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\\nas360\skupno\ORDER LISTE\"/>
    </mc:Choice>
  </mc:AlternateContent>
  <xr:revisionPtr revIDLastSave="0" documentId="13_ncr:1_{BB07C1F7-0D06-4F37-872C-A7B05BFE2B55}" xr6:coauthVersionLast="47" xr6:coauthVersionMax="47" xr10:uidLastSave="{00000000-0000-0000-0000-000000000000}"/>
  <workbookProtection workbookAlgorithmName="SHA-512" workbookHashValue="4Omfhef5hFipfUoNxnB2E489BJMHQxE77QMCvbToj5dT4BOrChurNfxfeQL22m0m03M73ahwn5QHffcashxxkg==" workbookSaltValue="MvgNtUQnoNtBDibMXTfB+w==" workbookSpinCount="100000" lockStructure="1"/>
  <bookViews>
    <workbookView xWindow="-108" yWindow="-108" windowWidth="23256" windowHeight="13176" tabRatio="715" xr2:uid="{00000000-000D-0000-FFFF-FFFF00000000}"/>
  </bookViews>
  <sheets>
    <sheet name="Summary of order" sheetId="11" r:id="rId1"/>
    <sheet name="LYNX PLYWOOD" sheetId="5" r:id="rId2"/>
    <sheet name="LYNX GRP" sheetId="15" r:id="rId3"/>
    <sheet name="LYNX PU" sheetId="19" r:id="rId4"/>
    <sheet name="Uvoz za Vasco" sheetId="22" state="hidden" r:id="rId5"/>
    <sheet name="PRODUCTION LIST lynx grp" sheetId="16" state="hidden" r:id="rId6"/>
    <sheet name="PRODUCTION LIST lynx plywood" sheetId="7" state="hidden" r:id="rId7"/>
    <sheet name="PACKING LIST lynx grp" sheetId="12" state="hidden" r:id="rId8"/>
    <sheet name="PRODUCTION LIST lynx PU" sheetId="20" state="hidden" r:id="rId9"/>
    <sheet name="PACKING LIST lynx PU" sheetId="21" state="hidden" r:id="rId10"/>
    <sheet name="PACKING LIST lynx wood" sheetId="18" state="hidden" r:id="rId11"/>
    <sheet name="PAKIRANJE " sheetId="17" state="hidden" r:id="rId12"/>
    <sheet name="sum lynx" sheetId="9" state="hidden" r:id="rId13"/>
  </sheets>
  <definedNames>
    <definedName name="_xlnm._FilterDatabase" localSheetId="2" hidden="1">'LYNX GRP'!$AA$8:$AB$26</definedName>
    <definedName name="_xlnm._FilterDatabase" localSheetId="1" hidden="1">'LYNX PLYWOOD'!$AC$8:$AD$74</definedName>
    <definedName name="_xlnm._FilterDatabase" localSheetId="3" hidden="1">'LYNX PU'!$V$8:$W$22</definedName>
    <definedName name="_xlnm._FilterDatabase" localSheetId="7" hidden="1">'PACKING LIST lynx grp'!$R$2:$R$16</definedName>
    <definedName name="_xlnm._FilterDatabase" localSheetId="9" hidden="1">'PACKING LIST lynx PU'!$N$2:$N$15</definedName>
    <definedName name="_xlnm._FilterDatabase" localSheetId="10" hidden="1">'PACKING LIST lynx wood'!$R$2:$R$46</definedName>
    <definedName name="_xlnm._FilterDatabase" localSheetId="5" hidden="1">'PRODUCTION LIST lynx grp'!$Q$5:$Q$19</definedName>
    <definedName name="_xlnm._FilterDatabase" localSheetId="6" hidden="1">'PRODUCTION LIST lynx plywood'!$R$5:$R$49</definedName>
    <definedName name="_xlnm._FilterDatabase" localSheetId="8" hidden="1">'PRODUCTION LIST lynx PU'!$M$5:$N$17</definedName>
    <definedName name="_xlnm._FilterDatabase" localSheetId="4" hidden="1">'Uvoz za Vasco'!$A$8:$J$1126</definedName>
    <definedName name="_xlnm.Print_Area" localSheetId="7">'PACKING LIST lynx grp'!$A$1:$R$22</definedName>
    <definedName name="_xlnm.Print_Area" localSheetId="10">'PACKING LIST lynx wood'!$A$1:$R$70</definedName>
    <definedName name="_xlnm.Print_Area" localSheetId="11">'PAKIRANJE '!$A$1:$K$31</definedName>
    <definedName name="_xlnm.Print_Area" localSheetId="5">'PRODUCTION LIST lynx grp'!$A$1:$S$21</definedName>
    <definedName name="_xlnm.Print_Area" localSheetId="6">'PRODUCTION LIST lynx plywood'!$A$1:$R$69</definedName>
    <definedName name="_xlnm.Print_Titles" localSheetId="7">'PACKING LIST lynx grp'!$2:$2</definedName>
    <definedName name="_xlnm.Print_Titles" localSheetId="9">'PACKING LIST lynx PU'!$2:$2</definedName>
    <definedName name="_xlnm.Print_Titles" localSheetId="10">'PACKING LIST lynx wood'!$2:$2</definedName>
    <definedName name="_xlnm.Print_Titles" localSheetId="5">'PRODUCTION LIST lynx grp'!$4:$5</definedName>
    <definedName name="_xlnm.Print_Titles" localSheetId="6">'PRODUCTION LIST lynx plywood'!$3:$5</definedName>
    <definedName name="_xlnm.Print_Titles" localSheetId="8">'PRODUCTION LIST lynx PU'!$4:$5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" i="11" l="1"/>
  <c r="M25" i="11"/>
  <c r="K25" i="11"/>
  <c r="P25" i="11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3" i="18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6" i="7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3" i="12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6" i="16"/>
  <c r="A1127" i="22"/>
  <c r="A1128" i="22"/>
  <c r="A1129" i="22"/>
  <c r="A1130" i="22"/>
  <c r="A1131" i="22"/>
  <c r="A1132" i="22"/>
  <c r="A1133" i="22"/>
  <c r="A1134" i="22"/>
  <c r="A1135" i="22"/>
  <c r="A1136" i="22"/>
  <c r="A1137" i="22"/>
  <c r="A1138" i="22"/>
  <c r="A1139" i="22"/>
  <c r="A1140" i="22"/>
  <c r="A1141" i="22"/>
  <c r="A1142" i="22"/>
  <c r="A1143" i="22"/>
  <c r="A1144" i="22"/>
  <c r="A1145" i="22"/>
  <c r="A1146" i="22"/>
  <c r="A1147" i="22"/>
  <c r="A1148" i="22"/>
  <c r="A1149" i="22"/>
  <c r="A1150" i="22"/>
  <c r="A1151" i="22"/>
  <c r="A1152" i="22"/>
  <c r="A1153" i="22"/>
  <c r="A1154" i="22"/>
  <c r="A1155" i="22"/>
  <c r="A1156" i="22"/>
  <c r="A1157" i="22"/>
  <c r="A1158" i="22"/>
  <c r="A1159" i="22"/>
  <c r="A1160" i="22"/>
  <c r="A1161" i="22"/>
  <c r="A1162" i="22"/>
  <c r="A1163" i="22"/>
  <c r="A1164" i="22"/>
  <c r="A1165" i="22"/>
  <c r="A1166" i="22"/>
  <c r="A1167" i="22"/>
  <c r="A1168" i="22"/>
  <c r="A1169" i="22"/>
  <c r="A1170" i="22"/>
  <c r="A1171" i="22"/>
  <c r="A1172" i="22"/>
  <c r="A1173" i="22"/>
  <c r="A1174" i="22"/>
  <c r="A1175" i="22"/>
  <c r="A1176" i="22"/>
  <c r="A1177" i="22"/>
  <c r="A1178" i="22"/>
  <c r="A1179" i="22"/>
  <c r="A1180" i="22"/>
  <c r="A1181" i="22"/>
  <c r="A1182" i="22"/>
  <c r="A1183" i="22"/>
  <c r="A1184" i="22"/>
  <c r="A1185" i="22"/>
  <c r="A1186" i="22"/>
  <c r="A1187" i="22"/>
  <c r="A1188" i="22"/>
  <c r="A1189" i="22"/>
  <c r="A1190" i="22"/>
  <c r="A1191" i="22"/>
  <c r="A1192" i="22"/>
  <c r="A1193" i="22"/>
  <c r="A1194" i="22"/>
  <c r="A1195" i="22"/>
  <c r="A1196" i="22"/>
  <c r="A1197" i="22"/>
  <c r="A1198" i="22"/>
  <c r="B1127" i="22"/>
  <c r="B1128" i="22"/>
  <c r="B1129" i="22"/>
  <c r="B1130" i="22"/>
  <c r="B1131" i="22"/>
  <c r="B1132" i="22"/>
  <c r="B1133" i="22"/>
  <c r="B1134" i="22"/>
  <c r="B1135" i="22"/>
  <c r="B1136" i="22"/>
  <c r="B1137" i="22"/>
  <c r="B1138" i="22"/>
  <c r="B1139" i="22"/>
  <c r="B1140" i="22"/>
  <c r="B1141" i="22"/>
  <c r="B1142" i="22"/>
  <c r="B1143" i="22"/>
  <c r="B1144" i="22"/>
  <c r="B1145" i="22"/>
  <c r="B1146" i="22"/>
  <c r="B1147" i="22"/>
  <c r="B1148" i="22"/>
  <c r="B1149" i="22"/>
  <c r="B1150" i="22"/>
  <c r="B1151" i="22"/>
  <c r="B1152" i="22"/>
  <c r="B1153" i="22"/>
  <c r="B1154" i="22"/>
  <c r="B1155" i="22"/>
  <c r="B1156" i="22"/>
  <c r="B1157" i="22"/>
  <c r="B1158" i="22"/>
  <c r="B1159" i="22"/>
  <c r="B1160" i="22"/>
  <c r="B1161" i="22"/>
  <c r="B1162" i="22"/>
  <c r="B1163" i="22"/>
  <c r="B1164" i="22"/>
  <c r="B1165" i="22"/>
  <c r="B1166" i="22"/>
  <c r="B1167" i="22"/>
  <c r="B1168" i="22"/>
  <c r="B1169" i="22"/>
  <c r="B1170" i="22"/>
  <c r="B1171" i="22"/>
  <c r="B1172" i="22"/>
  <c r="B1173" i="22"/>
  <c r="B1174" i="22"/>
  <c r="B1175" i="22"/>
  <c r="B1176" i="22"/>
  <c r="B1177" i="22"/>
  <c r="B1178" i="22"/>
  <c r="B1179" i="22"/>
  <c r="B1180" i="22"/>
  <c r="B1181" i="22"/>
  <c r="B1182" i="22"/>
  <c r="B1183" i="22"/>
  <c r="B1184" i="22"/>
  <c r="B1185" i="22"/>
  <c r="B1186" i="22"/>
  <c r="B1187" i="22"/>
  <c r="B1188" i="22"/>
  <c r="B1189" i="22"/>
  <c r="B1190" i="22"/>
  <c r="B1191" i="22"/>
  <c r="B1192" i="22"/>
  <c r="B1193" i="22"/>
  <c r="B1194" i="22"/>
  <c r="B1195" i="22"/>
  <c r="B1196" i="22"/>
  <c r="B1197" i="22"/>
  <c r="B1198" i="22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11" i="15"/>
  <c r="AX7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11" i="15"/>
  <c r="AO12" i="15"/>
  <c r="AO13" i="15"/>
  <c r="AO14" i="15"/>
  <c r="AO15" i="15"/>
  <c r="AO16" i="15"/>
  <c r="AO17" i="15"/>
  <c r="AO18" i="15"/>
  <c r="AO19" i="15"/>
  <c r="AO20" i="15"/>
  <c r="AO21" i="15"/>
  <c r="AO22" i="15"/>
  <c r="AO23" i="15"/>
  <c r="AO24" i="15"/>
  <c r="AO25" i="15"/>
  <c r="AO26" i="15"/>
  <c r="AO11" i="15"/>
  <c r="AP11" i="15"/>
  <c r="AP12" i="15"/>
  <c r="AP13" i="15"/>
  <c r="AP14" i="15"/>
  <c r="AP15" i="15"/>
  <c r="AP16" i="15"/>
  <c r="AP17" i="15"/>
  <c r="AP18" i="15"/>
  <c r="AP19" i="15"/>
  <c r="AP20" i="15"/>
  <c r="AP21" i="15"/>
  <c r="AP22" i="15"/>
  <c r="AP23" i="15"/>
  <c r="AP24" i="15"/>
  <c r="AP25" i="15"/>
  <c r="AP26" i="15"/>
  <c r="G20" i="11"/>
  <c r="AZ7" i="5"/>
  <c r="AQ12" i="5"/>
  <c r="AQ14" i="5"/>
  <c r="AQ15" i="5"/>
  <c r="AQ16" i="5"/>
  <c r="AQ17" i="5"/>
  <c r="AQ18" i="5"/>
  <c r="AQ19" i="5"/>
  <c r="AQ21" i="5"/>
  <c r="AQ22" i="5"/>
  <c r="AQ23" i="5"/>
  <c r="AQ24" i="5"/>
  <c r="AQ26" i="5"/>
  <c r="AQ27" i="5"/>
  <c r="AQ28" i="5"/>
  <c r="AQ29" i="5"/>
  <c r="AQ31" i="5"/>
  <c r="AQ32" i="5"/>
  <c r="AQ33" i="5"/>
  <c r="AQ34" i="5"/>
  <c r="AQ36" i="5"/>
  <c r="AQ37" i="5"/>
  <c r="AQ38" i="5"/>
  <c r="AQ39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6" i="5"/>
  <c r="AQ57" i="5"/>
  <c r="AQ58" i="5"/>
  <c r="AQ59" i="5"/>
  <c r="AQ60" i="5"/>
  <c r="AQ61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11" i="5"/>
  <c r="AG12" i="5"/>
  <c r="AG14" i="5"/>
  <c r="AG15" i="5"/>
  <c r="AG16" i="5"/>
  <c r="AG17" i="5"/>
  <c r="AG18" i="5"/>
  <c r="AG19" i="5"/>
  <c r="AG21" i="5"/>
  <c r="AG22" i="5"/>
  <c r="AG23" i="5"/>
  <c r="AG24" i="5"/>
  <c r="AG26" i="5"/>
  <c r="AG27" i="5"/>
  <c r="AG28" i="5"/>
  <c r="AG29" i="5"/>
  <c r="AG31" i="5"/>
  <c r="AG32" i="5"/>
  <c r="AG33" i="5"/>
  <c r="AG34" i="5"/>
  <c r="AG36" i="5"/>
  <c r="AG37" i="5"/>
  <c r="AG38" i="5"/>
  <c r="AG39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6" i="5"/>
  <c r="AG57" i="5"/>
  <c r="AG58" i="5"/>
  <c r="AG59" i="5"/>
  <c r="AG60" i="5"/>
  <c r="AG61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11" i="5"/>
  <c r="AB12" i="5"/>
  <c r="AB14" i="5"/>
  <c r="AB15" i="5"/>
  <c r="AB16" i="5"/>
  <c r="AB17" i="5"/>
  <c r="AB18" i="5"/>
  <c r="AB19" i="5"/>
  <c r="AB21" i="5"/>
  <c r="AB22" i="5"/>
  <c r="AB23" i="5"/>
  <c r="AB24" i="5"/>
  <c r="AB26" i="5"/>
  <c r="AB27" i="5"/>
  <c r="AB28" i="5"/>
  <c r="AB29" i="5"/>
  <c r="AB31" i="5"/>
  <c r="AB32" i="5"/>
  <c r="AB33" i="5"/>
  <c r="AB34" i="5"/>
  <c r="AB36" i="5"/>
  <c r="AB37" i="5"/>
  <c r="AB38" i="5"/>
  <c r="AB39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6" i="5"/>
  <c r="AB57" i="5"/>
  <c r="AB58" i="5"/>
  <c r="AB59" i="5"/>
  <c r="AB60" i="5"/>
  <c r="AB61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11" i="5"/>
  <c r="AP7" i="19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11" i="5"/>
  <c r="CF12" i="5"/>
  <c r="CG12" i="5"/>
  <c r="CF13" i="5"/>
  <c r="CG13" i="5"/>
  <c r="CF14" i="5"/>
  <c r="CG14" i="5"/>
  <c r="CF15" i="5"/>
  <c r="CG15" i="5"/>
  <c r="CF16" i="5"/>
  <c r="CG16" i="5"/>
  <c r="CF17" i="5"/>
  <c r="CG17" i="5"/>
  <c r="CF18" i="5"/>
  <c r="CG18" i="5"/>
  <c r="CF19" i="5"/>
  <c r="CG19" i="5"/>
  <c r="CF20" i="5"/>
  <c r="CG20" i="5"/>
  <c r="CF21" i="5"/>
  <c r="CG21" i="5"/>
  <c r="CF22" i="5"/>
  <c r="CG22" i="5"/>
  <c r="CF23" i="5"/>
  <c r="CG23" i="5"/>
  <c r="CF24" i="5"/>
  <c r="CG24" i="5"/>
  <c r="CF25" i="5"/>
  <c r="CG25" i="5"/>
  <c r="CF26" i="5"/>
  <c r="CG26" i="5"/>
  <c r="CF27" i="5"/>
  <c r="CG27" i="5"/>
  <c r="CF28" i="5"/>
  <c r="CG28" i="5"/>
  <c r="CF29" i="5"/>
  <c r="CG29" i="5"/>
  <c r="CF30" i="5"/>
  <c r="CG30" i="5"/>
  <c r="CF31" i="5"/>
  <c r="CG31" i="5"/>
  <c r="CF32" i="5"/>
  <c r="CG32" i="5"/>
  <c r="CF33" i="5"/>
  <c r="CG33" i="5"/>
  <c r="CF34" i="5"/>
  <c r="CG34" i="5"/>
  <c r="CF35" i="5"/>
  <c r="CG35" i="5"/>
  <c r="CF36" i="5"/>
  <c r="CG36" i="5"/>
  <c r="CF37" i="5"/>
  <c r="CG37" i="5"/>
  <c r="CF38" i="5"/>
  <c r="CG38" i="5"/>
  <c r="CF39" i="5"/>
  <c r="CG39" i="5"/>
  <c r="CF40" i="5"/>
  <c r="CG40" i="5"/>
  <c r="CF41" i="5"/>
  <c r="CG41" i="5"/>
  <c r="CF42" i="5"/>
  <c r="CG42" i="5"/>
  <c r="CF43" i="5"/>
  <c r="CG43" i="5"/>
  <c r="CF44" i="5"/>
  <c r="CG44" i="5"/>
  <c r="CF45" i="5"/>
  <c r="CG45" i="5"/>
  <c r="CF46" i="5"/>
  <c r="CG46" i="5"/>
  <c r="CF47" i="5"/>
  <c r="CG47" i="5"/>
  <c r="CF48" i="5"/>
  <c r="CG48" i="5"/>
  <c r="CF49" i="5"/>
  <c r="CG49" i="5"/>
  <c r="CF50" i="5"/>
  <c r="CG50" i="5"/>
  <c r="CF51" i="5"/>
  <c r="CG51" i="5"/>
  <c r="CF52" i="5"/>
  <c r="CG52" i="5"/>
  <c r="CF53" i="5"/>
  <c r="CG53" i="5"/>
  <c r="CF54" i="5"/>
  <c r="CG54" i="5"/>
  <c r="CF55" i="5"/>
  <c r="CG55" i="5"/>
  <c r="CF56" i="5"/>
  <c r="CG56" i="5"/>
  <c r="CF57" i="5"/>
  <c r="CG57" i="5"/>
  <c r="CF58" i="5"/>
  <c r="CG58" i="5"/>
  <c r="CF59" i="5"/>
  <c r="CG59" i="5"/>
  <c r="CF60" i="5"/>
  <c r="CG60" i="5"/>
  <c r="CF61" i="5"/>
  <c r="CG61" i="5"/>
  <c r="CF62" i="5"/>
  <c r="CG62" i="5"/>
  <c r="CF63" i="5"/>
  <c r="CG63" i="5"/>
  <c r="CF64" i="5"/>
  <c r="CG64" i="5"/>
  <c r="CF65" i="5"/>
  <c r="CG65" i="5"/>
  <c r="CF66" i="5"/>
  <c r="CG66" i="5"/>
  <c r="CF67" i="5"/>
  <c r="CG67" i="5"/>
  <c r="CF68" i="5"/>
  <c r="CG68" i="5"/>
  <c r="CF69" i="5"/>
  <c r="CG69" i="5"/>
  <c r="CF70" i="5"/>
  <c r="CG70" i="5"/>
  <c r="CF71" i="5"/>
  <c r="CG71" i="5"/>
  <c r="CF72" i="5"/>
  <c r="CG72" i="5"/>
  <c r="CF73" i="5"/>
  <c r="CG73" i="5"/>
  <c r="CF74" i="5"/>
  <c r="CG74" i="5"/>
  <c r="CG11" i="5"/>
  <c r="CF11" i="5"/>
  <c r="E1186" i="22"/>
  <c r="E1132" i="22"/>
  <c r="E1162" i="22"/>
  <c r="E1178" i="22"/>
  <c r="E1130" i="22"/>
  <c r="E1192" i="22"/>
  <c r="E1196" i="22"/>
  <c r="E1157" i="22"/>
  <c r="E1166" i="22"/>
  <c r="E1148" i="22"/>
  <c r="E1188" i="22"/>
  <c r="E1134" i="22"/>
  <c r="E1144" i="22"/>
  <c r="E1137" i="22"/>
  <c r="E1146" i="22"/>
  <c r="E1139" i="22"/>
  <c r="E1129" i="22"/>
  <c r="E1180" i="22"/>
  <c r="E1191" i="22"/>
  <c r="E1197" i="22"/>
  <c r="E1173" i="22"/>
  <c r="E1189" i="22"/>
  <c r="E1143" i="22"/>
  <c r="E1135" i="22"/>
  <c r="E1163" i="22"/>
  <c r="E1184" i="22"/>
  <c r="E1127" i="22"/>
  <c r="E1164" i="22"/>
  <c r="E1131" i="22"/>
  <c r="E1169" i="22"/>
  <c r="E1175" i="22"/>
  <c r="E1152" i="22"/>
  <c r="E1141" i="22"/>
  <c r="E1168" i="22"/>
  <c r="E1156" i="22"/>
  <c r="E1155" i="22"/>
  <c r="E1140" i="22"/>
  <c r="E1172" i="22"/>
  <c r="E1158" i="22"/>
  <c r="E1167" i="22"/>
  <c r="E1182" i="22"/>
  <c r="E1136" i="22"/>
  <c r="E1161" i="22"/>
  <c r="E1151" i="22"/>
  <c r="E1142" i="22"/>
  <c r="E1194" i="22"/>
  <c r="E1177" i="22"/>
  <c r="E1198" i="22"/>
  <c r="E1138" i="22"/>
  <c r="E1183" i="22"/>
  <c r="E1190" i="22"/>
  <c r="E1147" i="22"/>
  <c r="E1171" i="22"/>
  <c r="E1150" i="22"/>
  <c r="E1181" i="22"/>
  <c r="E1149" i="22"/>
  <c r="E1195" i="22"/>
  <c r="E1170" i="22"/>
  <c r="E1153" i="22"/>
  <c r="E1174" i="22"/>
  <c r="E1179" i="22"/>
  <c r="E1145" i="22"/>
  <c r="E1154" i="22"/>
  <c r="E1185" i="22"/>
  <c r="E1176" i="22"/>
  <c r="E1193" i="22"/>
  <c r="E1160" i="22"/>
  <c r="E1128" i="22"/>
  <c r="E1159" i="22"/>
  <c r="E1165" i="22"/>
  <c r="E1133" i="22"/>
  <c r="E1187" i="22"/>
  <c r="R7" i="15" l="1"/>
  <c r="T7" i="5"/>
  <c r="CH7" i="5"/>
  <c r="T40" i="11" s="1"/>
  <c r="CE7" i="5"/>
  <c r="Q40" i="11" s="1"/>
  <c r="CF7" i="5"/>
  <c r="R40" i="11" s="1"/>
  <c r="CG7" i="5"/>
  <c r="S40" i="11" s="1"/>
  <c r="K2" i="15"/>
  <c r="M2" i="5"/>
  <c r="BH12" i="19" l="1"/>
  <c r="BI12" i="19"/>
  <c r="BJ12" i="19"/>
  <c r="BK12" i="19"/>
  <c r="BL12" i="19"/>
  <c r="BM12" i="19"/>
  <c r="BN12" i="19"/>
  <c r="BO12" i="19"/>
  <c r="BP12" i="19"/>
  <c r="BQ12" i="19"/>
  <c r="BR12" i="19"/>
  <c r="BS12" i="19"/>
  <c r="BT12" i="19"/>
  <c r="BU12" i="19"/>
  <c r="BV12" i="19"/>
  <c r="BW12" i="19"/>
  <c r="BH13" i="19"/>
  <c r="BI13" i="19"/>
  <c r="BJ13" i="19"/>
  <c r="BK13" i="19"/>
  <c r="BL13" i="19"/>
  <c r="BM13" i="19"/>
  <c r="BN13" i="19"/>
  <c r="BO13" i="19"/>
  <c r="BP13" i="19"/>
  <c r="BQ13" i="19"/>
  <c r="BR13" i="19"/>
  <c r="BS13" i="19"/>
  <c r="BT13" i="19"/>
  <c r="BU13" i="19"/>
  <c r="BV13" i="19"/>
  <c r="BW13" i="19"/>
  <c r="BH14" i="19"/>
  <c r="BI14" i="19"/>
  <c r="BJ14" i="19"/>
  <c r="BK14" i="19"/>
  <c r="BL14" i="19"/>
  <c r="BM14" i="19"/>
  <c r="BN14" i="19"/>
  <c r="BO14" i="19"/>
  <c r="BP14" i="19"/>
  <c r="BQ14" i="19"/>
  <c r="BR14" i="19"/>
  <c r="BS14" i="19"/>
  <c r="BT14" i="19"/>
  <c r="BU14" i="19"/>
  <c r="BV14" i="19"/>
  <c r="BW14" i="19"/>
  <c r="BH15" i="19"/>
  <c r="BI15" i="19"/>
  <c r="BJ15" i="19"/>
  <c r="BK15" i="19"/>
  <c r="BL15" i="19"/>
  <c r="BM15" i="19"/>
  <c r="BN15" i="19"/>
  <c r="BO15" i="19"/>
  <c r="BP15" i="19"/>
  <c r="BQ15" i="19"/>
  <c r="BR15" i="19"/>
  <c r="BS15" i="19"/>
  <c r="BT15" i="19"/>
  <c r="BU15" i="19"/>
  <c r="BV15" i="19"/>
  <c r="BW15" i="19"/>
  <c r="BH16" i="19"/>
  <c r="BI16" i="19"/>
  <c r="BJ16" i="19"/>
  <c r="BK16" i="19"/>
  <c r="BL16" i="19"/>
  <c r="BM16" i="19"/>
  <c r="BN16" i="19"/>
  <c r="BO16" i="19"/>
  <c r="BP16" i="19"/>
  <c r="BQ16" i="19"/>
  <c r="BR16" i="19"/>
  <c r="BS16" i="19"/>
  <c r="BT16" i="19"/>
  <c r="BU16" i="19"/>
  <c r="BV16" i="19"/>
  <c r="BW16" i="19"/>
  <c r="BH17" i="19"/>
  <c r="BI17" i="19"/>
  <c r="BJ17" i="19"/>
  <c r="BK17" i="19"/>
  <c r="BL17" i="19"/>
  <c r="BM17" i="19"/>
  <c r="BN17" i="19"/>
  <c r="BO17" i="19"/>
  <c r="BP17" i="19"/>
  <c r="BQ17" i="19"/>
  <c r="BR17" i="19"/>
  <c r="BS17" i="19"/>
  <c r="BT17" i="19"/>
  <c r="BU17" i="19"/>
  <c r="BV17" i="19"/>
  <c r="BW17" i="19"/>
  <c r="BH18" i="19"/>
  <c r="BI18" i="19"/>
  <c r="BJ18" i="19"/>
  <c r="BK18" i="19"/>
  <c r="BL18" i="19"/>
  <c r="BM18" i="19"/>
  <c r="BN18" i="19"/>
  <c r="BO18" i="19"/>
  <c r="BP18" i="19"/>
  <c r="BQ18" i="19"/>
  <c r="BR18" i="19"/>
  <c r="BS18" i="19"/>
  <c r="BT18" i="19"/>
  <c r="BU18" i="19"/>
  <c r="BV18" i="19"/>
  <c r="BW18" i="19"/>
  <c r="BH19" i="19"/>
  <c r="BI19" i="19"/>
  <c r="BJ19" i="19"/>
  <c r="BK19" i="19"/>
  <c r="BL19" i="19"/>
  <c r="BM19" i="19"/>
  <c r="BN19" i="19"/>
  <c r="BO19" i="19"/>
  <c r="BP19" i="19"/>
  <c r="BQ19" i="19"/>
  <c r="BR19" i="19"/>
  <c r="BS19" i="19"/>
  <c r="BT19" i="19"/>
  <c r="BU19" i="19"/>
  <c r="BV19" i="19"/>
  <c r="BW19" i="19"/>
  <c r="BH20" i="19"/>
  <c r="BI20" i="19"/>
  <c r="BJ20" i="19"/>
  <c r="BK20" i="19"/>
  <c r="BL20" i="19"/>
  <c r="BM20" i="19"/>
  <c r="BN20" i="19"/>
  <c r="BO20" i="19"/>
  <c r="BP20" i="19"/>
  <c r="BQ20" i="19"/>
  <c r="BR20" i="19"/>
  <c r="BS20" i="19"/>
  <c r="BT20" i="19"/>
  <c r="BU20" i="19"/>
  <c r="BV20" i="19"/>
  <c r="BW20" i="19"/>
  <c r="BH21" i="19"/>
  <c r="BI21" i="19"/>
  <c r="BJ21" i="19"/>
  <c r="BK21" i="19"/>
  <c r="BL21" i="19"/>
  <c r="BM21" i="19"/>
  <c r="BN21" i="19"/>
  <c r="BO21" i="19"/>
  <c r="BP21" i="19"/>
  <c r="BQ21" i="19"/>
  <c r="BR21" i="19"/>
  <c r="BS21" i="19"/>
  <c r="BT21" i="19"/>
  <c r="BU21" i="19"/>
  <c r="BV21" i="19"/>
  <c r="BW21" i="19"/>
  <c r="BH22" i="19"/>
  <c r="BI22" i="19"/>
  <c r="BJ22" i="19"/>
  <c r="BK22" i="19"/>
  <c r="BL22" i="19"/>
  <c r="BM22" i="19"/>
  <c r="BN22" i="19"/>
  <c r="BO22" i="19"/>
  <c r="BP22" i="19"/>
  <c r="BQ22" i="19"/>
  <c r="BR22" i="19"/>
  <c r="BS22" i="19"/>
  <c r="BT22" i="19"/>
  <c r="BU22" i="19"/>
  <c r="BV22" i="19"/>
  <c r="BW22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E12" i="19"/>
  <c r="BF12" i="19"/>
  <c r="BE13" i="19"/>
  <c r="BF13" i="19"/>
  <c r="BE14" i="19"/>
  <c r="BF14" i="19"/>
  <c r="BE15" i="19"/>
  <c r="BF15" i="19"/>
  <c r="BE16" i="19"/>
  <c r="BF16" i="19"/>
  <c r="BE17" i="19"/>
  <c r="BF17" i="19"/>
  <c r="BE18" i="19"/>
  <c r="BF18" i="19"/>
  <c r="BE19" i="19"/>
  <c r="BF19" i="19"/>
  <c r="BE20" i="19"/>
  <c r="BF20" i="19"/>
  <c r="BE21" i="19"/>
  <c r="BF21" i="19"/>
  <c r="BE22" i="19"/>
  <c r="BF22" i="19"/>
  <c r="BF11" i="19"/>
  <c r="BE11" i="19"/>
  <c r="AV12" i="19"/>
  <c r="AW12" i="19"/>
  <c r="AX12" i="19"/>
  <c r="AY12" i="19"/>
  <c r="AZ12" i="19"/>
  <c r="BA12" i="19"/>
  <c r="BB12" i="19"/>
  <c r="BC12" i="19"/>
  <c r="AV13" i="19"/>
  <c r="AW13" i="19"/>
  <c r="AX13" i="19"/>
  <c r="AY13" i="19"/>
  <c r="AZ13" i="19"/>
  <c r="BA13" i="19"/>
  <c r="BB13" i="19"/>
  <c r="BC13" i="19"/>
  <c r="AV14" i="19"/>
  <c r="AW14" i="19"/>
  <c r="AX14" i="19"/>
  <c r="AY14" i="19"/>
  <c r="AZ14" i="19"/>
  <c r="BA14" i="19"/>
  <c r="BB14" i="19"/>
  <c r="BC14" i="19"/>
  <c r="AV15" i="19"/>
  <c r="AW15" i="19"/>
  <c r="AX15" i="19"/>
  <c r="AY15" i="19"/>
  <c r="AZ15" i="19"/>
  <c r="BA15" i="19"/>
  <c r="BB15" i="19"/>
  <c r="BC15" i="19"/>
  <c r="AV16" i="19"/>
  <c r="AW16" i="19"/>
  <c r="AX16" i="19"/>
  <c r="AY16" i="19"/>
  <c r="AZ16" i="19"/>
  <c r="BA16" i="19"/>
  <c r="BB16" i="19"/>
  <c r="BC16" i="19"/>
  <c r="AV17" i="19"/>
  <c r="AW17" i="19"/>
  <c r="AX17" i="19"/>
  <c r="AY17" i="19"/>
  <c r="AZ17" i="19"/>
  <c r="BA17" i="19"/>
  <c r="BB17" i="19"/>
  <c r="BC17" i="19"/>
  <c r="AV18" i="19"/>
  <c r="AW18" i="19"/>
  <c r="AX18" i="19"/>
  <c r="AY18" i="19"/>
  <c r="AZ18" i="19"/>
  <c r="BA18" i="19"/>
  <c r="BB18" i="19"/>
  <c r="BC18" i="19"/>
  <c r="AV19" i="19"/>
  <c r="AW19" i="19"/>
  <c r="AX19" i="19"/>
  <c r="AY19" i="19"/>
  <c r="AZ19" i="19"/>
  <c r="BA19" i="19"/>
  <c r="BB19" i="19"/>
  <c r="BC19" i="19"/>
  <c r="AV20" i="19"/>
  <c r="AW20" i="19"/>
  <c r="AX20" i="19"/>
  <c r="AY20" i="19"/>
  <c r="AZ20" i="19"/>
  <c r="BA20" i="19"/>
  <c r="BB20" i="19"/>
  <c r="BC20" i="19"/>
  <c r="AV21" i="19"/>
  <c r="AW21" i="19"/>
  <c r="AX21" i="19"/>
  <c r="AY21" i="19"/>
  <c r="AZ21" i="19"/>
  <c r="BA21" i="19"/>
  <c r="BB21" i="19"/>
  <c r="BC21" i="19"/>
  <c r="AV22" i="19"/>
  <c r="AW22" i="19"/>
  <c r="AX22" i="19"/>
  <c r="AY22" i="19"/>
  <c r="AZ22" i="19"/>
  <c r="BA22" i="19"/>
  <c r="BB22" i="19"/>
  <c r="BC22" i="19"/>
  <c r="BC11" i="19"/>
  <c r="BB11" i="19"/>
  <c r="BA11" i="19"/>
  <c r="AZ11" i="19"/>
  <c r="AW11" i="19"/>
  <c r="AY11" i="19"/>
  <c r="AX11" i="19"/>
  <c r="AV11" i="19"/>
  <c r="AG13" i="19"/>
  <c r="AD11" i="19"/>
  <c r="AC12" i="19"/>
  <c r="AC13" i="19"/>
  <c r="AC14" i="19"/>
  <c r="AC15" i="19"/>
  <c r="AC16" i="19"/>
  <c r="AC17" i="19"/>
  <c r="AC18" i="19"/>
  <c r="AC19" i="19"/>
  <c r="AC20" i="19"/>
  <c r="AC21" i="19"/>
  <c r="AC22" i="19"/>
  <c r="AC11" i="19"/>
  <c r="AH11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K12" i="15"/>
  <c r="BL12" i="15"/>
  <c r="BK13" i="15"/>
  <c r="BL13" i="15"/>
  <c r="BK14" i="15"/>
  <c r="BL14" i="15"/>
  <c r="BK15" i="15"/>
  <c r="BL15" i="15"/>
  <c r="BK16" i="15"/>
  <c r="BL16" i="15"/>
  <c r="BK17" i="15"/>
  <c r="BL17" i="15"/>
  <c r="BK18" i="15"/>
  <c r="BL18" i="15"/>
  <c r="BK19" i="15"/>
  <c r="BL19" i="15"/>
  <c r="BK20" i="15"/>
  <c r="BL20" i="15"/>
  <c r="BK21" i="15"/>
  <c r="BL21" i="15"/>
  <c r="BK22" i="15"/>
  <c r="BL22" i="15"/>
  <c r="BK23" i="15"/>
  <c r="BL23" i="15"/>
  <c r="BK24" i="15"/>
  <c r="BL24" i="15"/>
  <c r="BK25" i="15"/>
  <c r="BL25" i="15"/>
  <c r="BK26" i="15"/>
  <c r="BL26" i="15"/>
  <c r="BL11" i="15"/>
  <c r="BK11" i="15"/>
  <c r="BB12" i="15"/>
  <c r="BC12" i="15"/>
  <c r="BD12" i="15"/>
  <c r="BE12" i="15"/>
  <c r="BF12" i="15"/>
  <c r="BG12" i="15"/>
  <c r="BH12" i="15"/>
  <c r="BI12" i="15"/>
  <c r="BB13" i="15"/>
  <c r="BC13" i="15"/>
  <c r="BD13" i="15"/>
  <c r="BE13" i="15"/>
  <c r="BF13" i="15"/>
  <c r="BG13" i="15"/>
  <c r="BH13" i="15"/>
  <c r="BI13" i="15"/>
  <c r="BB14" i="15"/>
  <c r="BC14" i="15"/>
  <c r="BD14" i="15"/>
  <c r="BE14" i="15"/>
  <c r="BF14" i="15"/>
  <c r="BG14" i="15"/>
  <c r="BH14" i="15"/>
  <c r="BI14" i="15"/>
  <c r="BB15" i="15"/>
  <c r="BC15" i="15"/>
  <c r="BD15" i="15"/>
  <c r="BE15" i="15"/>
  <c r="BF15" i="15"/>
  <c r="BG15" i="15"/>
  <c r="BH15" i="15"/>
  <c r="BI15" i="15"/>
  <c r="BB16" i="15"/>
  <c r="BC16" i="15"/>
  <c r="BD16" i="15"/>
  <c r="BE16" i="15"/>
  <c r="BF16" i="15"/>
  <c r="BG16" i="15"/>
  <c r="BH16" i="15"/>
  <c r="BI16" i="15"/>
  <c r="BB17" i="15"/>
  <c r="BC17" i="15"/>
  <c r="BD17" i="15"/>
  <c r="BE17" i="15"/>
  <c r="BF17" i="15"/>
  <c r="BG17" i="15"/>
  <c r="BH17" i="15"/>
  <c r="BI17" i="15"/>
  <c r="BB18" i="15"/>
  <c r="BC18" i="15"/>
  <c r="BD18" i="15"/>
  <c r="BE18" i="15"/>
  <c r="BF18" i="15"/>
  <c r="BG18" i="15"/>
  <c r="BH18" i="15"/>
  <c r="BI18" i="15"/>
  <c r="BB19" i="15"/>
  <c r="BC19" i="15"/>
  <c r="BD19" i="15"/>
  <c r="BE19" i="15"/>
  <c r="BF19" i="15"/>
  <c r="BG19" i="15"/>
  <c r="BH19" i="15"/>
  <c r="BI19" i="15"/>
  <c r="BB20" i="15"/>
  <c r="BC20" i="15"/>
  <c r="BD20" i="15"/>
  <c r="BE20" i="15"/>
  <c r="BF20" i="15"/>
  <c r="BG20" i="15"/>
  <c r="BH20" i="15"/>
  <c r="BI20" i="15"/>
  <c r="BB21" i="15"/>
  <c r="BC21" i="15"/>
  <c r="BD21" i="15"/>
  <c r="BE21" i="15"/>
  <c r="BF21" i="15"/>
  <c r="BG21" i="15"/>
  <c r="BH21" i="15"/>
  <c r="BI21" i="15"/>
  <c r="BB22" i="15"/>
  <c r="BC22" i="15"/>
  <c r="BD22" i="15"/>
  <c r="BE22" i="15"/>
  <c r="BF22" i="15"/>
  <c r="BG22" i="15"/>
  <c r="BH22" i="15"/>
  <c r="BI22" i="15"/>
  <c r="BB23" i="15"/>
  <c r="BC23" i="15"/>
  <c r="BD23" i="15"/>
  <c r="BE23" i="15"/>
  <c r="BF23" i="15"/>
  <c r="BG23" i="15"/>
  <c r="BH23" i="15"/>
  <c r="BI23" i="15"/>
  <c r="BB24" i="15"/>
  <c r="BC24" i="15"/>
  <c r="BD24" i="15"/>
  <c r="BE24" i="15"/>
  <c r="BF24" i="15"/>
  <c r="BG24" i="15"/>
  <c r="BH24" i="15"/>
  <c r="BI24" i="15"/>
  <c r="BB25" i="15"/>
  <c r="BC25" i="15"/>
  <c r="BD25" i="15"/>
  <c r="BE25" i="15"/>
  <c r="BF25" i="15"/>
  <c r="BG25" i="15"/>
  <c r="BH25" i="15"/>
  <c r="BI25" i="15"/>
  <c r="BB26" i="15"/>
  <c r="BC26" i="15"/>
  <c r="BD26" i="15"/>
  <c r="BE26" i="15"/>
  <c r="BF26" i="15"/>
  <c r="BG26" i="15"/>
  <c r="BH26" i="15"/>
  <c r="BI26" i="15"/>
  <c r="BI11" i="15"/>
  <c r="BH11" i="15"/>
  <c r="BG11" i="15"/>
  <c r="BF11" i="15"/>
  <c r="BE11" i="15"/>
  <c r="BD11" i="15"/>
  <c r="BC11" i="15"/>
  <c r="BB11" i="1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I12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I13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I14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I15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I16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I17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I18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I19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I20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I21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I22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I23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I24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I25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I26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I27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I28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I29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I30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I31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I32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I33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I34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I35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I36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I37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I38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I39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I40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I41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I42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I43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I44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I45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I46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I47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I48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I49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I50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I51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I52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I53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I54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I55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I56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I57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I58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I59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I60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I61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I62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I63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I64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I65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I66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I67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I68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I69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I70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I71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I72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I73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I74" i="5"/>
  <c r="CI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J11" i="5"/>
  <c r="BD12" i="5"/>
  <c r="BE12" i="5"/>
  <c r="BF12" i="5"/>
  <c r="BG12" i="5"/>
  <c r="BH12" i="5"/>
  <c r="BI12" i="5"/>
  <c r="BJ12" i="5"/>
  <c r="BK12" i="5"/>
  <c r="BD13" i="5"/>
  <c r="BE13" i="5"/>
  <c r="BF13" i="5"/>
  <c r="BG13" i="5"/>
  <c r="BH13" i="5"/>
  <c r="BI13" i="5"/>
  <c r="BJ13" i="5"/>
  <c r="BK13" i="5"/>
  <c r="BD14" i="5"/>
  <c r="BE14" i="5"/>
  <c r="BF14" i="5"/>
  <c r="BG14" i="5"/>
  <c r="BH14" i="5"/>
  <c r="BI14" i="5"/>
  <c r="BJ14" i="5"/>
  <c r="BK14" i="5"/>
  <c r="BD15" i="5"/>
  <c r="BE15" i="5"/>
  <c r="BF15" i="5"/>
  <c r="BG15" i="5"/>
  <c r="BH15" i="5"/>
  <c r="BI15" i="5"/>
  <c r="BJ15" i="5"/>
  <c r="BK15" i="5"/>
  <c r="BD16" i="5"/>
  <c r="BE16" i="5"/>
  <c r="BF16" i="5"/>
  <c r="BG16" i="5"/>
  <c r="BH16" i="5"/>
  <c r="BI16" i="5"/>
  <c r="BJ16" i="5"/>
  <c r="BK16" i="5"/>
  <c r="BD17" i="5"/>
  <c r="BE17" i="5"/>
  <c r="BF17" i="5"/>
  <c r="BG17" i="5"/>
  <c r="BH17" i="5"/>
  <c r="BI17" i="5"/>
  <c r="BJ17" i="5"/>
  <c r="BK17" i="5"/>
  <c r="BD18" i="5"/>
  <c r="BE18" i="5"/>
  <c r="BF18" i="5"/>
  <c r="BG18" i="5"/>
  <c r="BH18" i="5"/>
  <c r="BI18" i="5"/>
  <c r="BJ18" i="5"/>
  <c r="BK18" i="5"/>
  <c r="BD19" i="5"/>
  <c r="BE19" i="5"/>
  <c r="BF19" i="5"/>
  <c r="BG19" i="5"/>
  <c r="BH19" i="5"/>
  <c r="BI19" i="5"/>
  <c r="BJ19" i="5"/>
  <c r="BK19" i="5"/>
  <c r="BD20" i="5"/>
  <c r="BE20" i="5"/>
  <c r="BF20" i="5"/>
  <c r="BG20" i="5"/>
  <c r="BH20" i="5"/>
  <c r="BI20" i="5"/>
  <c r="BJ20" i="5"/>
  <c r="BK20" i="5"/>
  <c r="BD21" i="5"/>
  <c r="BE21" i="5"/>
  <c r="BF21" i="5"/>
  <c r="BG21" i="5"/>
  <c r="BH21" i="5"/>
  <c r="BI21" i="5"/>
  <c r="BJ21" i="5"/>
  <c r="BK21" i="5"/>
  <c r="BD22" i="5"/>
  <c r="BE22" i="5"/>
  <c r="BF22" i="5"/>
  <c r="BG22" i="5"/>
  <c r="BH22" i="5"/>
  <c r="BI22" i="5"/>
  <c r="BJ22" i="5"/>
  <c r="BK22" i="5"/>
  <c r="BD23" i="5"/>
  <c r="BE23" i="5"/>
  <c r="BF23" i="5"/>
  <c r="BG23" i="5"/>
  <c r="BH23" i="5"/>
  <c r="BI23" i="5"/>
  <c r="BJ23" i="5"/>
  <c r="BK23" i="5"/>
  <c r="BD24" i="5"/>
  <c r="BE24" i="5"/>
  <c r="BF24" i="5"/>
  <c r="BG24" i="5"/>
  <c r="BH24" i="5"/>
  <c r="BI24" i="5"/>
  <c r="BJ24" i="5"/>
  <c r="BK24" i="5"/>
  <c r="BD25" i="5"/>
  <c r="BE25" i="5"/>
  <c r="BF25" i="5"/>
  <c r="BG25" i="5"/>
  <c r="BH25" i="5"/>
  <c r="BI25" i="5"/>
  <c r="BJ25" i="5"/>
  <c r="BK25" i="5"/>
  <c r="BD26" i="5"/>
  <c r="BE26" i="5"/>
  <c r="BF26" i="5"/>
  <c r="BG26" i="5"/>
  <c r="BH26" i="5"/>
  <c r="BI26" i="5"/>
  <c r="BJ26" i="5"/>
  <c r="BK26" i="5"/>
  <c r="BD27" i="5"/>
  <c r="BE27" i="5"/>
  <c r="BF27" i="5"/>
  <c r="BG27" i="5"/>
  <c r="BH27" i="5"/>
  <c r="BI27" i="5"/>
  <c r="BJ27" i="5"/>
  <c r="BK27" i="5"/>
  <c r="BD28" i="5"/>
  <c r="BE28" i="5"/>
  <c r="BF28" i="5"/>
  <c r="BG28" i="5"/>
  <c r="BH28" i="5"/>
  <c r="BI28" i="5"/>
  <c r="BJ28" i="5"/>
  <c r="BK28" i="5"/>
  <c r="BD29" i="5"/>
  <c r="BE29" i="5"/>
  <c r="BF29" i="5"/>
  <c r="BG29" i="5"/>
  <c r="BH29" i="5"/>
  <c r="BI29" i="5"/>
  <c r="BJ29" i="5"/>
  <c r="BK29" i="5"/>
  <c r="BD30" i="5"/>
  <c r="BE30" i="5"/>
  <c r="BF30" i="5"/>
  <c r="BG30" i="5"/>
  <c r="BH30" i="5"/>
  <c r="BI30" i="5"/>
  <c r="BJ30" i="5"/>
  <c r="BK30" i="5"/>
  <c r="BD31" i="5"/>
  <c r="BE31" i="5"/>
  <c r="BF31" i="5"/>
  <c r="BG31" i="5"/>
  <c r="BH31" i="5"/>
  <c r="BI31" i="5"/>
  <c r="BJ31" i="5"/>
  <c r="BK31" i="5"/>
  <c r="BD32" i="5"/>
  <c r="BE32" i="5"/>
  <c r="BF32" i="5"/>
  <c r="BG32" i="5"/>
  <c r="BH32" i="5"/>
  <c r="BI32" i="5"/>
  <c r="BJ32" i="5"/>
  <c r="BK32" i="5"/>
  <c r="BD33" i="5"/>
  <c r="BE33" i="5"/>
  <c r="BF33" i="5"/>
  <c r="BG33" i="5"/>
  <c r="BH33" i="5"/>
  <c r="BI33" i="5"/>
  <c r="BJ33" i="5"/>
  <c r="BK33" i="5"/>
  <c r="BD34" i="5"/>
  <c r="BE34" i="5"/>
  <c r="BF34" i="5"/>
  <c r="BG34" i="5"/>
  <c r="BH34" i="5"/>
  <c r="BI34" i="5"/>
  <c r="BJ34" i="5"/>
  <c r="BK34" i="5"/>
  <c r="BD35" i="5"/>
  <c r="BE35" i="5"/>
  <c r="BF35" i="5"/>
  <c r="BG35" i="5"/>
  <c r="BH35" i="5"/>
  <c r="BI35" i="5"/>
  <c r="BJ35" i="5"/>
  <c r="BK35" i="5"/>
  <c r="BD36" i="5"/>
  <c r="BE36" i="5"/>
  <c r="BF36" i="5"/>
  <c r="BG36" i="5"/>
  <c r="BH36" i="5"/>
  <c r="BI36" i="5"/>
  <c r="BJ36" i="5"/>
  <c r="BK36" i="5"/>
  <c r="BD37" i="5"/>
  <c r="BE37" i="5"/>
  <c r="BF37" i="5"/>
  <c r="BG37" i="5"/>
  <c r="BH37" i="5"/>
  <c r="BI37" i="5"/>
  <c r="BJ37" i="5"/>
  <c r="BK37" i="5"/>
  <c r="BD38" i="5"/>
  <c r="BE38" i="5"/>
  <c r="BF38" i="5"/>
  <c r="BG38" i="5"/>
  <c r="BH38" i="5"/>
  <c r="BI38" i="5"/>
  <c r="BJ38" i="5"/>
  <c r="BK38" i="5"/>
  <c r="BD39" i="5"/>
  <c r="BE39" i="5"/>
  <c r="BF39" i="5"/>
  <c r="BG39" i="5"/>
  <c r="BH39" i="5"/>
  <c r="BI39" i="5"/>
  <c r="BJ39" i="5"/>
  <c r="BK39" i="5"/>
  <c r="BD40" i="5"/>
  <c r="BE40" i="5"/>
  <c r="BF40" i="5"/>
  <c r="BG40" i="5"/>
  <c r="BH40" i="5"/>
  <c r="BI40" i="5"/>
  <c r="BJ40" i="5"/>
  <c r="BK40" i="5"/>
  <c r="BD41" i="5"/>
  <c r="BE41" i="5"/>
  <c r="BF41" i="5"/>
  <c r="BG41" i="5"/>
  <c r="BH41" i="5"/>
  <c r="BI41" i="5"/>
  <c r="BJ41" i="5"/>
  <c r="BK41" i="5"/>
  <c r="BD42" i="5"/>
  <c r="BE42" i="5"/>
  <c r="BF42" i="5"/>
  <c r="BG42" i="5"/>
  <c r="BH42" i="5"/>
  <c r="BI42" i="5"/>
  <c r="BJ42" i="5"/>
  <c r="BK42" i="5"/>
  <c r="BD43" i="5"/>
  <c r="BE43" i="5"/>
  <c r="BF43" i="5"/>
  <c r="BG43" i="5"/>
  <c r="BH43" i="5"/>
  <c r="BI43" i="5"/>
  <c r="BJ43" i="5"/>
  <c r="BK43" i="5"/>
  <c r="BD44" i="5"/>
  <c r="BE44" i="5"/>
  <c r="BF44" i="5"/>
  <c r="BG44" i="5"/>
  <c r="BH44" i="5"/>
  <c r="BI44" i="5"/>
  <c r="BJ44" i="5"/>
  <c r="BK44" i="5"/>
  <c r="BD45" i="5"/>
  <c r="BE45" i="5"/>
  <c r="BF45" i="5"/>
  <c r="BG45" i="5"/>
  <c r="BH45" i="5"/>
  <c r="BI45" i="5"/>
  <c r="BJ45" i="5"/>
  <c r="BK45" i="5"/>
  <c r="BD46" i="5"/>
  <c r="BE46" i="5"/>
  <c r="BF46" i="5"/>
  <c r="BG46" i="5"/>
  <c r="BH46" i="5"/>
  <c r="BI46" i="5"/>
  <c r="BJ46" i="5"/>
  <c r="BK46" i="5"/>
  <c r="BD47" i="5"/>
  <c r="BE47" i="5"/>
  <c r="BF47" i="5"/>
  <c r="BG47" i="5"/>
  <c r="BH47" i="5"/>
  <c r="BI47" i="5"/>
  <c r="BJ47" i="5"/>
  <c r="BK47" i="5"/>
  <c r="BD48" i="5"/>
  <c r="BE48" i="5"/>
  <c r="BF48" i="5"/>
  <c r="BG48" i="5"/>
  <c r="BH48" i="5"/>
  <c r="BI48" i="5"/>
  <c r="BJ48" i="5"/>
  <c r="BK48" i="5"/>
  <c r="BD49" i="5"/>
  <c r="BE49" i="5"/>
  <c r="BF49" i="5"/>
  <c r="BG49" i="5"/>
  <c r="BH49" i="5"/>
  <c r="BI49" i="5"/>
  <c r="BJ49" i="5"/>
  <c r="BK49" i="5"/>
  <c r="BD50" i="5"/>
  <c r="BE50" i="5"/>
  <c r="BF50" i="5"/>
  <c r="BG50" i="5"/>
  <c r="BH50" i="5"/>
  <c r="BI50" i="5"/>
  <c r="BJ50" i="5"/>
  <c r="BK50" i="5"/>
  <c r="BD51" i="5"/>
  <c r="BE51" i="5"/>
  <c r="BF51" i="5"/>
  <c r="BG51" i="5"/>
  <c r="BH51" i="5"/>
  <c r="BI51" i="5"/>
  <c r="BJ51" i="5"/>
  <c r="BK51" i="5"/>
  <c r="BD52" i="5"/>
  <c r="BE52" i="5"/>
  <c r="BF52" i="5"/>
  <c r="BG52" i="5"/>
  <c r="BH52" i="5"/>
  <c r="BI52" i="5"/>
  <c r="BJ52" i="5"/>
  <c r="BK52" i="5"/>
  <c r="BD53" i="5"/>
  <c r="BE53" i="5"/>
  <c r="BF53" i="5"/>
  <c r="BG53" i="5"/>
  <c r="BH53" i="5"/>
  <c r="BI53" i="5"/>
  <c r="BJ53" i="5"/>
  <c r="BK53" i="5"/>
  <c r="BD54" i="5"/>
  <c r="BE54" i="5"/>
  <c r="BF54" i="5"/>
  <c r="BG54" i="5"/>
  <c r="BH54" i="5"/>
  <c r="BI54" i="5"/>
  <c r="BJ54" i="5"/>
  <c r="BK54" i="5"/>
  <c r="BD55" i="5"/>
  <c r="BE55" i="5"/>
  <c r="BF55" i="5"/>
  <c r="BG55" i="5"/>
  <c r="BH55" i="5"/>
  <c r="BI55" i="5"/>
  <c r="BJ55" i="5"/>
  <c r="BK55" i="5"/>
  <c r="BD56" i="5"/>
  <c r="BE56" i="5"/>
  <c r="BF56" i="5"/>
  <c r="BG56" i="5"/>
  <c r="BH56" i="5"/>
  <c r="BI56" i="5"/>
  <c r="BJ56" i="5"/>
  <c r="BK56" i="5"/>
  <c r="BD57" i="5"/>
  <c r="BE57" i="5"/>
  <c r="BF57" i="5"/>
  <c r="BG57" i="5"/>
  <c r="BH57" i="5"/>
  <c r="BI57" i="5"/>
  <c r="BJ57" i="5"/>
  <c r="BK57" i="5"/>
  <c r="BD58" i="5"/>
  <c r="BE58" i="5"/>
  <c r="BF58" i="5"/>
  <c r="BG58" i="5"/>
  <c r="BH58" i="5"/>
  <c r="BI58" i="5"/>
  <c r="BJ58" i="5"/>
  <c r="BK58" i="5"/>
  <c r="BD59" i="5"/>
  <c r="BE59" i="5"/>
  <c r="BF59" i="5"/>
  <c r="BG59" i="5"/>
  <c r="BH59" i="5"/>
  <c r="BI59" i="5"/>
  <c r="BJ59" i="5"/>
  <c r="BK59" i="5"/>
  <c r="BD60" i="5"/>
  <c r="BE60" i="5"/>
  <c r="BF60" i="5"/>
  <c r="BG60" i="5"/>
  <c r="BH60" i="5"/>
  <c r="BI60" i="5"/>
  <c r="BJ60" i="5"/>
  <c r="BK60" i="5"/>
  <c r="BD61" i="5"/>
  <c r="BE61" i="5"/>
  <c r="BF61" i="5"/>
  <c r="BG61" i="5"/>
  <c r="BH61" i="5"/>
  <c r="BI61" i="5"/>
  <c r="BJ61" i="5"/>
  <c r="BK61" i="5"/>
  <c r="BD62" i="5"/>
  <c r="BE62" i="5"/>
  <c r="BF62" i="5"/>
  <c r="BG62" i="5"/>
  <c r="BH62" i="5"/>
  <c r="BI62" i="5"/>
  <c r="BJ62" i="5"/>
  <c r="BK62" i="5"/>
  <c r="BD63" i="5"/>
  <c r="BE63" i="5"/>
  <c r="BF63" i="5"/>
  <c r="BG63" i="5"/>
  <c r="BH63" i="5"/>
  <c r="BI63" i="5"/>
  <c r="BJ63" i="5"/>
  <c r="BK63" i="5"/>
  <c r="BD64" i="5"/>
  <c r="BE64" i="5"/>
  <c r="BF64" i="5"/>
  <c r="BG64" i="5"/>
  <c r="BH64" i="5"/>
  <c r="BI64" i="5"/>
  <c r="BJ64" i="5"/>
  <c r="BK64" i="5"/>
  <c r="BD65" i="5"/>
  <c r="BE65" i="5"/>
  <c r="BF65" i="5"/>
  <c r="BG65" i="5"/>
  <c r="BH65" i="5"/>
  <c r="BI65" i="5"/>
  <c r="BJ65" i="5"/>
  <c r="BK65" i="5"/>
  <c r="BD66" i="5"/>
  <c r="BE66" i="5"/>
  <c r="BF66" i="5"/>
  <c r="BG66" i="5"/>
  <c r="BH66" i="5"/>
  <c r="BI66" i="5"/>
  <c r="BJ66" i="5"/>
  <c r="BK66" i="5"/>
  <c r="BD67" i="5"/>
  <c r="BE67" i="5"/>
  <c r="BF67" i="5"/>
  <c r="BG67" i="5"/>
  <c r="BH67" i="5"/>
  <c r="BI67" i="5"/>
  <c r="BJ67" i="5"/>
  <c r="BK67" i="5"/>
  <c r="BD68" i="5"/>
  <c r="BE68" i="5"/>
  <c r="BF68" i="5"/>
  <c r="BG68" i="5"/>
  <c r="BH68" i="5"/>
  <c r="BI68" i="5"/>
  <c r="BJ68" i="5"/>
  <c r="BK68" i="5"/>
  <c r="BD69" i="5"/>
  <c r="BE69" i="5"/>
  <c r="BF69" i="5"/>
  <c r="BG69" i="5"/>
  <c r="BH69" i="5"/>
  <c r="BI69" i="5"/>
  <c r="BJ69" i="5"/>
  <c r="BK69" i="5"/>
  <c r="BD70" i="5"/>
  <c r="BE70" i="5"/>
  <c r="BF70" i="5"/>
  <c r="BG70" i="5"/>
  <c r="BH70" i="5"/>
  <c r="BI70" i="5"/>
  <c r="BJ70" i="5"/>
  <c r="BK70" i="5"/>
  <c r="BD71" i="5"/>
  <c r="BE71" i="5"/>
  <c r="BF71" i="5"/>
  <c r="BG71" i="5"/>
  <c r="BH71" i="5"/>
  <c r="BI71" i="5"/>
  <c r="BJ71" i="5"/>
  <c r="BK71" i="5"/>
  <c r="BD72" i="5"/>
  <c r="BE72" i="5"/>
  <c r="BF72" i="5"/>
  <c r="BG72" i="5"/>
  <c r="BH72" i="5"/>
  <c r="BI72" i="5"/>
  <c r="BJ72" i="5"/>
  <c r="BK72" i="5"/>
  <c r="BD73" i="5"/>
  <c r="BE73" i="5"/>
  <c r="BF73" i="5"/>
  <c r="BG73" i="5"/>
  <c r="BH73" i="5"/>
  <c r="BI73" i="5"/>
  <c r="BJ73" i="5"/>
  <c r="BK73" i="5"/>
  <c r="BD74" i="5"/>
  <c r="BE74" i="5"/>
  <c r="BF74" i="5"/>
  <c r="BG74" i="5"/>
  <c r="BH74" i="5"/>
  <c r="BI74" i="5"/>
  <c r="BJ74" i="5"/>
  <c r="BK74" i="5"/>
  <c r="BK11" i="5"/>
  <c r="BI11" i="5"/>
  <c r="BH11" i="5"/>
  <c r="BG11" i="5"/>
  <c r="BF11" i="5"/>
  <c r="BE11" i="5"/>
  <c r="BD11" i="5"/>
  <c r="BM12" i="5"/>
  <c r="BN12" i="5"/>
  <c r="BM13" i="5"/>
  <c r="BN13" i="5"/>
  <c r="BM14" i="5"/>
  <c r="BN14" i="5"/>
  <c r="BM15" i="5"/>
  <c r="BN15" i="5"/>
  <c r="BM16" i="5"/>
  <c r="BN16" i="5"/>
  <c r="BM17" i="5"/>
  <c r="BN17" i="5"/>
  <c r="BM18" i="5"/>
  <c r="BN18" i="5"/>
  <c r="BM19" i="5"/>
  <c r="BN19" i="5"/>
  <c r="BM20" i="5"/>
  <c r="BN20" i="5"/>
  <c r="BM21" i="5"/>
  <c r="BN21" i="5"/>
  <c r="BM22" i="5"/>
  <c r="BN22" i="5"/>
  <c r="BM23" i="5"/>
  <c r="BN23" i="5"/>
  <c r="BM24" i="5"/>
  <c r="BN24" i="5"/>
  <c r="BM25" i="5"/>
  <c r="BN25" i="5"/>
  <c r="BM26" i="5"/>
  <c r="BN26" i="5"/>
  <c r="BM27" i="5"/>
  <c r="BN27" i="5"/>
  <c r="BM28" i="5"/>
  <c r="BN28" i="5"/>
  <c r="BM29" i="5"/>
  <c r="BN29" i="5"/>
  <c r="BM30" i="5"/>
  <c r="BN30" i="5"/>
  <c r="BM31" i="5"/>
  <c r="BN31" i="5"/>
  <c r="BM32" i="5"/>
  <c r="BN32" i="5"/>
  <c r="BM33" i="5"/>
  <c r="BN33" i="5"/>
  <c r="BM34" i="5"/>
  <c r="BN34" i="5"/>
  <c r="BM35" i="5"/>
  <c r="BN35" i="5"/>
  <c r="BM36" i="5"/>
  <c r="BN36" i="5"/>
  <c r="BM37" i="5"/>
  <c r="BN37" i="5"/>
  <c r="BM38" i="5"/>
  <c r="BN38" i="5"/>
  <c r="BM39" i="5"/>
  <c r="BN39" i="5"/>
  <c r="BM40" i="5"/>
  <c r="BN40" i="5"/>
  <c r="BM41" i="5"/>
  <c r="BN41" i="5"/>
  <c r="BM42" i="5"/>
  <c r="BN42" i="5"/>
  <c r="BM43" i="5"/>
  <c r="BN43" i="5"/>
  <c r="BM44" i="5"/>
  <c r="BN44" i="5"/>
  <c r="BM45" i="5"/>
  <c r="BN45" i="5"/>
  <c r="BM46" i="5"/>
  <c r="BN46" i="5"/>
  <c r="BM47" i="5"/>
  <c r="BN47" i="5"/>
  <c r="BM48" i="5"/>
  <c r="BN48" i="5"/>
  <c r="BM49" i="5"/>
  <c r="BN49" i="5"/>
  <c r="BM50" i="5"/>
  <c r="BN50" i="5"/>
  <c r="BM51" i="5"/>
  <c r="BN51" i="5"/>
  <c r="BM52" i="5"/>
  <c r="BN52" i="5"/>
  <c r="BM53" i="5"/>
  <c r="BN53" i="5"/>
  <c r="BM54" i="5"/>
  <c r="BN54" i="5"/>
  <c r="BM55" i="5"/>
  <c r="BN55" i="5"/>
  <c r="BM56" i="5"/>
  <c r="BN56" i="5"/>
  <c r="BM57" i="5"/>
  <c r="BN57" i="5"/>
  <c r="BM58" i="5"/>
  <c r="BN58" i="5"/>
  <c r="BM59" i="5"/>
  <c r="BN59" i="5"/>
  <c r="BM60" i="5"/>
  <c r="BN60" i="5"/>
  <c r="BM61" i="5"/>
  <c r="BN61" i="5"/>
  <c r="BM62" i="5"/>
  <c r="BN62" i="5"/>
  <c r="BM63" i="5"/>
  <c r="BN63" i="5"/>
  <c r="BM64" i="5"/>
  <c r="BN64" i="5"/>
  <c r="BM65" i="5"/>
  <c r="BN65" i="5"/>
  <c r="BM66" i="5"/>
  <c r="BN66" i="5"/>
  <c r="BM67" i="5"/>
  <c r="BN67" i="5"/>
  <c r="BM68" i="5"/>
  <c r="BN68" i="5"/>
  <c r="BM69" i="5"/>
  <c r="BN69" i="5"/>
  <c r="BM70" i="5"/>
  <c r="BN70" i="5"/>
  <c r="BM71" i="5"/>
  <c r="BN71" i="5"/>
  <c r="BM72" i="5"/>
  <c r="BN72" i="5"/>
  <c r="BM73" i="5"/>
  <c r="BN73" i="5"/>
  <c r="BM74" i="5"/>
  <c r="BN74" i="5"/>
  <c r="BN11" i="5"/>
  <c r="BM11" i="5"/>
  <c r="AE12" i="19"/>
  <c r="AF12" i="19"/>
  <c r="AG12" i="19"/>
  <c r="AH12" i="19"/>
  <c r="AI12" i="19"/>
  <c r="AJ12" i="19"/>
  <c r="AK12" i="19"/>
  <c r="AL12" i="19"/>
  <c r="AM12" i="19"/>
  <c r="AE13" i="19"/>
  <c r="AF13" i="19"/>
  <c r="AH13" i="19"/>
  <c r="AI13" i="19"/>
  <c r="AJ13" i="19"/>
  <c r="AK13" i="19"/>
  <c r="AL13" i="19"/>
  <c r="AM13" i="19"/>
  <c r="AE14" i="19"/>
  <c r="AF14" i="19"/>
  <c r="AG14" i="19"/>
  <c r="AH14" i="19"/>
  <c r="AI14" i="19"/>
  <c r="AJ14" i="19"/>
  <c r="AK14" i="19"/>
  <c r="AL14" i="19"/>
  <c r="AM14" i="19"/>
  <c r="AE15" i="19"/>
  <c r="AF15" i="19"/>
  <c r="AG15" i="19"/>
  <c r="AH15" i="19"/>
  <c r="AI15" i="19"/>
  <c r="AJ15" i="19"/>
  <c r="AK15" i="19"/>
  <c r="AL15" i="19"/>
  <c r="AM15" i="19"/>
  <c r="AE16" i="19"/>
  <c r="AF16" i="19"/>
  <c r="AG16" i="19"/>
  <c r="AH16" i="19"/>
  <c r="AI16" i="19"/>
  <c r="AJ16" i="19"/>
  <c r="AK16" i="19"/>
  <c r="AL16" i="19"/>
  <c r="AM16" i="19"/>
  <c r="AE17" i="19"/>
  <c r="AF17" i="19"/>
  <c r="AG17" i="19"/>
  <c r="AH17" i="19"/>
  <c r="AI17" i="19"/>
  <c r="AJ17" i="19"/>
  <c r="Q7" i="19" s="1"/>
  <c r="AK17" i="19"/>
  <c r="AL17" i="19"/>
  <c r="AM17" i="19"/>
  <c r="AE18" i="19"/>
  <c r="AF18" i="19"/>
  <c r="AG18" i="19"/>
  <c r="AH18" i="19"/>
  <c r="AI18" i="19"/>
  <c r="AJ18" i="19"/>
  <c r="AK18" i="19"/>
  <c r="AL18" i="19"/>
  <c r="AM18" i="19"/>
  <c r="AE19" i="19"/>
  <c r="AF19" i="19"/>
  <c r="AG19" i="19"/>
  <c r="AH19" i="19"/>
  <c r="AI19" i="19"/>
  <c r="AJ19" i="19"/>
  <c r="AK19" i="19"/>
  <c r="AL19" i="19"/>
  <c r="AM19" i="19"/>
  <c r="AE20" i="19"/>
  <c r="AF20" i="19"/>
  <c r="AG20" i="19"/>
  <c r="AH20" i="19"/>
  <c r="AI20" i="19"/>
  <c r="AJ20" i="19"/>
  <c r="AK20" i="19"/>
  <c r="AL20" i="19"/>
  <c r="AM20" i="19"/>
  <c r="AE21" i="19"/>
  <c r="AF21" i="19"/>
  <c r="AG21" i="19"/>
  <c r="AH21" i="19"/>
  <c r="AI21" i="19"/>
  <c r="AJ21" i="19"/>
  <c r="AK21" i="19"/>
  <c r="AL21" i="19"/>
  <c r="AM21" i="19"/>
  <c r="AE22" i="19"/>
  <c r="AF22" i="19"/>
  <c r="AG22" i="19"/>
  <c r="AH22" i="19"/>
  <c r="AI22" i="19"/>
  <c r="AJ22" i="19"/>
  <c r="AK22" i="19"/>
  <c r="AL22" i="19"/>
  <c r="AM22" i="19"/>
  <c r="AT7" i="19"/>
  <c r="E46" i="11" s="1"/>
  <c r="AS7" i="19"/>
  <c r="D46" i="11" s="1"/>
  <c r="AR7" i="19"/>
  <c r="C46" i="11" s="1"/>
  <c r="AQ7" i="19"/>
  <c r="E43" i="11" s="1"/>
  <c r="D43" i="11"/>
  <c r="AO7" i="19"/>
  <c r="AM11" i="19"/>
  <c r="AL11" i="19"/>
  <c r="AK11" i="19"/>
  <c r="AJ11" i="19"/>
  <c r="AI11" i="19"/>
  <c r="AH11" i="19"/>
  <c r="AG11" i="19"/>
  <c r="AF11" i="19"/>
  <c r="AE11" i="19"/>
  <c r="AD12" i="19"/>
  <c r="AD13" i="19"/>
  <c r="AD14" i="19"/>
  <c r="AD15" i="19"/>
  <c r="AD16" i="19"/>
  <c r="AD17" i="19"/>
  <c r="AD18" i="19"/>
  <c r="AD19" i="19"/>
  <c r="AD20" i="19"/>
  <c r="AD21" i="19"/>
  <c r="AD22" i="19"/>
  <c r="AJ12" i="15"/>
  <c r="AK12" i="15"/>
  <c r="AL12" i="15"/>
  <c r="AM12" i="15"/>
  <c r="AN12" i="15"/>
  <c r="AQ12" i="15"/>
  <c r="AR12" i="15"/>
  <c r="AS12" i="15"/>
  <c r="AT12" i="15"/>
  <c r="AU12" i="15"/>
  <c r="AV12" i="15"/>
  <c r="AJ13" i="15"/>
  <c r="AK13" i="15"/>
  <c r="AL13" i="15"/>
  <c r="AM13" i="15"/>
  <c r="AN13" i="15"/>
  <c r="AQ13" i="15"/>
  <c r="AR13" i="15"/>
  <c r="AS13" i="15"/>
  <c r="AT13" i="15"/>
  <c r="AU13" i="15"/>
  <c r="AV13" i="15"/>
  <c r="AJ14" i="15"/>
  <c r="AK14" i="15"/>
  <c r="AL14" i="15"/>
  <c r="AM14" i="15"/>
  <c r="AN14" i="15"/>
  <c r="AQ14" i="15"/>
  <c r="AR14" i="15"/>
  <c r="AS14" i="15"/>
  <c r="AT14" i="15"/>
  <c r="AU14" i="15"/>
  <c r="AV14" i="15"/>
  <c r="AJ15" i="15"/>
  <c r="AK15" i="15"/>
  <c r="AL15" i="15"/>
  <c r="AM15" i="15"/>
  <c r="AN15" i="15"/>
  <c r="AQ15" i="15"/>
  <c r="AR15" i="15"/>
  <c r="AS15" i="15"/>
  <c r="AT15" i="15"/>
  <c r="AU15" i="15"/>
  <c r="AV15" i="15"/>
  <c r="AJ16" i="15"/>
  <c r="AK16" i="15"/>
  <c r="AL16" i="15"/>
  <c r="AM16" i="15"/>
  <c r="AN16" i="15"/>
  <c r="AQ16" i="15"/>
  <c r="AR16" i="15"/>
  <c r="AS16" i="15"/>
  <c r="AT16" i="15"/>
  <c r="AU16" i="15"/>
  <c r="AV16" i="15"/>
  <c r="AJ17" i="15"/>
  <c r="AK17" i="15"/>
  <c r="AL17" i="15"/>
  <c r="AM17" i="15"/>
  <c r="AN17" i="15"/>
  <c r="AQ17" i="15"/>
  <c r="AR17" i="15"/>
  <c r="AS17" i="15"/>
  <c r="AT17" i="15"/>
  <c r="AU17" i="15"/>
  <c r="AV17" i="15"/>
  <c r="AJ18" i="15"/>
  <c r="AK18" i="15"/>
  <c r="AL18" i="15"/>
  <c r="AM18" i="15"/>
  <c r="AN18" i="15"/>
  <c r="AQ18" i="15"/>
  <c r="AR18" i="15"/>
  <c r="AS18" i="15"/>
  <c r="AT18" i="15"/>
  <c r="AU18" i="15"/>
  <c r="AV18" i="15"/>
  <c r="AJ19" i="15"/>
  <c r="AK19" i="15"/>
  <c r="AL19" i="15"/>
  <c r="AM19" i="15"/>
  <c r="AN19" i="15"/>
  <c r="AQ19" i="15"/>
  <c r="AR19" i="15"/>
  <c r="AS19" i="15"/>
  <c r="AT19" i="15"/>
  <c r="AU19" i="15"/>
  <c r="AV19" i="15"/>
  <c r="AJ20" i="15"/>
  <c r="AK20" i="15"/>
  <c r="AL20" i="15"/>
  <c r="AM20" i="15"/>
  <c r="AN20" i="15"/>
  <c r="AQ20" i="15"/>
  <c r="AR20" i="15"/>
  <c r="AS20" i="15"/>
  <c r="AT20" i="15"/>
  <c r="AU20" i="15"/>
  <c r="AV20" i="15"/>
  <c r="AJ21" i="15"/>
  <c r="AK21" i="15"/>
  <c r="AL21" i="15"/>
  <c r="AM21" i="15"/>
  <c r="AN21" i="15"/>
  <c r="AQ21" i="15"/>
  <c r="AR21" i="15"/>
  <c r="AS21" i="15"/>
  <c r="AT21" i="15"/>
  <c r="AU21" i="15"/>
  <c r="AV21" i="15"/>
  <c r="AJ22" i="15"/>
  <c r="AK22" i="15"/>
  <c r="AL22" i="15"/>
  <c r="AM22" i="15"/>
  <c r="AN22" i="15"/>
  <c r="AQ22" i="15"/>
  <c r="AR22" i="15"/>
  <c r="AS22" i="15"/>
  <c r="AT22" i="15"/>
  <c r="AU22" i="15"/>
  <c r="AV22" i="15"/>
  <c r="AJ23" i="15"/>
  <c r="AK23" i="15"/>
  <c r="AL23" i="15"/>
  <c r="AM23" i="15"/>
  <c r="AN23" i="15"/>
  <c r="AQ23" i="15"/>
  <c r="AR23" i="15"/>
  <c r="AS23" i="15"/>
  <c r="AT23" i="15"/>
  <c r="AU23" i="15"/>
  <c r="AV23" i="15"/>
  <c r="AJ24" i="15"/>
  <c r="AK24" i="15"/>
  <c r="AL24" i="15"/>
  <c r="AM24" i="15"/>
  <c r="AN24" i="15"/>
  <c r="AQ24" i="15"/>
  <c r="AR24" i="15"/>
  <c r="AS24" i="15"/>
  <c r="AT24" i="15"/>
  <c r="AU24" i="15"/>
  <c r="AV24" i="15"/>
  <c r="AJ25" i="15"/>
  <c r="AK25" i="15"/>
  <c r="AL25" i="15"/>
  <c r="AM25" i="15"/>
  <c r="AN25" i="15"/>
  <c r="AQ25" i="15"/>
  <c r="AR25" i="15"/>
  <c r="AS25" i="15"/>
  <c r="AT25" i="15"/>
  <c r="AU25" i="15"/>
  <c r="AV25" i="15"/>
  <c r="AJ26" i="15"/>
  <c r="AK26" i="15"/>
  <c r="AL26" i="15"/>
  <c r="AM26" i="15"/>
  <c r="AN26" i="15"/>
  <c r="AQ26" i="15"/>
  <c r="AR26" i="15"/>
  <c r="AS26" i="15"/>
  <c r="AT26" i="15"/>
  <c r="AU26" i="15"/>
  <c r="AV26" i="15"/>
  <c r="AV11" i="15"/>
  <c r="AU11" i="15"/>
  <c r="AT11" i="15"/>
  <c r="AS11" i="15"/>
  <c r="AR11" i="15"/>
  <c r="AQ11" i="15"/>
  <c r="AN11" i="15"/>
  <c r="AM11" i="15"/>
  <c r="AL11" i="15"/>
  <c r="AK11" i="15"/>
  <c r="AJ11" i="15"/>
  <c r="AI12" i="15"/>
  <c r="AI13" i="15"/>
  <c r="AI14" i="15"/>
  <c r="AI15" i="15"/>
  <c r="AI16" i="15"/>
  <c r="AI17" i="15"/>
  <c r="AI18" i="15"/>
  <c r="AI19" i="15"/>
  <c r="AI20" i="15"/>
  <c r="AI21" i="15"/>
  <c r="AI22" i="15"/>
  <c r="AI23" i="15"/>
  <c r="AI24" i="15"/>
  <c r="AI25" i="15"/>
  <c r="AI26" i="15"/>
  <c r="AI11" i="15"/>
  <c r="AH12" i="15"/>
  <c r="AH13" i="15"/>
  <c r="AH14" i="15"/>
  <c r="AH15" i="15"/>
  <c r="AH16" i="15"/>
  <c r="AH17" i="15"/>
  <c r="AH18" i="15"/>
  <c r="AH19" i="15"/>
  <c r="AH20" i="15"/>
  <c r="AH21" i="15"/>
  <c r="AH22" i="15"/>
  <c r="AH23" i="15"/>
  <c r="AH24" i="15"/>
  <c r="AH25" i="15"/>
  <c r="AH26" i="15"/>
  <c r="W7" i="15" l="1"/>
  <c r="V7" i="15"/>
  <c r="O7" i="15"/>
  <c r="M7" i="15"/>
  <c r="L7" i="15"/>
  <c r="S7" i="15"/>
  <c r="T7" i="15"/>
  <c r="Q7" i="15"/>
  <c r="P7" i="15"/>
  <c r="U7" i="15"/>
  <c r="N7" i="15"/>
  <c r="Y7" i="15"/>
  <c r="R7" i="19"/>
  <c r="P7" i="19"/>
  <c r="N7" i="19"/>
  <c r="T7" i="19"/>
  <c r="M7" i="19"/>
  <c r="O7" i="19"/>
  <c r="BN7" i="19"/>
  <c r="AV7" i="19"/>
  <c r="C37" i="11" s="1"/>
  <c r="AY7" i="19"/>
  <c r="F37" i="11" s="1"/>
  <c r="AW7" i="19"/>
  <c r="D37" i="11" s="1"/>
  <c r="BP7" i="19"/>
  <c r="S7" i="19"/>
  <c r="BB7" i="19"/>
  <c r="I37" i="11" s="1"/>
  <c r="BW7" i="19"/>
  <c r="AZ7" i="19"/>
  <c r="G37" i="11" s="1"/>
  <c r="BS7" i="19"/>
  <c r="BK7" i="19"/>
  <c r="BM7" i="19"/>
  <c r="BV7" i="19"/>
  <c r="BE7" i="19"/>
  <c r="K7" i="19"/>
  <c r="BR7" i="19"/>
  <c r="BC7" i="19"/>
  <c r="J37" i="11" s="1"/>
  <c r="BT7" i="19"/>
  <c r="BL7" i="19"/>
  <c r="AX7" i="19"/>
  <c r="E37" i="11" s="1"/>
  <c r="BA7" i="19"/>
  <c r="H37" i="11" s="1"/>
  <c r="BJ7" i="19"/>
  <c r="BU7" i="19"/>
  <c r="BQ7" i="19"/>
  <c r="BF7" i="19"/>
  <c r="BI7" i="19"/>
  <c r="X7" i="15"/>
  <c r="BO7" i="15"/>
  <c r="CA7" i="15"/>
  <c r="BB7" i="15"/>
  <c r="C34" i="11" s="1"/>
  <c r="BR7" i="15"/>
  <c r="BV7" i="15"/>
  <c r="BQ7" i="15"/>
  <c r="BP7" i="15"/>
  <c r="BD7" i="15"/>
  <c r="E34" i="11" s="1"/>
  <c r="BZ7" i="15"/>
  <c r="BW7" i="15"/>
  <c r="BC7" i="15"/>
  <c r="D34" i="11" s="1"/>
  <c r="K3" i="15"/>
  <c r="BY7" i="15"/>
  <c r="BX7" i="15"/>
  <c r="BH7" i="15"/>
  <c r="I34" i="11" s="1"/>
  <c r="BK7" i="15"/>
  <c r="BS7" i="15"/>
  <c r="BT7" i="15"/>
  <c r="BG7" i="15"/>
  <c r="H34" i="11" s="1"/>
  <c r="BI7" i="15"/>
  <c r="J34" i="11" s="1"/>
  <c r="BL7" i="15"/>
  <c r="CC7" i="15"/>
  <c r="BU7" i="15"/>
  <c r="CB7" i="15"/>
  <c r="BF7" i="15"/>
  <c r="G34" i="11" s="1"/>
  <c r="BE7" i="15"/>
  <c r="F34" i="11" s="1"/>
  <c r="BU7" i="5"/>
  <c r="BQ7" i="5"/>
  <c r="CC7" i="5"/>
  <c r="BW7" i="5"/>
  <c r="BV7" i="5"/>
  <c r="BG7" i="5"/>
  <c r="F31" i="11" s="1"/>
  <c r="BD7" i="5"/>
  <c r="C31" i="11" s="1"/>
  <c r="BT7" i="5"/>
  <c r="BE7" i="5"/>
  <c r="D31" i="11" s="1"/>
  <c r="BN7" i="5"/>
  <c r="BM7" i="5"/>
  <c r="BS7" i="5"/>
  <c r="CI7" i="5"/>
  <c r="CB7" i="5"/>
  <c r="BP7" i="5"/>
  <c r="CA7" i="5"/>
  <c r="BF7" i="5"/>
  <c r="E31" i="11" s="1"/>
  <c r="BH7" i="5"/>
  <c r="G31" i="11" s="1"/>
  <c r="BX7" i="5"/>
  <c r="BI7" i="5"/>
  <c r="H31" i="11" s="1"/>
  <c r="BY7" i="5"/>
  <c r="BK7" i="5"/>
  <c r="J31" i="11" s="1"/>
  <c r="BZ7" i="5"/>
  <c r="BJ7" i="5"/>
  <c r="I31" i="11" s="1"/>
  <c r="BR7" i="5"/>
  <c r="CD7" i="5"/>
  <c r="BO7" i="19"/>
  <c r="BH7" i="19"/>
  <c r="BN7" i="15"/>
  <c r="L7" i="19"/>
  <c r="C43" i="11"/>
  <c r="AL12" i="5"/>
  <c r="AM12" i="5"/>
  <c r="AN12" i="5"/>
  <c r="AO12" i="5"/>
  <c r="AP12" i="5"/>
  <c r="AR12" i="5"/>
  <c r="AS12" i="5"/>
  <c r="AT12" i="5"/>
  <c r="AU12" i="5"/>
  <c r="AV12" i="5"/>
  <c r="AW12" i="5"/>
  <c r="AX12" i="5"/>
  <c r="AL14" i="5"/>
  <c r="AM14" i="5"/>
  <c r="AN14" i="5"/>
  <c r="AO14" i="5"/>
  <c r="AP14" i="5"/>
  <c r="AR14" i="5"/>
  <c r="AS14" i="5"/>
  <c r="AT14" i="5"/>
  <c r="AU14" i="5"/>
  <c r="AV14" i="5"/>
  <c r="AW14" i="5"/>
  <c r="AX14" i="5"/>
  <c r="AL15" i="5"/>
  <c r="AM15" i="5"/>
  <c r="AN15" i="5"/>
  <c r="AO15" i="5"/>
  <c r="AP15" i="5"/>
  <c r="AR15" i="5"/>
  <c r="AS15" i="5"/>
  <c r="AT15" i="5"/>
  <c r="AU15" i="5"/>
  <c r="AV15" i="5"/>
  <c r="AW15" i="5"/>
  <c r="AX15" i="5"/>
  <c r="AL16" i="5"/>
  <c r="AM16" i="5"/>
  <c r="AN16" i="5"/>
  <c r="AO16" i="5"/>
  <c r="AP16" i="5"/>
  <c r="AR16" i="5"/>
  <c r="AS16" i="5"/>
  <c r="AT16" i="5"/>
  <c r="AU16" i="5"/>
  <c r="AV16" i="5"/>
  <c r="AW16" i="5"/>
  <c r="AX16" i="5"/>
  <c r="AL17" i="5"/>
  <c r="AM17" i="5"/>
  <c r="AN17" i="5"/>
  <c r="AO17" i="5"/>
  <c r="AP17" i="5"/>
  <c r="AR17" i="5"/>
  <c r="AS17" i="5"/>
  <c r="AT17" i="5"/>
  <c r="AU17" i="5"/>
  <c r="AV17" i="5"/>
  <c r="AW17" i="5"/>
  <c r="AX17" i="5"/>
  <c r="AL18" i="5"/>
  <c r="AM18" i="5"/>
  <c r="AN18" i="5"/>
  <c r="AO18" i="5"/>
  <c r="AP18" i="5"/>
  <c r="AR18" i="5"/>
  <c r="AS18" i="5"/>
  <c r="AT18" i="5"/>
  <c r="AU18" i="5"/>
  <c r="AV18" i="5"/>
  <c r="AW18" i="5"/>
  <c r="AX18" i="5"/>
  <c r="AL19" i="5"/>
  <c r="AM19" i="5"/>
  <c r="AN19" i="5"/>
  <c r="AO19" i="5"/>
  <c r="AP19" i="5"/>
  <c r="AR19" i="5"/>
  <c r="AS19" i="5"/>
  <c r="AT19" i="5"/>
  <c r="AU19" i="5"/>
  <c r="AV19" i="5"/>
  <c r="AW19" i="5"/>
  <c r="AX19" i="5"/>
  <c r="AL21" i="5"/>
  <c r="AM21" i="5"/>
  <c r="AN21" i="5"/>
  <c r="AO21" i="5"/>
  <c r="AP21" i="5"/>
  <c r="AR21" i="5"/>
  <c r="AS21" i="5"/>
  <c r="AT21" i="5"/>
  <c r="AU21" i="5"/>
  <c r="AV21" i="5"/>
  <c r="AW21" i="5"/>
  <c r="AX21" i="5"/>
  <c r="AL22" i="5"/>
  <c r="AM22" i="5"/>
  <c r="AN22" i="5"/>
  <c r="AO22" i="5"/>
  <c r="AP22" i="5"/>
  <c r="AR22" i="5"/>
  <c r="AS22" i="5"/>
  <c r="AT22" i="5"/>
  <c r="AU22" i="5"/>
  <c r="AV22" i="5"/>
  <c r="AW22" i="5"/>
  <c r="AX22" i="5"/>
  <c r="AL23" i="5"/>
  <c r="AM23" i="5"/>
  <c r="AN23" i="5"/>
  <c r="AO23" i="5"/>
  <c r="AP23" i="5"/>
  <c r="AR23" i="5"/>
  <c r="AS23" i="5"/>
  <c r="AT23" i="5"/>
  <c r="AU23" i="5"/>
  <c r="AV23" i="5"/>
  <c r="AW23" i="5"/>
  <c r="AX23" i="5"/>
  <c r="AL24" i="5"/>
  <c r="AM24" i="5"/>
  <c r="AN24" i="5"/>
  <c r="AO24" i="5"/>
  <c r="AP24" i="5"/>
  <c r="AR24" i="5"/>
  <c r="AS24" i="5"/>
  <c r="AT24" i="5"/>
  <c r="AU24" i="5"/>
  <c r="AV24" i="5"/>
  <c r="AW24" i="5"/>
  <c r="AX24" i="5"/>
  <c r="AL26" i="5"/>
  <c r="AM26" i="5"/>
  <c r="AN26" i="5"/>
  <c r="AO26" i="5"/>
  <c r="AP26" i="5"/>
  <c r="AR26" i="5"/>
  <c r="AS26" i="5"/>
  <c r="AT26" i="5"/>
  <c r="AU26" i="5"/>
  <c r="AV26" i="5"/>
  <c r="AW26" i="5"/>
  <c r="AX26" i="5"/>
  <c r="AL27" i="5"/>
  <c r="AM27" i="5"/>
  <c r="AN27" i="5"/>
  <c r="AO27" i="5"/>
  <c r="AP27" i="5"/>
  <c r="AR27" i="5"/>
  <c r="AS27" i="5"/>
  <c r="AT27" i="5"/>
  <c r="AU27" i="5"/>
  <c r="AV27" i="5"/>
  <c r="AW27" i="5"/>
  <c r="AX27" i="5"/>
  <c r="AL28" i="5"/>
  <c r="AM28" i="5"/>
  <c r="AN28" i="5"/>
  <c r="AO28" i="5"/>
  <c r="AP28" i="5"/>
  <c r="AR28" i="5"/>
  <c r="AS28" i="5"/>
  <c r="AT28" i="5"/>
  <c r="AU28" i="5"/>
  <c r="AV28" i="5"/>
  <c r="AW28" i="5"/>
  <c r="AX28" i="5"/>
  <c r="AL29" i="5"/>
  <c r="AM29" i="5"/>
  <c r="AN29" i="5"/>
  <c r="AO29" i="5"/>
  <c r="AP29" i="5"/>
  <c r="AR29" i="5"/>
  <c r="AS29" i="5"/>
  <c r="AT29" i="5"/>
  <c r="AU29" i="5"/>
  <c r="AV29" i="5"/>
  <c r="AW29" i="5"/>
  <c r="AX29" i="5"/>
  <c r="AL31" i="5"/>
  <c r="AM31" i="5"/>
  <c r="AN31" i="5"/>
  <c r="AO31" i="5"/>
  <c r="AP31" i="5"/>
  <c r="AR31" i="5"/>
  <c r="AS31" i="5"/>
  <c r="AT31" i="5"/>
  <c r="AU31" i="5"/>
  <c r="AV31" i="5"/>
  <c r="AW31" i="5"/>
  <c r="AX31" i="5"/>
  <c r="AL32" i="5"/>
  <c r="AM32" i="5"/>
  <c r="AN32" i="5"/>
  <c r="AO32" i="5"/>
  <c r="AP32" i="5"/>
  <c r="AR32" i="5"/>
  <c r="AS32" i="5"/>
  <c r="AT32" i="5"/>
  <c r="AU32" i="5"/>
  <c r="AV32" i="5"/>
  <c r="AW32" i="5"/>
  <c r="AX32" i="5"/>
  <c r="AL33" i="5"/>
  <c r="AM33" i="5"/>
  <c r="AN33" i="5"/>
  <c r="AO33" i="5"/>
  <c r="AP33" i="5"/>
  <c r="AR33" i="5"/>
  <c r="AS33" i="5"/>
  <c r="AT33" i="5"/>
  <c r="AU33" i="5"/>
  <c r="AV33" i="5"/>
  <c r="AW33" i="5"/>
  <c r="AX33" i="5"/>
  <c r="AL34" i="5"/>
  <c r="AM34" i="5"/>
  <c r="AN34" i="5"/>
  <c r="AO34" i="5"/>
  <c r="AP34" i="5"/>
  <c r="AR34" i="5"/>
  <c r="AS34" i="5"/>
  <c r="AT34" i="5"/>
  <c r="AU34" i="5"/>
  <c r="AV34" i="5"/>
  <c r="AW34" i="5"/>
  <c r="AX34" i="5"/>
  <c r="AL36" i="5"/>
  <c r="AM36" i="5"/>
  <c r="AN36" i="5"/>
  <c r="AO36" i="5"/>
  <c r="AP36" i="5"/>
  <c r="AR36" i="5"/>
  <c r="AS36" i="5"/>
  <c r="AT36" i="5"/>
  <c r="AU36" i="5"/>
  <c r="AV36" i="5"/>
  <c r="AW36" i="5"/>
  <c r="AX36" i="5"/>
  <c r="AL37" i="5"/>
  <c r="AM37" i="5"/>
  <c r="AN37" i="5"/>
  <c r="AO37" i="5"/>
  <c r="AP37" i="5"/>
  <c r="AR37" i="5"/>
  <c r="AS37" i="5"/>
  <c r="AT37" i="5"/>
  <c r="AU37" i="5"/>
  <c r="AV37" i="5"/>
  <c r="AW37" i="5"/>
  <c r="AX37" i="5"/>
  <c r="AL38" i="5"/>
  <c r="AM38" i="5"/>
  <c r="AN38" i="5"/>
  <c r="AO38" i="5"/>
  <c r="AP38" i="5"/>
  <c r="AR38" i="5"/>
  <c r="AS38" i="5"/>
  <c r="AT38" i="5"/>
  <c r="AU38" i="5"/>
  <c r="AV38" i="5"/>
  <c r="AW38" i="5"/>
  <c r="AX38" i="5"/>
  <c r="AL39" i="5"/>
  <c r="AM39" i="5"/>
  <c r="AN39" i="5"/>
  <c r="AO39" i="5"/>
  <c r="AP39" i="5"/>
  <c r="AR39" i="5"/>
  <c r="AS39" i="5"/>
  <c r="AT39" i="5"/>
  <c r="AU39" i="5"/>
  <c r="AV39" i="5"/>
  <c r="AW39" i="5"/>
  <c r="AX39" i="5"/>
  <c r="AL41" i="5"/>
  <c r="AM41" i="5"/>
  <c r="AN41" i="5"/>
  <c r="AO41" i="5"/>
  <c r="AP41" i="5"/>
  <c r="AR41" i="5"/>
  <c r="AS41" i="5"/>
  <c r="AT41" i="5"/>
  <c r="AU41" i="5"/>
  <c r="AV41" i="5"/>
  <c r="AW41" i="5"/>
  <c r="AX41" i="5"/>
  <c r="AL42" i="5"/>
  <c r="AM42" i="5"/>
  <c r="AN42" i="5"/>
  <c r="AO42" i="5"/>
  <c r="AP42" i="5"/>
  <c r="AR42" i="5"/>
  <c r="AS42" i="5"/>
  <c r="AT42" i="5"/>
  <c r="AU42" i="5"/>
  <c r="AV42" i="5"/>
  <c r="AW42" i="5"/>
  <c r="AX42" i="5"/>
  <c r="AL43" i="5"/>
  <c r="AM43" i="5"/>
  <c r="AN43" i="5"/>
  <c r="AO43" i="5"/>
  <c r="AP43" i="5"/>
  <c r="AR43" i="5"/>
  <c r="AS43" i="5"/>
  <c r="AT43" i="5"/>
  <c r="AU43" i="5"/>
  <c r="AV43" i="5"/>
  <c r="AW43" i="5"/>
  <c r="AX43" i="5"/>
  <c r="AL44" i="5"/>
  <c r="AM44" i="5"/>
  <c r="AN44" i="5"/>
  <c r="AO44" i="5"/>
  <c r="AP44" i="5"/>
  <c r="AR44" i="5"/>
  <c r="AS44" i="5"/>
  <c r="AT44" i="5"/>
  <c r="AU44" i="5"/>
  <c r="AV44" i="5"/>
  <c r="AW44" i="5"/>
  <c r="AX44" i="5"/>
  <c r="AL45" i="5"/>
  <c r="AM45" i="5"/>
  <c r="AN45" i="5"/>
  <c r="AO45" i="5"/>
  <c r="AP45" i="5"/>
  <c r="AR45" i="5"/>
  <c r="AS45" i="5"/>
  <c r="AT45" i="5"/>
  <c r="AU45" i="5"/>
  <c r="AV45" i="5"/>
  <c r="AW45" i="5"/>
  <c r="AX45" i="5"/>
  <c r="AL46" i="5"/>
  <c r="AM46" i="5"/>
  <c r="AN46" i="5"/>
  <c r="AO46" i="5"/>
  <c r="AP46" i="5"/>
  <c r="AR46" i="5"/>
  <c r="AS46" i="5"/>
  <c r="AT46" i="5"/>
  <c r="AU46" i="5"/>
  <c r="AV46" i="5"/>
  <c r="AW46" i="5"/>
  <c r="AX46" i="5"/>
  <c r="AL47" i="5"/>
  <c r="AM47" i="5"/>
  <c r="AN47" i="5"/>
  <c r="AO47" i="5"/>
  <c r="AP47" i="5"/>
  <c r="AR47" i="5"/>
  <c r="AS47" i="5"/>
  <c r="AT47" i="5"/>
  <c r="AU47" i="5"/>
  <c r="AV47" i="5"/>
  <c r="AW47" i="5"/>
  <c r="AX47" i="5"/>
  <c r="AL48" i="5"/>
  <c r="AM48" i="5"/>
  <c r="AN48" i="5"/>
  <c r="AO48" i="5"/>
  <c r="AP48" i="5"/>
  <c r="AR48" i="5"/>
  <c r="AS48" i="5"/>
  <c r="AT48" i="5"/>
  <c r="AU48" i="5"/>
  <c r="AV48" i="5"/>
  <c r="AW48" i="5"/>
  <c r="AX48" i="5"/>
  <c r="AL49" i="5"/>
  <c r="AM49" i="5"/>
  <c r="AN49" i="5"/>
  <c r="AO49" i="5"/>
  <c r="AP49" i="5"/>
  <c r="AR49" i="5"/>
  <c r="AS49" i="5"/>
  <c r="AT49" i="5"/>
  <c r="AU49" i="5"/>
  <c r="AV49" i="5"/>
  <c r="AW49" i="5"/>
  <c r="AX49" i="5"/>
  <c r="AL50" i="5"/>
  <c r="AM50" i="5"/>
  <c r="AN50" i="5"/>
  <c r="AO50" i="5"/>
  <c r="AP50" i="5"/>
  <c r="AR50" i="5"/>
  <c r="AS50" i="5"/>
  <c r="AT50" i="5"/>
  <c r="AU50" i="5"/>
  <c r="AV50" i="5"/>
  <c r="AW50" i="5"/>
  <c r="AX50" i="5"/>
  <c r="AL51" i="5"/>
  <c r="AM51" i="5"/>
  <c r="AN51" i="5"/>
  <c r="AO51" i="5"/>
  <c r="AP51" i="5"/>
  <c r="AR51" i="5"/>
  <c r="AS51" i="5"/>
  <c r="AT51" i="5"/>
  <c r="AU51" i="5"/>
  <c r="AV51" i="5"/>
  <c r="AW51" i="5"/>
  <c r="AX51" i="5"/>
  <c r="AL52" i="5"/>
  <c r="AM52" i="5"/>
  <c r="AN52" i="5"/>
  <c r="AO52" i="5"/>
  <c r="AP52" i="5"/>
  <c r="AR52" i="5"/>
  <c r="AS52" i="5"/>
  <c r="AT52" i="5"/>
  <c r="AU52" i="5"/>
  <c r="AV52" i="5"/>
  <c r="AW52" i="5"/>
  <c r="AX52" i="5"/>
  <c r="AL53" i="5"/>
  <c r="AM53" i="5"/>
  <c r="AN53" i="5"/>
  <c r="AO53" i="5"/>
  <c r="AP53" i="5"/>
  <c r="AR53" i="5"/>
  <c r="AS53" i="5"/>
  <c r="AT53" i="5"/>
  <c r="AU53" i="5"/>
  <c r="AV53" i="5"/>
  <c r="AW53" i="5"/>
  <c r="AX53" i="5"/>
  <c r="AL54" i="5"/>
  <c r="AM54" i="5"/>
  <c r="AN54" i="5"/>
  <c r="AO54" i="5"/>
  <c r="AP54" i="5"/>
  <c r="AR54" i="5"/>
  <c r="AS54" i="5"/>
  <c r="AT54" i="5"/>
  <c r="AU54" i="5"/>
  <c r="AV54" i="5"/>
  <c r="AW54" i="5"/>
  <c r="AX54" i="5"/>
  <c r="AL56" i="5"/>
  <c r="AM56" i="5"/>
  <c r="AN56" i="5"/>
  <c r="AO56" i="5"/>
  <c r="AP56" i="5"/>
  <c r="AR56" i="5"/>
  <c r="AS56" i="5"/>
  <c r="AT56" i="5"/>
  <c r="AU56" i="5"/>
  <c r="AV56" i="5"/>
  <c r="AW56" i="5"/>
  <c r="AX56" i="5"/>
  <c r="AL57" i="5"/>
  <c r="AM57" i="5"/>
  <c r="AN57" i="5"/>
  <c r="AO57" i="5"/>
  <c r="AP57" i="5"/>
  <c r="AR57" i="5"/>
  <c r="AS57" i="5"/>
  <c r="AT57" i="5"/>
  <c r="AU57" i="5"/>
  <c r="AV57" i="5"/>
  <c r="AW57" i="5"/>
  <c r="AX57" i="5"/>
  <c r="AL58" i="5"/>
  <c r="AM58" i="5"/>
  <c r="AN58" i="5"/>
  <c r="AO58" i="5"/>
  <c r="AP58" i="5"/>
  <c r="AR58" i="5"/>
  <c r="AS58" i="5"/>
  <c r="AT58" i="5"/>
  <c r="AU58" i="5"/>
  <c r="AV58" i="5"/>
  <c r="AW58" i="5"/>
  <c r="AX58" i="5"/>
  <c r="AL59" i="5"/>
  <c r="AM59" i="5"/>
  <c r="AN59" i="5"/>
  <c r="AO59" i="5"/>
  <c r="AP59" i="5"/>
  <c r="AR59" i="5"/>
  <c r="AS59" i="5"/>
  <c r="AT59" i="5"/>
  <c r="AU59" i="5"/>
  <c r="AV59" i="5"/>
  <c r="AW59" i="5"/>
  <c r="AX59" i="5"/>
  <c r="AL60" i="5"/>
  <c r="AM60" i="5"/>
  <c r="AN60" i="5"/>
  <c r="AO60" i="5"/>
  <c r="AP60" i="5"/>
  <c r="AR60" i="5"/>
  <c r="AS60" i="5"/>
  <c r="AT60" i="5"/>
  <c r="AU60" i="5"/>
  <c r="AV60" i="5"/>
  <c r="AW60" i="5"/>
  <c r="AX60" i="5"/>
  <c r="AL61" i="5"/>
  <c r="AM61" i="5"/>
  <c r="AN61" i="5"/>
  <c r="AO61" i="5"/>
  <c r="AP61" i="5"/>
  <c r="AR61" i="5"/>
  <c r="AS61" i="5"/>
  <c r="AT61" i="5"/>
  <c r="AU61" i="5"/>
  <c r="AV61" i="5"/>
  <c r="AW61" i="5"/>
  <c r="AX61" i="5"/>
  <c r="AL63" i="5"/>
  <c r="AM63" i="5"/>
  <c r="AN63" i="5"/>
  <c r="AO63" i="5"/>
  <c r="AP63" i="5"/>
  <c r="AR63" i="5"/>
  <c r="AS63" i="5"/>
  <c r="AT63" i="5"/>
  <c r="AU63" i="5"/>
  <c r="AV63" i="5"/>
  <c r="AW63" i="5"/>
  <c r="AX63" i="5"/>
  <c r="AL64" i="5"/>
  <c r="AM64" i="5"/>
  <c r="AN64" i="5"/>
  <c r="AO64" i="5"/>
  <c r="AP64" i="5"/>
  <c r="AR64" i="5"/>
  <c r="AS64" i="5"/>
  <c r="AT64" i="5"/>
  <c r="AU64" i="5"/>
  <c r="AV64" i="5"/>
  <c r="AW64" i="5"/>
  <c r="AX64" i="5"/>
  <c r="AL65" i="5"/>
  <c r="AM65" i="5"/>
  <c r="AN65" i="5"/>
  <c r="AO65" i="5"/>
  <c r="AP65" i="5"/>
  <c r="AR65" i="5"/>
  <c r="AS65" i="5"/>
  <c r="AT65" i="5"/>
  <c r="AU65" i="5"/>
  <c r="AV65" i="5"/>
  <c r="AW65" i="5"/>
  <c r="AX65" i="5"/>
  <c r="AL66" i="5"/>
  <c r="AM66" i="5"/>
  <c r="AN66" i="5"/>
  <c r="AO66" i="5"/>
  <c r="AP66" i="5"/>
  <c r="AR66" i="5"/>
  <c r="AS66" i="5"/>
  <c r="AT66" i="5"/>
  <c r="AU66" i="5"/>
  <c r="AV66" i="5"/>
  <c r="AW66" i="5"/>
  <c r="AX66" i="5"/>
  <c r="AL67" i="5"/>
  <c r="AM67" i="5"/>
  <c r="AN67" i="5"/>
  <c r="AO67" i="5"/>
  <c r="AP67" i="5"/>
  <c r="AR67" i="5"/>
  <c r="AS67" i="5"/>
  <c r="AT67" i="5"/>
  <c r="AU67" i="5"/>
  <c r="AV67" i="5"/>
  <c r="AW67" i="5"/>
  <c r="AX67" i="5"/>
  <c r="AL68" i="5"/>
  <c r="AM68" i="5"/>
  <c r="AN68" i="5"/>
  <c r="AO68" i="5"/>
  <c r="AP68" i="5"/>
  <c r="AR68" i="5"/>
  <c r="AS68" i="5"/>
  <c r="AT68" i="5"/>
  <c r="AU68" i="5"/>
  <c r="AV68" i="5"/>
  <c r="AW68" i="5"/>
  <c r="AX68" i="5"/>
  <c r="AL69" i="5"/>
  <c r="AM69" i="5"/>
  <c r="AN69" i="5"/>
  <c r="AO69" i="5"/>
  <c r="AP69" i="5"/>
  <c r="AR69" i="5"/>
  <c r="AS69" i="5"/>
  <c r="AT69" i="5"/>
  <c r="AU69" i="5"/>
  <c r="AV69" i="5"/>
  <c r="AW69" i="5"/>
  <c r="AX69" i="5"/>
  <c r="AL70" i="5"/>
  <c r="AM70" i="5"/>
  <c r="AN70" i="5"/>
  <c r="AO70" i="5"/>
  <c r="AP70" i="5"/>
  <c r="AR70" i="5"/>
  <c r="AS70" i="5"/>
  <c r="AT70" i="5"/>
  <c r="AU70" i="5"/>
  <c r="AV70" i="5"/>
  <c r="AW70" i="5"/>
  <c r="AX70" i="5"/>
  <c r="AL71" i="5"/>
  <c r="AM71" i="5"/>
  <c r="AN71" i="5"/>
  <c r="AO71" i="5"/>
  <c r="AP71" i="5"/>
  <c r="AR71" i="5"/>
  <c r="AS71" i="5"/>
  <c r="AT71" i="5"/>
  <c r="AU71" i="5"/>
  <c r="AV71" i="5"/>
  <c r="AW71" i="5"/>
  <c r="AX71" i="5"/>
  <c r="AL72" i="5"/>
  <c r="AM72" i="5"/>
  <c r="AN72" i="5"/>
  <c r="AO72" i="5"/>
  <c r="AP72" i="5"/>
  <c r="AR72" i="5"/>
  <c r="AS72" i="5"/>
  <c r="AT72" i="5"/>
  <c r="AU72" i="5"/>
  <c r="AV72" i="5"/>
  <c r="AW72" i="5"/>
  <c r="AX72" i="5"/>
  <c r="AL73" i="5"/>
  <c r="AM73" i="5"/>
  <c r="AN73" i="5"/>
  <c r="AO73" i="5"/>
  <c r="AP73" i="5"/>
  <c r="AR73" i="5"/>
  <c r="AS73" i="5"/>
  <c r="AT73" i="5"/>
  <c r="AU73" i="5"/>
  <c r="AV73" i="5"/>
  <c r="AW73" i="5"/>
  <c r="AX73" i="5"/>
  <c r="AL74" i="5"/>
  <c r="AM74" i="5"/>
  <c r="AN74" i="5"/>
  <c r="AO74" i="5"/>
  <c r="AP74" i="5"/>
  <c r="AR74" i="5"/>
  <c r="AS74" i="5"/>
  <c r="AT74" i="5"/>
  <c r="AU74" i="5"/>
  <c r="AV74" i="5"/>
  <c r="AW74" i="5"/>
  <c r="AX74" i="5"/>
  <c r="AX11" i="5"/>
  <c r="AW11" i="5"/>
  <c r="AV11" i="5"/>
  <c r="AU11" i="5"/>
  <c r="AT11" i="5"/>
  <c r="AS11" i="5"/>
  <c r="AR11" i="5"/>
  <c r="AP11" i="5"/>
  <c r="AO11" i="5"/>
  <c r="AN11" i="5"/>
  <c r="AM11" i="5"/>
  <c r="AL11" i="5"/>
  <c r="AK12" i="5"/>
  <c r="AK14" i="5"/>
  <c r="AK15" i="5"/>
  <c r="AK16" i="5"/>
  <c r="AK17" i="5"/>
  <c r="AK18" i="5"/>
  <c r="AK19" i="5"/>
  <c r="AK21" i="5"/>
  <c r="AK22" i="5"/>
  <c r="AK23" i="5"/>
  <c r="AK24" i="5"/>
  <c r="AK26" i="5"/>
  <c r="AK27" i="5"/>
  <c r="AK28" i="5"/>
  <c r="AK29" i="5"/>
  <c r="AK31" i="5"/>
  <c r="AK32" i="5"/>
  <c r="AK33" i="5"/>
  <c r="AK34" i="5"/>
  <c r="AK36" i="5"/>
  <c r="AK37" i="5"/>
  <c r="AK38" i="5"/>
  <c r="AK39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6" i="5"/>
  <c r="AK57" i="5"/>
  <c r="AK58" i="5"/>
  <c r="AK59" i="5"/>
  <c r="AK60" i="5"/>
  <c r="AK61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11" i="5"/>
  <c r="AJ14" i="5"/>
  <c r="AJ15" i="5"/>
  <c r="AJ18" i="5"/>
  <c r="AJ19" i="5"/>
  <c r="AJ21" i="5"/>
  <c r="AJ22" i="5"/>
  <c r="AJ26" i="5"/>
  <c r="AJ27" i="5"/>
  <c r="AJ31" i="5"/>
  <c r="AJ32" i="5"/>
  <c r="AJ36" i="5"/>
  <c r="AJ37" i="5"/>
  <c r="AJ38" i="5"/>
  <c r="AJ39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6" i="5"/>
  <c r="AJ57" i="5"/>
  <c r="AJ58" i="5"/>
  <c r="AJ59" i="5"/>
  <c r="AJ60" i="5"/>
  <c r="AJ61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11" i="5"/>
  <c r="K40" i="11" l="1"/>
  <c r="O40" i="11"/>
  <c r="I40" i="11"/>
  <c r="M40" i="11"/>
  <c r="U40" i="11"/>
  <c r="L40" i="11"/>
  <c r="P40" i="11"/>
  <c r="N40" i="11"/>
  <c r="J40" i="11"/>
  <c r="V40" i="11"/>
  <c r="P7" i="5"/>
  <c r="E25" i="11" s="1"/>
  <c r="X7" i="5"/>
  <c r="L25" i="11" s="1"/>
  <c r="V7" i="5"/>
  <c r="J25" i="11" s="1"/>
  <c r="Z7" i="5"/>
  <c r="N7" i="5"/>
  <c r="C25" i="11" s="1"/>
  <c r="G40" i="11"/>
  <c r="F40" i="11"/>
  <c r="D40" i="11"/>
  <c r="E40" i="11"/>
  <c r="H40" i="11"/>
  <c r="C28" i="11"/>
  <c r="D28" i="11"/>
  <c r="C40" i="11"/>
  <c r="Q7" i="5"/>
  <c r="F25" i="11" s="1"/>
  <c r="S7" i="5"/>
  <c r="H25" i="11" s="1"/>
  <c r="AA7" i="5"/>
  <c r="O25" i="11" s="1"/>
  <c r="Y7" i="5"/>
  <c r="W7" i="5"/>
  <c r="U7" i="5"/>
  <c r="I25" i="11" s="1"/>
  <c r="R7" i="5"/>
  <c r="G25" i="11" s="1"/>
  <c r="O7" i="5"/>
  <c r="D25" i="11" s="1"/>
  <c r="J3" i="19"/>
  <c r="AI34" i="5" l="1"/>
  <c r="AJ34" i="5" s="1"/>
  <c r="AI33" i="5"/>
  <c r="AJ33" i="5" s="1"/>
  <c r="AI29" i="5"/>
  <c r="AJ29" i="5" s="1"/>
  <c r="AI28" i="5"/>
  <c r="AJ28" i="5" s="1"/>
  <c r="AI24" i="5"/>
  <c r="AJ24" i="5" s="1"/>
  <c r="AI23" i="5"/>
  <c r="AJ23" i="5" s="1"/>
  <c r="AI17" i="5"/>
  <c r="AJ17" i="5" s="1"/>
  <c r="AI16" i="5"/>
  <c r="AJ16" i="5" s="1"/>
  <c r="AI12" i="5"/>
  <c r="AJ12" i="5" s="1"/>
  <c r="C47" i="18"/>
  <c r="D47" i="18"/>
  <c r="E47" i="18"/>
  <c r="F47" i="18"/>
  <c r="G47" i="18"/>
  <c r="H47" i="18"/>
  <c r="I47" i="18"/>
  <c r="K47" i="18"/>
  <c r="L47" i="18"/>
  <c r="M47" i="18"/>
  <c r="N47" i="18"/>
  <c r="O47" i="18"/>
  <c r="P47" i="18"/>
  <c r="Q47" i="18"/>
  <c r="C48" i="18"/>
  <c r="D48" i="18"/>
  <c r="E48" i="18"/>
  <c r="F48" i="18"/>
  <c r="G48" i="18"/>
  <c r="H48" i="18"/>
  <c r="I48" i="18"/>
  <c r="K48" i="18"/>
  <c r="L48" i="18"/>
  <c r="M48" i="18"/>
  <c r="N48" i="18"/>
  <c r="O48" i="18"/>
  <c r="P48" i="18"/>
  <c r="Q48" i="18"/>
  <c r="C49" i="18"/>
  <c r="D49" i="18"/>
  <c r="E49" i="18"/>
  <c r="F49" i="18"/>
  <c r="G49" i="18"/>
  <c r="H49" i="18"/>
  <c r="I49" i="18"/>
  <c r="K49" i="18"/>
  <c r="L49" i="18"/>
  <c r="M49" i="18"/>
  <c r="N49" i="18"/>
  <c r="O49" i="18"/>
  <c r="P49" i="18"/>
  <c r="Q49" i="18"/>
  <c r="C50" i="18"/>
  <c r="D50" i="18"/>
  <c r="E50" i="18"/>
  <c r="F50" i="18"/>
  <c r="G50" i="18"/>
  <c r="H50" i="18"/>
  <c r="I50" i="18"/>
  <c r="K50" i="18"/>
  <c r="L50" i="18"/>
  <c r="M50" i="18"/>
  <c r="N50" i="18"/>
  <c r="O50" i="18"/>
  <c r="P50" i="18"/>
  <c r="Q50" i="18"/>
  <c r="C51" i="18"/>
  <c r="D51" i="18"/>
  <c r="E51" i="18"/>
  <c r="F51" i="18"/>
  <c r="G51" i="18"/>
  <c r="H51" i="18"/>
  <c r="I51" i="18"/>
  <c r="K51" i="18"/>
  <c r="L51" i="18"/>
  <c r="M51" i="18"/>
  <c r="N51" i="18"/>
  <c r="O51" i="18"/>
  <c r="P51" i="18"/>
  <c r="Q51" i="18"/>
  <c r="C52" i="18"/>
  <c r="D52" i="18"/>
  <c r="E52" i="18"/>
  <c r="F52" i="18"/>
  <c r="G52" i="18"/>
  <c r="H52" i="18"/>
  <c r="I52" i="18"/>
  <c r="K52" i="18"/>
  <c r="L52" i="18"/>
  <c r="M52" i="18"/>
  <c r="N52" i="18"/>
  <c r="O52" i="18"/>
  <c r="P52" i="18"/>
  <c r="Q52" i="18"/>
  <c r="C53" i="18"/>
  <c r="D53" i="18"/>
  <c r="E53" i="18"/>
  <c r="F53" i="18"/>
  <c r="G53" i="18"/>
  <c r="H53" i="18"/>
  <c r="I53" i="18"/>
  <c r="K53" i="18"/>
  <c r="L53" i="18"/>
  <c r="M53" i="18"/>
  <c r="N53" i="18"/>
  <c r="O53" i="18"/>
  <c r="P53" i="18"/>
  <c r="Q53" i="18"/>
  <c r="C54" i="18"/>
  <c r="D54" i="18"/>
  <c r="E54" i="18"/>
  <c r="F54" i="18"/>
  <c r="G54" i="18"/>
  <c r="H54" i="18"/>
  <c r="I54" i="18"/>
  <c r="K54" i="18"/>
  <c r="L54" i="18"/>
  <c r="M54" i="18"/>
  <c r="N54" i="18"/>
  <c r="O54" i="18"/>
  <c r="P54" i="18"/>
  <c r="Q54" i="18"/>
  <c r="C55" i="18"/>
  <c r="D55" i="18"/>
  <c r="E55" i="18"/>
  <c r="F55" i="18"/>
  <c r="G55" i="18"/>
  <c r="H55" i="18"/>
  <c r="I55" i="18"/>
  <c r="K55" i="18"/>
  <c r="L55" i="18"/>
  <c r="M55" i="18"/>
  <c r="N55" i="18"/>
  <c r="O55" i="18"/>
  <c r="P55" i="18"/>
  <c r="Q55" i="18"/>
  <c r="C56" i="18"/>
  <c r="D56" i="18"/>
  <c r="E56" i="18"/>
  <c r="F56" i="18"/>
  <c r="G56" i="18"/>
  <c r="H56" i="18"/>
  <c r="I56" i="18"/>
  <c r="K56" i="18"/>
  <c r="L56" i="18"/>
  <c r="M56" i="18"/>
  <c r="N56" i="18"/>
  <c r="O56" i="18"/>
  <c r="P56" i="18"/>
  <c r="Q56" i="18"/>
  <c r="C57" i="18"/>
  <c r="D57" i="18"/>
  <c r="E57" i="18"/>
  <c r="F57" i="18"/>
  <c r="G57" i="18"/>
  <c r="H57" i="18"/>
  <c r="I57" i="18"/>
  <c r="K57" i="18"/>
  <c r="L57" i="18"/>
  <c r="M57" i="18"/>
  <c r="N57" i="18"/>
  <c r="O57" i="18"/>
  <c r="P57" i="18"/>
  <c r="Q57" i="18"/>
  <c r="C58" i="18"/>
  <c r="D58" i="18"/>
  <c r="E58" i="18"/>
  <c r="F58" i="18"/>
  <c r="G58" i="18"/>
  <c r="H58" i="18"/>
  <c r="I58" i="18"/>
  <c r="K58" i="18"/>
  <c r="L58" i="18"/>
  <c r="M58" i="18"/>
  <c r="N58" i="18"/>
  <c r="O58" i="18"/>
  <c r="P58" i="18"/>
  <c r="Q58" i="18"/>
  <c r="C59" i="18"/>
  <c r="D59" i="18"/>
  <c r="E59" i="18"/>
  <c r="F59" i="18"/>
  <c r="G59" i="18"/>
  <c r="H59" i="18"/>
  <c r="I59" i="18"/>
  <c r="K59" i="18"/>
  <c r="L59" i="18"/>
  <c r="M59" i="18"/>
  <c r="N59" i="18"/>
  <c r="O59" i="18"/>
  <c r="P59" i="18"/>
  <c r="Q59" i="18"/>
  <c r="C60" i="18"/>
  <c r="D60" i="18"/>
  <c r="E60" i="18"/>
  <c r="F60" i="18"/>
  <c r="G60" i="18"/>
  <c r="H60" i="18"/>
  <c r="I60" i="18"/>
  <c r="K60" i="18"/>
  <c r="L60" i="18"/>
  <c r="M60" i="18"/>
  <c r="N60" i="18"/>
  <c r="O60" i="18"/>
  <c r="P60" i="18"/>
  <c r="Q60" i="18"/>
  <c r="C61" i="18"/>
  <c r="D61" i="18"/>
  <c r="E61" i="18"/>
  <c r="F61" i="18"/>
  <c r="G61" i="18"/>
  <c r="H61" i="18"/>
  <c r="I61" i="18"/>
  <c r="K61" i="18"/>
  <c r="L61" i="18"/>
  <c r="M61" i="18"/>
  <c r="N61" i="18"/>
  <c r="O61" i="18"/>
  <c r="P61" i="18"/>
  <c r="Q61" i="18"/>
  <c r="C62" i="18"/>
  <c r="D62" i="18"/>
  <c r="E62" i="18"/>
  <c r="F62" i="18"/>
  <c r="G62" i="18"/>
  <c r="H62" i="18"/>
  <c r="I62" i="18"/>
  <c r="K62" i="18"/>
  <c r="L62" i="18"/>
  <c r="M62" i="18"/>
  <c r="N62" i="18"/>
  <c r="O62" i="18"/>
  <c r="P62" i="18"/>
  <c r="Q62" i="18"/>
  <c r="C63" i="18"/>
  <c r="D63" i="18"/>
  <c r="E63" i="18"/>
  <c r="F63" i="18"/>
  <c r="G63" i="18"/>
  <c r="H63" i="18"/>
  <c r="I63" i="18"/>
  <c r="K63" i="18"/>
  <c r="L63" i="18"/>
  <c r="M63" i="18"/>
  <c r="N63" i="18"/>
  <c r="O63" i="18"/>
  <c r="P63" i="18"/>
  <c r="Q63" i="18"/>
  <c r="C64" i="18"/>
  <c r="D64" i="18"/>
  <c r="E64" i="18"/>
  <c r="F64" i="18"/>
  <c r="G64" i="18"/>
  <c r="H64" i="18"/>
  <c r="I64" i="18"/>
  <c r="K64" i="18"/>
  <c r="L64" i="18"/>
  <c r="M64" i="18"/>
  <c r="N64" i="18"/>
  <c r="O64" i="18"/>
  <c r="P64" i="18"/>
  <c r="Q64" i="18"/>
  <c r="C65" i="18"/>
  <c r="D65" i="18"/>
  <c r="E65" i="18"/>
  <c r="F65" i="18"/>
  <c r="G65" i="18"/>
  <c r="H65" i="18"/>
  <c r="I65" i="18"/>
  <c r="K65" i="18"/>
  <c r="L65" i="18"/>
  <c r="M65" i="18"/>
  <c r="N65" i="18"/>
  <c r="O65" i="18"/>
  <c r="P65" i="18"/>
  <c r="Q65" i="18"/>
  <c r="C66" i="18"/>
  <c r="D66" i="18"/>
  <c r="E66" i="18"/>
  <c r="F66" i="18"/>
  <c r="G66" i="18"/>
  <c r="H66" i="18"/>
  <c r="I66" i="18"/>
  <c r="K66" i="18"/>
  <c r="L66" i="18"/>
  <c r="M66" i="18"/>
  <c r="N66" i="18"/>
  <c r="O66" i="18"/>
  <c r="P66" i="18"/>
  <c r="Q66" i="18"/>
  <c r="A50" i="7"/>
  <c r="B50" i="7"/>
  <c r="C50" i="7"/>
  <c r="D50" i="7"/>
  <c r="E50" i="7"/>
  <c r="F50" i="7"/>
  <c r="G50" i="7"/>
  <c r="H50" i="7"/>
  <c r="J50" i="7"/>
  <c r="K50" i="7"/>
  <c r="L50" i="7"/>
  <c r="M50" i="7"/>
  <c r="N50" i="7"/>
  <c r="O50" i="7"/>
  <c r="P50" i="7"/>
  <c r="A51" i="7"/>
  <c r="B51" i="7"/>
  <c r="C51" i="7"/>
  <c r="D51" i="7"/>
  <c r="E51" i="7"/>
  <c r="F51" i="7"/>
  <c r="G51" i="7"/>
  <c r="H51" i="7"/>
  <c r="J51" i="7"/>
  <c r="K51" i="7"/>
  <c r="L51" i="7"/>
  <c r="M51" i="7"/>
  <c r="N51" i="7"/>
  <c r="O51" i="7"/>
  <c r="P51" i="7"/>
  <c r="A52" i="7"/>
  <c r="B52" i="7"/>
  <c r="C52" i="7"/>
  <c r="D52" i="7"/>
  <c r="E52" i="7"/>
  <c r="F52" i="7"/>
  <c r="G52" i="7"/>
  <c r="H52" i="7"/>
  <c r="J52" i="7"/>
  <c r="K52" i="7"/>
  <c r="L52" i="7"/>
  <c r="M52" i="7"/>
  <c r="N52" i="7"/>
  <c r="O52" i="7"/>
  <c r="P52" i="7"/>
  <c r="A53" i="7"/>
  <c r="B53" i="7"/>
  <c r="C53" i="7"/>
  <c r="D53" i="7"/>
  <c r="E53" i="7"/>
  <c r="F53" i="7"/>
  <c r="G53" i="7"/>
  <c r="H53" i="7"/>
  <c r="J53" i="7"/>
  <c r="K53" i="7"/>
  <c r="L53" i="7"/>
  <c r="M53" i="7"/>
  <c r="N53" i="7"/>
  <c r="O53" i="7"/>
  <c r="P53" i="7"/>
  <c r="A54" i="7"/>
  <c r="B54" i="7"/>
  <c r="C54" i="7"/>
  <c r="D54" i="7"/>
  <c r="E54" i="7"/>
  <c r="F54" i="7"/>
  <c r="G54" i="7"/>
  <c r="H54" i="7"/>
  <c r="J54" i="7"/>
  <c r="K54" i="7"/>
  <c r="L54" i="7"/>
  <c r="M54" i="7"/>
  <c r="N54" i="7"/>
  <c r="O54" i="7"/>
  <c r="P54" i="7"/>
  <c r="A55" i="7"/>
  <c r="B55" i="7"/>
  <c r="C55" i="7"/>
  <c r="D55" i="7"/>
  <c r="E55" i="7"/>
  <c r="F55" i="7"/>
  <c r="G55" i="7"/>
  <c r="H55" i="7"/>
  <c r="J55" i="7"/>
  <c r="K55" i="7"/>
  <c r="L55" i="7"/>
  <c r="M55" i="7"/>
  <c r="N55" i="7"/>
  <c r="O55" i="7"/>
  <c r="P55" i="7"/>
  <c r="A56" i="7"/>
  <c r="B56" i="7"/>
  <c r="C56" i="7"/>
  <c r="D56" i="7"/>
  <c r="E56" i="7"/>
  <c r="F56" i="7"/>
  <c r="G56" i="7"/>
  <c r="H56" i="7"/>
  <c r="J56" i="7"/>
  <c r="K56" i="7"/>
  <c r="L56" i="7"/>
  <c r="M56" i="7"/>
  <c r="N56" i="7"/>
  <c r="O56" i="7"/>
  <c r="P56" i="7"/>
  <c r="A57" i="7"/>
  <c r="B57" i="7"/>
  <c r="C57" i="7"/>
  <c r="D57" i="7"/>
  <c r="E57" i="7"/>
  <c r="F57" i="7"/>
  <c r="G57" i="7"/>
  <c r="H57" i="7"/>
  <c r="J57" i="7"/>
  <c r="K57" i="7"/>
  <c r="L57" i="7"/>
  <c r="M57" i="7"/>
  <c r="N57" i="7"/>
  <c r="O57" i="7"/>
  <c r="P57" i="7"/>
  <c r="A58" i="7"/>
  <c r="B58" i="7"/>
  <c r="C58" i="7"/>
  <c r="D58" i="7"/>
  <c r="E58" i="7"/>
  <c r="F58" i="7"/>
  <c r="G58" i="7"/>
  <c r="H58" i="7"/>
  <c r="J58" i="7"/>
  <c r="K58" i="7"/>
  <c r="L58" i="7"/>
  <c r="M58" i="7"/>
  <c r="N58" i="7"/>
  <c r="O58" i="7"/>
  <c r="P58" i="7"/>
  <c r="A59" i="7"/>
  <c r="B59" i="7"/>
  <c r="C59" i="7"/>
  <c r="D59" i="7"/>
  <c r="E59" i="7"/>
  <c r="F59" i="7"/>
  <c r="G59" i="7"/>
  <c r="H59" i="7"/>
  <c r="J59" i="7"/>
  <c r="K59" i="7"/>
  <c r="L59" i="7"/>
  <c r="M59" i="7"/>
  <c r="N59" i="7"/>
  <c r="O59" i="7"/>
  <c r="P59" i="7"/>
  <c r="A60" i="7"/>
  <c r="B60" i="7"/>
  <c r="C60" i="7"/>
  <c r="D60" i="7"/>
  <c r="E60" i="7"/>
  <c r="F60" i="7"/>
  <c r="G60" i="7"/>
  <c r="H60" i="7"/>
  <c r="J60" i="7"/>
  <c r="K60" i="7"/>
  <c r="L60" i="7"/>
  <c r="M60" i="7"/>
  <c r="N60" i="7"/>
  <c r="O60" i="7"/>
  <c r="P60" i="7"/>
  <c r="A61" i="7"/>
  <c r="B61" i="7"/>
  <c r="C61" i="7"/>
  <c r="D61" i="7"/>
  <c r="E61" i="7"/>
  <c r="F61" i="7"/>
  <c r="G61" i="7"/>
  <c r="H61" i="7"/>
  <c r="J61" i="7"/>
  <c r="K61" i="7"/>
  <c r="L61" i="7"/>
  <c r="M61" i="7"/>
  <c r="N61" i="7"/>
  <c r="O61" i="7"/>
  <c r="P61" i="7"/>
  <c r="A62" i="7"/>
  <c r="B62" i="7"/>
  <c r="C62" i="7"/>
  <c r="D62" i="7"/>
  <c r="E62" i="7"/>
  <c r="F62" i="7"/>
  <c r="G62" i="7"/>
  <c r="H62" i="7"/>
  <c r="J62" i="7"/>
  <c r="K62" i="7"/>
  <c r="L62" i="7"/>
  <c r="M62" i="7"/>
  <c r="N62" i="7"/>
  <c r="O62" i="7"/>
  <c r="P62" i="7"/>
  <c r="A63" i="7"/>
  <c r="B63" i="7"/>
  <c r="C63" i="7"/>
  <c r="D63" i="7"/>
  <c r="E63" i="7"/>
  <c r="F63" i="7"/>
  <c r="G63" i="7"/>
  <c r="H63" i="7"/>
  <c r="J63" i="7"/>
  <c r="K63" i="7"/>
  <c r="L63" i="7"/>
  <c r="M63" i="7"/>
  <c r="N63" i="7"/>
  <c r="O63" i="7"/>
  <c r="P63" i="7"/>
  <c r="A64" i="7"/>
  <c r="B64" i="7"/>
  <c r="C64" i="7"/>
  <c r="D64" i="7"/>
  <c r="E64" i="7"/>
  <c r="F64" i="7"/>
  <c r="G64" i="7"/>
  <c r="H64" i="7"/>
  <c r="J64" i="7"/>
  <c r="K64" i="7"/>
  <c r="L64" i="7"/>
  <c r="M64" i="7"/>
  <c r="N64" i="7"/>
  <c r="O64" i="7"/>
  <c r="P64" i="7"/>
  <c r="A65" i="7"/>
  <c r="B65" i="7"/>
  <c r="C65" i="7"/>
  <c r="D65" i="7"/>
  <c r="E65" i="7"/>
  <c r="F65" i="7"/>
  <c r="G65" i="7"/>
  <c r="H65" i="7"/>
  <c r="J65" i="7"/>
  <c r="K65" i="7"/>
  <c r="L65" i="7"/>
  <c r="M65" i="7"/>
  <c r="N65" i="7"/>
  <c r="O65" i="7"/>
  <c r="P65" i="7"/>
  <c r="A66" i="7"/>
  <c r="B66" i="7"/>
  <c r="C66" i="7"/>
  <c r="D66" i="7"/>
  <c r="E66" i="7"/>
  <c r="F66" i="7"/>
  <c r="G66" i="7"/>
  <c r="H66" i="7"/>
  <c r="J66" i="7"/>
  <c r="K66" i="7"/>
  <c r="L66" i="7"/>
  <c r="M66" i="7"/>
  <c r="N66" i="7"/>
  <c r="O66" i="7"/>
  <c r="P66" i="7"/>
  <c r="A67" i="7"/>
  <c r="B67" i="7"/>
  <c r="C67" i="7"/>
  <c r="D67" i="7"/>
  <c r="E67" i="7"/>
  <c r="F67" i="7"/>
  <c r="G67" i="7"/>
  <c r="H67" i="7"/>
  <c r="J67" i="7"/>
  <c r="K67" i="7"/>
  <c r="L67" i="7"/>
  <c r="M67" i="7"/>
  <c r="N67" i="7"/>
  <c r="O67" i="7"/>
  <c r="P67" i="7"/>
  <c r="A68" i="7"/>
  <c r="B68" i="7"/>
  <c r="C68" i="7"/>
  <c r="D68" i="7"/>
  <c r="E68" i="7"/>
  <c r="F68" i="7"/>
  <c r="G68" i="7"/>
  <c r="H68" i="7"/>
  <c r="J68" i="7"/>
  <c r="K68" i="7"/>
  <c r="L68" i="7"/>
  <c r="M68" i="7"/>
  <c r="N68" i="7"/>
  <c r="O68" i="7"/>
  <c r="P68" i="7"/>
  <c r="A69" i="7"/>
  <c r="B69" i="7"/>
  <c r="C69" i="7"/>
  <c r="D69" i="7"/>
  <c r="E69" i="7"/>
  <c r="F69" i="7"/>
  <c r="G69" i="7"/>
  <c r="H69" i="7"/>
  <c r="J69" i="7"/>
  <c r="K69" i="7"/>
  <c r="L69" i="7"/>
  <c r="M69" i="7"/>
  <c r="N69" i="7"/>
  <c r="O69" i="7"/>
  <c r="P69" i="7"/>
  <c r="AD74" i="5"/>
  <c r="AC74" i="5"/>
  <c r="AD73" i="5"/>
  <c r="AC73" i="5"/>
  <c r="AD72" i="5"/>
  <c r="AC72" i="5"/>
  <c r="AD71" i="5"/>
  <c r="AC71" i="5"/>
  <c r="AD70" i="5"/>
  <c r="AC70" i="5"/>
  <c r="AD69" i="5"/>
  <c r="AC69" i="5"/>
  <c r="AD68" i="5"/>
  <c r="AC68" i="5"/>
  <c r="AD67" i="5"/>
  <c r="AC67" i="5"/>
  <c r="AD66" i="5"/>
  <c r="AC66" i="5"/>
  <c r="AD65" i="5"/>
  <c r="AC65" i="5"/>
  <c r="AD64" i="5"/>
  <c r="AC64" i="5"/>
  <c r="AD63" i="5"/>
  <c r="AC63" i="5"/>
  <c r="AD61" i="5"/>
  <c r="AC61" i="5"/>
  <c r="AD60" i="5"/>
  <c r="AC60" i="5"/>
  <c r="AD59" i="5"/>
  <c r="AC59" i="5"/>
  <c r="AD58" i="5"/>
  <c r="AC58" i="5"/>
  <c r="AD57" i="5"/>
  <c r="AC57" i="5"/>
  <c r="AD56" i="5"/>
  <c r="AC56" i="5"/>
  <c r="C17" i="12"/>
  <c r="D17" i="12"/>
  <c r="E17" i="12"/>
  <c r="F17" i="12"/>
  <c r="G17" i="12"/>
  <c r="H17" i="12"/>
  <c r="I17" i="12"/>
  <c r="K17" i="12"/>
  <c r="L17" i="12"/>
  <c r="M17" i="12"/>
  <c r="N17" i="12"/>
  <c r="O17" i="12"/>
  <c r="P17" i="12"/>
  <c r="Q17" i="12"/>
  <c r="C18" i="12"/>
  <c r="D18" i="12"/>
  <c r="E18" i="12"/>
  <c r="F18" i="12"/>
  <c r="G18" i="12"/>
  <c r="H18" i="12"/>
  <c r="I18" i="12"/>
  <c r="K18" i="12"/>
  <c r="L18" i="12"/>
  <c r="M18" i="12"/>
  <c r="N18" i="12"/>
  <c r="O18" i="12"/>
  <c r="P18" i="12"/>
  <c r="Q18" i="12"/>
  <c r="C4" i="12"/>
  <c r="D4" i="12"/>
  <c r="E4" i="12"/>
  <c r="F4" i="12"/>
  <c r="G4" i="12"/>
  <c r="H4" i="12"/>
  <c r="I4" i="12"/>
  <c r="K4" i="12"/>
  <c r="L4" i="12"/>
  <c r="M4" i="12"/>
  <c r="N4" i="12"/>
  <c r="O4" i="12"/>
  <c r="P4" i="12"/>
  <c r="Q4" i="12"/>
  <c r="A20" i="16"/>
  <c r="B20" i="16"/>
  <c r="C20" i="16"/>
  <c r="D20" i="16"/>
  <c r="E20" i="16"/>
  <c r="F20" i="16"/>
  <c r="G20" i="16"/>
  <c r="H20" i="16"/>
  <c r="J20" i="16"/>
  <c r="K20" i="16"/>
  <c r="L20" i="16"/>
  <c r="M20" i="16"/>
  <c r="N20" i="16"/>
  <c r="O20" i="16"/>
  <c r="P20" i="16"/>
  <c r="A21" i="16"/>
  <c r="B21" i="16"/>
  <c r="C21" i="16"/>
  <c r="D21" i="16"/>
  <c r="E21" i="16"/>
  <c r="F21" i="16"/>
  <c r="G21" i="16"/>
  <c r="H21" i="16"/>
  <c r="J21" i="16"/>
  <c r="K21" i="16"/>
  <c r="L21" i="16"/>
  <c r="M21" i="16"/>
  <c r="N21" i="16"/>
  <c r="O21" i="16"/>
  <c r="P21" i="16"/>
  <c r="B7" i="16"/>
  <c r="C7" i="16"/>
  <c r="D7" i="16"/>
  <c r="E7" i="16"/>
  <c r="F7" i="16"/>
  <c r="G7" i="16"/>
  <c r="H7" i="16"/>
  <c r="J7" i="16"/>
  <c r="K7" i="16"/>
  <c r="L7" i="16"/>
  <c r="M7" i="16"/>
  <c r="N7" i="16"/>
  <c r="O7" i="16"/>
  <c r="P7" i="16"/>
  <c r="A7" i="16"/>
  <c r="AB26" i="15"/>
  <c r="AA26" i="15"/>
  <c r="AB25" i="15"/>
  <c r="AA25" i="15"/>
  <c r="AB12" i="15"/>
  <c r="AA12" i="15"/>
  <c r="M3" i="5" l="1"/>
  <c r="Q20" i="16"/>
  <c r="R65" i="7"/>
  <c r="Q65" i="7" s="1"/>
  <c r="R69" i="7"/>
  <c r="Q69" i="7" s="1"/>
  <c r="R57" i="7"/>
  <c r="Q57" i="7" s="1"/>
  <c r="R53" i="7"/>
  <c r="Q53" i="7" s="1"/>
  <c r="R61" i="7"/>
  <c r="Q61" i="7" s="1"/>
  <c r="Q7" i="16"/>
  <c r="Q21" i="16"/>
  <c r="R68" i="7"/>
  <c r="R52" i="7"/>
  <c r="R66" i="7"/>
  <c r="R55" i="7"/>
  <c r="R67" i="7"/>
  <c r="R62" i="7"/>
  <c r="R60" i="7"/>
  <c r="R51" i="7"/>
  <c r="R59" i="7"/>
  <c r="R56" i="7"/>
  <c r="R54" i="7"/>
  <c r="R64" i="7"/>
  <c r="R50" i="7"/>
  <c r="R63" i="7"/>
  <c r="R58" i="7"/>
  <c r="R18" i="12" l="1"/>
  <c r="S21" i="16"/>
  <c r="R20" i="16"/>
  <c r="S20" i="16"/>
  <c r="R4" i="12"/>
  <c r="S7" i="16"/>
  <c r="R50" i="18"/>
  <c r="R62" i="18"/>
  <c r="R66" i="18"/>
  <c r="R54" i="18"/>
  <c r="R21" i="16"/>
  <c r="R17" i="12"/>
  <c r="R7" i="16"/>
  <c r="R58" i="18"/>
  <c r="Q63" i="7"/>
  <c r="R60" i="18"/>
  <c r="Q51" i="7"/>
  <c r="R48" i="18"/>
  <c r="Q68" i="7"/>
  <c r="R65" i="18"/>
  <c r="Q50" i="7"/>
  <c r="R47" i="18"/>
  <c r="Q54" i="7"/>
  <c r="R51" i="18"/>
  <c r="Q60" i="7"/>
  <c r="R57" i="18"/>
  <c r="Q64" i="7"/>
  <c r="R61" i="18"/>
  <c r="Q56" i="7"/>
  <c r="R53" i="18"/>
  <c r="Q62" i="7"/>
  <c r="R59" i="18"/>
  <c r="Q55" i="7"/>
  <c r="R52" i="18"/>
  <c r="Q58" i="7"/>
  <c r="R55" i="18"/>
  <c r="Q59" i="7"/>
  <c r="R56" i="18"/>
  <c r="Q67" i="7"/>
  <c r="R64" i="18"/>
  <c r="Q66" i="7"/>
  <c r="R63" i="18"/>
  <c r="Q52" i="7"/>
  <c r="R49" i="18"/>
  <c r="A1126" i="22"/>
  <c r="A1125" i="22"/>
  <c r="A1124" i="22"/>
  <c r="A1123" i="22"/>
  <c r="A1122" i="22"/>
  <c r="A1121" i="22"/>
  <c r="A1120" i="22"/>
  <c r="A1119" i="22"/>
  <c r="A1118" i="22"/>
  <c r="A1117" i="22"/>
  <c r="A1116" i="22"/>
  <c r="B1126" i="22"/>
  <c r="B1125" i="22"/>
  <c r="B1124" i="22"/>
  <c r="B1123" i="22"/>
  <c r="B1122" i="22"/>
  <c r="B1121" i="22"/>
  <c r="B1120" i="22"/>
  <c r="B1119" i="22"/>
  <c r="B1118" i="22"/>
  <c r="B1117" i="22"/>
  <c r="B1116" i="22"/>
  <c r="AB2" i="15" l="1"/>
  <c r="I17" i="11" s="1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11" i="15"/>
  <c r="B10" i="22" l="1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1002" i="22"/>
  <c r="B1003" i="22"/>
  <c r="B1004" i="22"/>
  <c r="B1005" i="22"/>
  <c r="B1006" i="22"/>
  <c r="B1007" i="22"/>
  <c r="B1008" i="22"/>
  <c r="B1009" i="22"/>
  <c r="B1010" i="22"/>
  <c r="B1011" i="22"/>
  <c r="B1012" i="22"/>
  <c r="B1013" i="22"/>
  <c r="B1014" i="22"/>
  <c r="B1015" i="22"/>
  <c r="B1016" i="22"/>
  <c r="B1017" i="22"/>
  <c r="B1018" i="22"/>
  <c r="B1019" i="22"/>
  <c r="B1020" i="22"/>
  <c r="B1021" i="22"/>
  <c r="B1022" i="22"/>
  <c r="B1023" i="22"/>
  <c r="B1024" i="22"/>
  <c r="B1025" i="22"/>
  <c r="B1026" i="22"/>
  <c r="B1027" i="22"/>
  <c r="B1028" i="22"/>
  <c r="B1029" i="22"/>
  <c r="B1030" i="22"/>
  <c r="B1031" i="22"/>
  <c r="B1032" i="22"/>
  <c r="B1033" i="22"/>
  <c r="B1034" i="22"/>
  <c r="B1035" i="22"/>
  <c r="B1036" i="22"/>
  <c r="B1037" i="22"/>
  <c r="B1038" i="22"/>
  <c r="B1039" i="22"/>
  <c r="B1040" i="22"/>
  <c r="B1041" i="22"/>
  <c r="B1042" i="22"/>
  <c r="B1043" i="22"/>
  <c r="B1044" i="22"/>
  <c r="B1045" i="22"/>
  <c r="B1046" i="22"/>
  <c r="B1047" i="22"/>
  <c r="B1048" i="22"/>
  <c r="B1049" i="22"/>
  <c r="B1050" i="22"/>
  <c r="B1051" i="22"/>
  <c r="B1052" i="22"/>
  <c r="B1053" i="22"/>
  <c r="B1054" i="22"/>
  <c r="B1055" i="22"/>
  <c r="B1056" i="22"/>
  <c r="B1057" i="22"/>
  <c r="B1058" i="22"/>
  <c r="B1059" i="22"/>
  <c r="B1060" i="22"/>
  <c r="B1061" i="22"/>
  <c r="B1062" i="22"/>
  <c r="B1063" i="22"/>
  <c r="B1064" i="22"/>
  <c r="B1065" i="22"/>
  <c r="B1066" i="22"/>
  <c r="B1067" i="22"/>
  <c r="B1068" i="22"/>
  <c r="B1069" i="22"/>
  <c r="B1070" i="22"/>
  <c r="B1071" i="22"/>
  <c r="B1072" i="22"/>
  <c r="B1073" i="22"/>
  <c r="B1074" i="22"/>
  <c r="B1075" i="22"/>
  <c r="B1076" i="22"/>
  <c r="B1077" i="22"/>
  <c r="B1078" i="22"/>
  <c r="B1079" i="22"/>
  <c r="B1080" i="22"/>
  <c r="B1081" i="22"/>
  <c r="B1082" i="22"/>
  <c r="B1083" i="22"/>
  <c r="B1084" i="22"/>
  <c r="B1085" i="22"/>
  <c r="B1086" i="22"/>
  <c r="B1087" i="22"/>
  <c r="B1088" i="22"/>
  <c r="B1089" i="22"/>
  <c r="B1090" i="22"/>
  <c r="B1091" i="22"/>
  <c r="B1092" i="22"/>
  <c r="B1093" i="22"/>
  <c r="B1094" i="22"/>
  <c r="B1095" i="22"/>
  <c r="B1096" i="22"/>
  <c r="B1097" i="22"/>
  <c r="B1098" i="22"/>
  <c r="B1099" i="22"/>
  <c r="B1100" i="22"/>
  <c r="B1101" i="22"/>
  <c r="B1102" i="22"/>
  <c r="B1103" i="22"/>
  <c r="B1104" i="22"/>
  <c r="B1105" i="22"/>
  <c r="B1106" i="22"/>
  <c r="B1107" i="22"/>
  <c r="B1108" i="22"/>
  <c r="B1109" i="22"/>
  <c r="B1110" i="22"/>
  <c r="B1111" i="22"/>
  <c r="B1112" i="22"/>
  <c r="B1113" i="22"/>
  <c r="B1114" i="22"/>
  <c r="B1115" i="22"/>
  <c r="B9" i="22"/>
  <c r="A973" i="22" l="1"/>
  <c r="A974" i="22"/>
  <c r="A975" i="22"/>
  <c r="A976" i="22"/>
  <c r="A977" i="22"/>
  <c r="A978" i="22"/>
  <c r="A979" i="22"/>
  <c r="A980" i="22"/>
  <c r="A981" i="22"/>
  <c r="A982" i="22"/>
  <c r="A983" i="22"/>
  <c r="A984" i="22"/>
  <c r="A985" i="22"/>
  <c r="A986" i="22"/>
  <c r="A987" i="22"/>
  <c r="A988" i="22"/>
  <c r="A989" i="22"/>
  <c r="A990" i="22"/>
  <c r="A991" i="22"/>
  <c r="A992" i="22"/>
  <c r="A993" i="22"/>
  <c r="A994" i="22"/>
  <c r="A995" i="22"/>
  <c r="A996" i="22"/>
  <c r="A997" i="22"/>
  <c r="A998" i="22"/>
  <c r="A999" i="22"/>
  <c r="A1000" i="22"/>
  <c r="A1001" i="22"/>
  <c r="A1002" i="22"/>
  <c r="A1003" i="22"/>
  <c r="A1004" i="22"/>
  <c r="A1005" i="22"/>
  <c r="A1006" i="22"/>
  <c r="A1007" i="22"/>
  <c r="A1008" i="22"/>
  <c r="A1009" i="22"/>
  <c r="A1010" i="22"/>
  <c r="A1011" i="22"/>
  <c r="A1012" i="22"/>
  <c r="A1013" i="22"/>
  <c r="A1014" i="22"/>
  <c r="A1015" i="22"/>
  <c r="A1016" i="22"/>
  <c r="A1017" i="22"/>
  <c r="A1018" i="22"/>
  <c r="A1019" i="22"/>
  <c r="A1020" i="22"/>
  <c r="A1021" i="22"/>
  <c r="A1022" i="22"/>
  <c r="A1023" i="22"/>
  <c r="A1024" i="22"/>
  <c r="A1025" i="22"/>
  <c r="A1026" i="22"/>
  <c r="A1027" i="22"/>
  <c r="A1028" i="22"/>
  <c r="A1029" i="22"/>
  <c r="A1030" i="22"/>
  <c r="A1031" i="22"/>
  <c r="A1032" i="22"/>
  <c r="A1033" i="22"/>
  <c r="A1034" i="22"/>
  <c r="A1035" i="22"/>
  <c r="A1036" i="22"/>
  <c r="A1037" i="22"/>
  <c r="A1038" i="22"/>
  <c r="A1039" i="22"/>
  <c r="A1040" i="22"/>
  <c r="A1041" i="22"/>
  <c r="A1042" i="22"/>
  <c r="A1043" i="22"/>
  <c r="A1044" i="22"/>
  <c r="A1045" i="22"/>
  <c r="A1046" i="22"/>
  <c r="A1047" i="22"/>
  <c r="A1048" i="22"/>
  <c r="A1049" i="22"/>
  <c r="A1050" i="22"/>
  <c r="A1051" i="22"/>
  <c r="A1052" i="22"/>
  <c r="A1053" i="22"/>
  <c r="A1054" i="22"/>
  <c r="A1055" i="22"/>
  <c r="A1056" i="22"/>
  <c r="A1057" i="22"/>
  <c r="A1058" i="22"/>
  <c r="A1059" i="22"/>
  <c r="A1060" i="22"/>
  <c r="A1061" i="22"/>
  <c r="A1062" i="22"/>
  <c r="A1063" i="22"/>
  <c r="A1064" i="22"/>
  <c r="A1065" i="22"/>
  <c r="A1066" i="22"/>
  <c r="A1067" i="22"/>
  <c r="A1068" i="22"/>
  <c r="A1069" i="22"/>
  <c r="A1070" i="22"/>
  <c r="A1071" i="22"/>
  <c r="A1072" i="22"/>
  <c r="A1073" i="22"/>
  <c r="A1074" i="22"/>
  <c r="A1075" i="22"/>
  <c r="A1076" i="22"/>
  <c r="A1077" i="22"/>
  <c r="A1078" i="22"/>
  <c r="A1079" i="22"/>
  <c r="A1080" i="22"/>
  <c r="A1081" i="22"/>
  <c r="A1082" i="22"/>
  <c r="A1083" i="22"/>
  <c r="A1084" i="22"/>
  <c r="A1085" i="22"/>
  <c r="A1086" i="22"/>
  <c r="A1087" i="22"/>
  <c r="A1088" i="22"/>
  <c r="A1089" i="22"/>
  <c r="A1090" i="22"/>
  <c r="A1091" i="22"/>
  <c r="A1092" i="22"/>
  <c r="A1093" i="22"/>
  <c r="A1094" i="22"/>
  <c r="A1095" i="22"/>
  <c r="A1096" i="22"/>
  <c r="A1097" i="22"/>
  <c r="A1098" i="22"/>
  <c r="A1099" i="22"/>
  <c r="A1100" i="22"/>
  <c r="A1101" i="22"/>
  <c r="A1102" i="22"/>
  <c r="A1103" i="22"/>
  <c r="A1104" i="22"/>
  <c r="A1105" i="22"/>
  <c r="A1106" i="22"/>
  <c r="A1107" i="22"/>
  <c r="A1108" i="22"/>
  <c r="A1109" i="22"/>
  <c r="A1110" i="22"/>
  <c r="A1111" i="22"/>
  <c r="A1112" i="22"/>
  <c r="A1113" i="22"/>
  <c r="A1114" i="22"/>
  <c r="A1115" i="22"/>
  <c r="A960" i="22"/>
  <c r="A961" i="22"/>
  <c r="A962" i="22"/>
  <c r="A963" i="22"/>
  <c r="A964" i="22"/>
  <c r="A965" i="22"/>
  <c r="A966" i="22"/>
  <c r="A967" i="22"/>
  <c r="A968" i="22"/>
  <c r="A969" i="22"/>
  <c r="A970" i="22"/>
  <c r="A971" i="22"/>
  <c r="A972" i="22"/>
  <c r="A895" i="22"/>
  <c r="A896" i="22"/>
  <c r="A897" i="22"/>
  <c r="A898" i="22"/>
  <c r="A899" i="22"/>
  <c r="A900" i="22"/>
  <c r="A901" i="22"/>
  <c r="A902" i="22"/>
  <c r="A903" i="22"/>
  <c r="A904" i="22"/>
  <c r="A905" i="22"/>
  <c r="A906" i="22"/>
  <c r="A907" i="22"/>
  <c r="A908" i="22"/>
  <c r="A909" i="22"/>
  <c r="A910" i="22"/>
  <c r="A911" i="22"/>
  <c r="A912" i="22"/>
  <c r="A913" i="22"/>
  <c r="A914" i="22"/>
  <c r="A915" i="22"/>
  <c r="A916" i="22"/>
  <c r="A917" i="22"/>
  <c r="A918" i="22"/>
  <c r="A919" i="22"/>
  <c r="A920" i="22"/>
  <c r="A921" i="22"/>
  <c r="A922" i="22"/>
  <c r="A923" i="22"/>
  <c r="A924" i="22"/>
  <c r="A925" i="22"/>
  <c r="A926" i="22"/>
  <c r="A927" i="22"/>
  <c r="A928" i="22"/>
  <c r="A929" i="22"/>
  <c r="A930" i="22"/>
  <c r="A931" i="22"/>
  <c r="A932" i="22"/>
  <c r="A933" i="22"/>
  <c r="A934" i="22"/>
  <c r="A935" i="22"/>
  <c r="A936" i="22"/>
  <c r="A937" i="22"/>
  <c r="A938" i="22"/>
  <c r="A939" i="22"/>
  <c r="A940" i="22"/>
  <c r="A941" i="22"/>
  <c r="A942" i="22"/>
  <c r="A943" i="22"/>
  <c r="A944" i="22"/>
  <c r="A945" i="22"/>
  <c r="A946" i="22"/>
  <c r="A947" i="22"/>
  <c r="A948" i="22"/>
  <c r="A949" i="22"/>
  <c r="A950" i="22"/>
  <c r="A951" i="22"/>
  <c r="A952" i="22"/>
  <c r="A953" i="22"/>
  <c r="A954" i="22"/>
  <c r="A955" i="22"/>
  <c r="A956" i="22"/>
  <c r="A957" i="22"/>
  <c r="A958" i="22"/>
  <c r="A959" i="22"/>
  <c r="A882" i="22"/>
  <c r="A883" i="22"/>
  <c r="A884" i="22"/>
  <c r="A885" i="22"/>
  <c r="A886" i="22"/>
  <c r="A887" i="22"/>
  <c r="A888" i="22"/>
  <c r="A889" i="22"/>
  <c r="A890" i="22"/>
  <c r="A891" i="22"/>
  <c r="A892" i="22"/>
  <c r="A893" i="22"/>
  <c r="A894" i="22"/>
  <c r="A869" i="22" l="1"/>
  <c r="A870" i="22"/>
  <c r="A871" i="22"/>
  <c r="A872" i="22"/>
  <c r="A873" i="22"/>
  <c r="A874" i="22"/>
  <c r="A875" i="22"/>
  <c r="A876" i="22"/>
  <c r="A877" i="22"/>
  <c r="A878" i="22"/>
  <c r="A879" i="22"/>
  <c r="A880" i="22"/>
  <c r="A881" i="22"/>
  <c r="A856" i="22"/>
  <c r="A857" i="22"/>
  <c r="A858" i="22"/>
  <c r="A859" i="22"/>
  <c r="A860" i="22"/>
  <c r="A861" i="22"/>
  <c r="A862" i="22"/>
  <c r="A863" i="22"/>
  <c r="A864" i="22"/>
  <c r="A865" i="22"/>
  <c r="A866" i="22"/>
  <c r="A867" i="22"/>
  <c r="A868" i="22"/>
  <c r="A843" i="22"/>
  <c r="A844" i="22"/>
  <c r="A845" i="22"/>
  <c r="A846" i="22"/>
  <c r="A847" i="22"/>
  <c r="A848" i="22"/>
  <c r="A849" i="22"/>
  <c r="A850" i="22"/>
  <c r="A851" i="22"/>
  <c r="A852" i="22"/>
  <c r="A853" i="22"/>
  <c r="A854" i="22"/>
  <c r="A855" i="22"/>
  <c r="A753" i="22"/>
  <c r="A754" i="22"/>
  <c r="A755" i="22"/>
  <c r="A756" i="22"/>
  <c r="A757" i="22"/>
  <c r="A758" i="22"/>
  <c r="A759" i="22"/>
  <c r="A760" i="22"/>
  <c r="A761" i="22"/>
  <c r="A762" i="22"/>
  <c r="A763" i="22"/>
  <c r="A764" i="22"/>
  <c r="A765" i="22"/>
  <c r="A766" i="22"/>
  <c r="A767" i="22"/>
  <c r="A768" i="22"/>
  <c r="A769" i="22"/>
  <c r="A770" i="22"/>
  <c r="A771" i="22"/>
  <c r="A772" i="22"/>
  <c r="A773" i="22"/>
  <c r="A774" i="22"/>
  <c r="A775" i="22"/>
  <c r="A776" i="22"/>
  <c r="A777" i="22"/>
  <c r="A778" i="22"/>
  <c r="A779" i="22"/>
  <c r="A780" i="22"/>
  <c r="A781" i="22"/>
  <c r="A782" i="22"/>
  <c r="A783" i="22"/>
  <c r="A784" i="22"/>
  <c r="A785" i="22"/>
  <c r="A786" i="22"/>
  <c r="A787" i="22"/>
  <c r="A788" i="22"/>
  <c r="A789" i="22"/>
  <c r="A790" i="22"/>
  <c r="A791" i="22"/>
  <c r="A792" i="22"/>
  <c r="A793" i="22"/>
  <c r="A794" i="22"/>
  <c r="A795" i="22"/>
  <c r="A796" i="22"/>
  <c r="A797" i="22"/>
  <c r="A798" i="22"/>
  <c r="A799" i="22"/>
  <c r="A800" i="22"/>
  <c r="A801" i="22"/>
  <c r="A802" i="22"/>
  <c r="A803" i="22"/>
  <c r="A804" i="22"/>
  <c r="A805" i="22"/>
  <c r="A806" i="22"/>
  <c r="A807" i="22"/>
  <c r="A808" i="22"/>
  <c r="A809" i="22"/>
  <c r="A810" i="22"/>
  <c r="A811" i="22"/>
  <c r="A812" i="22"/>
  <c r="A813" i="22"/>
  <c r="A814" i="22"/>
  <c r="A815" i="22"/>
  <c r="A816" i="22"/>
  <c r="A817" i="22"/>
  <c r="A818" i="22"/>
  <c r="A819" i="22"/>
  <c r="A820" i="22"/>
  <c r="A821" i="22"/>
  <c r="A822" i="22"/>
  <c r="A823" i="22"/>
  <c r="A824" i="22"/>
  <c r="A825" i="22"/>
  <c r="A826" i="22"/>
  <c r="A827" i="22"/>
  <c r="A828" i="22"/>
  <c r="A829" i="22"/>
  <c r="A830" i="22"/>
  <c r="A831" i="22"/>
  <c r="A832" i="22"/>
  <c r="A833" i="22"/>
  <c r="A834" i="22"/>
  <c r="A835" i="22"/>
  <c r="A836" i="22"/>
  <c r="A837" i="22"/>
  <c r="A838" i="22"/>
  <c r="A839" i="22"/>
  <c r="A840" i="22"/>
  <c r="A841" i="22"/>
  <c r="A842" i="22"/>
  <c r="A733" i="22"/>
  <c r="A734" i="22"/>
  <c r="A735" i="22"/>
  <c r="A736" i="22"/>
  <c r="A737" i="22"/>
  <c r="A738" i="22"/>
  <c r="A739" i="22"/>
  <c r="A740" i="22"/>
  <c r="A741" i="22"/>
  <c r="A742" i="22"/>
  <c r="A743" i="22"/>
  <c r="A744" i="22"/>
  <c r="A745" i="22"/>
  <c r="A746" i="22"/>
  <c r="A747" i="22"/>
  <c r="A748" i="22"/>
  <c r="A749" i="22"/>
  <c r="A750" i="22"/>
  <c r="A751" i="22"/>
  <c r="A752" i="22"/>
  <c r="A723" i="22" l="1"/>
  <c r="A724" i="22"/>
  <c r="A725" i="22"/>
  <c r="A726" i="22"/>
  <c r="A727" i="22"/>
  <c r="A728" i="22"/>
  <c r="A729" i="22"/>
  <c r="A730" i="22"/>
  <c r="A731" i="22"/>
  <c r="A732" i="22"/>
  <c r="L4" i="21" l="1"/>
  <c r="M4" i="21"/>
  <c r="L5" i="21"/>
  <c r="M5" i="21"/>
  <c r="L6" i="21"/>
  <c r="M6" i="21"/>
  <c r="L7" i="21"/>
  <c r="M7" i="21"/>
  <c r="L8" i="21"/>
  <c r="M8" i="21"/>
  <c r="L9" i="21"/>
  <c r="M9" i="21"/>
  <c r="L10" i="21"/>
  <c r="M10" i="21"/>
  <c r="L11" i="21"/>
  <c r="M11" i="21"/>
  <c r="L12" i="21"/>
  <c r="M12" i="21"/>
  <c r="L13" i="21"/>
  <c r="M13" i="21"/>
  <c r="L14" i="21"/>
  <c r="M14" i="21"/>
  <c r="L15" i="21"/>
  <c r="M15" i="21"/>
  <c r="K6" i="20"/>
  <c r="L6" i="20"/>
  <c r="K7" i="20"/>
  <c r="L7" i="20"/>
  <c r="K8" i="20"/>
  <c r="L8" i="20"/>
  <c r="K9" i="20"/>
  <c r="L9" i="20"/>
  <c r="K10" i="20"/>
  <c r="L10" i="20"/>
  <c r="K11" i="20"/>
  <c r="L11" i="20"/>
  <c r="K12" i="20"/>
  <c r="L12" i="20"/>
  <c r="K13" i="20"/>
  <c r="L13" i="20"/>
  <c r="K14" i="20"/>
  <c r="L14" i="20"/>
  <c r="K15" i="20"/>
  <c r="L15" i="20"/>
  <c r="K16" i="20"/>
  <c r="L16" i="20"/>
  <c r="K17" i="20"/>
  <c r="L17" i="20"/>
  <c r="Z12" i="19"/>
  <c r="Z13" i="19"/>
  <c r="Z14" i="19"/>
  <c r="Z15" i="19"/>
  <c r="Z16" i="19"/>
  <c r="Z17" i="19"/>
  <c r="Z18" i="19"/>
  <c r="Z19" i="19"/>
  <c r="Z20" i="19"/>
  <c r="Z21" i="19"/>
  <c r="Z22" i="19"/>
  <c r="Z11" i="19"/>
  <c r="W11" i="19"/>
  <c r="V12" i="19"/>
  <c r="V13" i="19"/>
  <c r="V14" i="19"/>
  <c r="V15" i="19"/>
  <c r="V16" i="19"/>
  <c r="V17" i="19"/>
  <c r="V18" i="19"/>
  <c r="V19" i="19"/>
  <c r="V20" i="19"/>
  <c r="V21" i="19"/>
  <c r="V22" i="19"/>
  <c r="V11" i="19"/>
  <c r="U12" i="19"/>
  <c r="U13" i="19"/>
  <c r="U14" i="19"/>
  <c r="U15" i="19"/>
  <c r="U16" i="19"/>
  <c r="U17" i="19"/>
  <c r="U18" i="19"/>
  <c r="U19" i="19"/>
  <c r="U20" i="19"/>
  <c r="U21" i="19"/>
  <c r="U22" i="19"/>
  <c r="U11" i="19"/>
  <c r="J2" i="19"/>
  <c r="W2" i="19" l="1"/>
  <c r="I18" i="11" s="1"/>
  <c r="J1" i="19"/>
  <c r="G18" i="11" s="1"/>
  <c r="A616" i="22" l="1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683" i="22"/>
  <c r="A684" i="22"/>
  <c r="A685" i="22"/>
  <c r="A686" i="22"/>
  <c r="A687" i="22"/>
  <c r="A688" i="22"/>
  <c r="A689" i="22"/>
  <c r="A690" i="22"/>
  <c r="A691" i="22"/>
  <c r="A692" i="22"/>
  <c r="A693" i="22"/>
  <c r="A694" i="22"/>
  <c r="A695" i="22"/>
  <c r="A696" i="22"/>
  <c r="A697" i="22"/>
  <c r="A698" i="22"/>
  <c r="A699" i="22"/>
  <c r="A700" i="22"/>
  <c r="A701" i="22"/>
  <c r="A702" i="22"/>
  <c r="A703" i="22"/>
  <c r="A704" i="22"/>
  <c r="A705" i="22"/>
  <c r="A706" i="22"/>
  <c r="A707" i="22"/>
  <c r="A708" i="22"/>
  <c r="A709" i="22"/>
  <c r="A710" i="22"/>
  <c r="A711" i="22"/>
  <c r="A712" i="22"/>
  <c r="A713" i="22"/>
  <c r="A714" i="22"/>
  <c r="A715" i="22"/>
  <c r="A716" i="22"/>
  <c r="A717" i="22"/>
  <c r="A718" i="22"/>
  <c r="A719" i="22"/>
  <c r="A720" i="22"/>
  <c r="A721" i="22"/>
  <c r="A722" i="22"/>
  <c r="A615" i="22"/>
  <c r="A614" i="22"/>
  <c r="A613" i="22"/>
  <c r="A612" i="22"/>
  <c r="A611" i="22"/>
  <c r="A610" i="22"/>
  <c r="A609" i="22"/>
  <c r="A608" i="22"/>
  <c r="A607" i="22"/>
  <c r="A606" i="22"/>
  <c r="A605" i="22"/>
  <c r="A604" i="22"/>
  <c r="A603" i="22"/>
  <c r="A602" i="22"/>
  <c r="A601" i="22"/>
  <c r="A600" i="22"/>
  <c r="A599" i="22"/>
  <c r="A598" i="22"/>
  <c r="A597" i="22"/>
  <c r="A596" i="22"/>
  <c r="A595" i="22"/>
  <c r="A594" i="22"/>
  <c r="A593" i="22"/>
  <c r="A592" i="22"/>
  <c r="A591" i="22"/>
  <c r="A590" i="22"/>
  <c r="A589" i="22"/>
  <c r="A588" i="22"/>
  <c r="A587" i="22"/>
  <c r="A586" i="22"/>
  <c r="A585" i="22"/>
  <c r="A584" i="22"/>
  <c r="A583" i="22"/>
  <c r="A582" i="22"/>
  <c r="A581" i="22"/>
  <c r="A580" i="22"/>
  <c r="A579" i="22"/>
  <c r="A578" i="22"/>
  <c r="A577" i="22"/>
  <c r="A576" i="22"/>
  <c r="A575" i="22"/>
  <c r="A574" i="22"/>
  <c r="A573" i="22"/>
  <c r="A572" i="22"/>
  <c r="A571" i="22"/>
  <c r="A570" i="22"/>
  <c r="A569" i="22"/>
  <c r="A568" i="22"/>
  <c r="A567" i="22"/>
  <c r="A566" i="22"/>
  <c r="A565" i="22"/>
  <c r="A564" i="22"/>
  <c r="A563" i="22"/>
  <c r="A562" i="22"/>
  <c r="A561" i="22"/>
  <c r="A560" i="22"/>
  <c r="A559" i="22"/>
  <c r="A558" i="22"/>
  <c r="A557" i="22"/>
  <c r="A556" i="22"/>
  <c r="A555" i="22"/>
  <c r="A554" i="22"/>
  <c r="A553" i="22"/>
  <c r="A552" i="22"/>
  <c r="A551" i="22"/>
  <c r="A550" i="22"/>
  <c r="A549" i="22"/>
  <c r="A548" i="22"/>
  <c r="A547" i="22"/>
  <c r="A546" i="22"/>
  <c r="A545" i="22"/>
  <c r="A544" i="22"/>
  <c r="A543" i="22"/>
  <c r="A542" i="22"/>
  <c r="A541" i="22"/>
  <c r="A540" i="22"/>
  <c r="A539" i="22"/>
  <c r="A538" i="22"/>
  <c r="A537" i="22"/>
  <c r="A536" i="22"/>
  <c r="A535" i="22"/>
  <c r="A534" i="22"/>
  <c r="A533" i="22"/>
  <c r="A532" i="22"/>
  <c r="A531" i="22"/>
  <c r="A530" i="22"/>
  <c r="A529" i="22"/>
  <c r="A528" i="22"/>
  <c r="A527" i="22"/>
  <c r="A526" i="22"/>
  <c r="A525" i="22"/>
  <c r="A524" i="22"/>
  <c r="A523" i="22"/>
  <c r="A522" i="22"/>
  <c r="A521" i="22"/>
  <c r="A520" i="22"/>
  <c r="A519" i="22"/>
  <c r="A518" i="22"/>
  <c r="A517" i="22"/>
  <c r="A516" i="22"/>
  <c r="A515" i="22"/>
  <c r="A514" i="22"/>
  <c r="A513" i="22"/>
  <c r="A512" i="22"/>
  <c r="A511" i="22"/>
  <c r="A510" i="22"/>
  <c r="A509" i="22"/>
  <c r="A508" i="22"/>
  <c r="A507" i="22"/>
  <c r="A506" i="22"/>
  <c r="A505" i="22"/>
  <c r="A504" i="22"/>
  <c r="A503" i="22"/>
  <c r="A502" i="22"/>
  <c r="A501" i="22"/>
  <c r="A500" i="22"/>
  <c r="A499" i="22"/>
  <c r="A498" i="22"/>
  <c r="A497" i="22"/>
  <c r="A496" i="22"/>
  <c r="A495" i="22"/>
  <c r="A494" i="22"/>
  <c r="A493" i="22"/>
  <c r="A492" i="22"/>
  <c r="A491" i="22"/>
  <c r="A490" i="22"/>
  <c r="A489" i="22"/>
  <c r="A488" i="22"/>
  <c r="A487" i="22"/>
  <c r="A486" i="22"/>
  <c r="A485" i="22"/>
  <c r="A484" i="22"/>
  <c r="A483" i="22"/>
  <c r="A482" i="22"/>
  <c r="A481" i="22"/>
  <c r="A480" i="22"/>
  <c r="A479" i="22"/>
  <c r="A478" i="22"/>
  <c r="A477" i="22"/>
  <c r="A476" i="22"/>
  <c r="A475" i="22"/>
  <c r="A474" i="22"/>
  <c r="A473" i="22"/>
  <c r="A472" i="22"/>
  <c r="A471" i="22"/>
  <c r="A470" i="22"/>
  <c r="A469" i="22"/>
  <c r="A468" i="22"/>
  <c r="A467" i="22"/>
  <c r="A466" i="22"/>
  <c r="A465" i="22"/>
  <c r="A464" i="22"/>
  <c r="A463" i="22"/>
  <c r="A462" i="22"/>
  <c r="A461" i="22"/>
  <c r="A460" i="22"/>
  <c r="A459" i="22"/>
  <c r="A458" i="22"/>
  <c r="A457" i="22"/>
  <c r="A456" i="22"/>
  <c r="A455" i="22"/>
  <c r="A454" i="22"/>
  <c r="A453" i="22"/>
  <c r="A452" i="22"/>
  <c r="A451" i="22"/>
  <c r="A450" i="22"/>
  <c r="A449" i="22"/>
  <c r="A448" i="22"/>
  <c r="A447" i="22"/>
  <c r="A446" i="22"/>
  <c r="A445" i="22"/>
  <c r="A444" i="22"/>
  <c r="A443" i="22"/>
  <c r="A442" i="22"/>
  <c r="A441" i="22"/>
  <c r="A440" i="22"/>
  <c r="A439" i="22"/>
  <c r="A438" i="22"/>
  <c r="A437" i="22"/>
  <c r="A436" i="22"/>
  <c r="A435" i="22"/>
  <c r="A434" i="22"/>
  <c r="A433" i="22"/>
  <c r="A432" i="22"/>
  <c r="A431" i="22"/>
  <c r="A430" i="22"/>
  <c r="A429" i="22"/>
  <c r="A428" i="22"/>
  <c r="A427" i="22"/>
  <c r="A426" i="22"/>
  <c r="A425" i="22"/>
  <c r="A424" i="22"/>
  <c r="A423" i="22"/>
  <c r="A422" i="22"/>
  <c r="A421" i="22"/>
  <c r="A420" i="22"/>
  <c r="A419" i="22"/>
  <c r="A418" i="22"/>
  <c r="A417" i="22"/>
  <c r="A416" i="22"/>
  <c r="A415" i="22"/>
  <c r="A414" i="22"/>
  <c r="A413" i="22"/>
  <c r="A412" i="22"/>
  <c r="A411" i="22"/>
  <c r="A410" i="22"/>
  <c r="A409" i="22"/>
  <c r="A408" i="22"/>
  <c r="A407" i="22"/>
  <c r="A406" i="22"/>
  <c r="A405" i="22"/>
  <c r="A404" i="22"/>
  <c r="A403" i="22"/>
  <c r="A402" i="22"/>
  <c r="A401" i="22"/>
  <c r="A400" i="22"/>
  <c r="A399" i="22"/>
  <c r="A398" i="22"/>
  <c r="A397" i="22"/>
  <c r="A396" i="22"/>
  <c r="A395" i="22"/>
  <c r="A394" i="22"/>
  <c r="A393" i="22"/>
  <c r="A392" i="22"/>
  <c r="A391" i="22"/>
  <c r="A390" i="22"/>
  <c r="A389" i="22"/>
  <c r="A388" i="22"/>
  <c r="A387" i="22"/>
  <c r="A386" i="22"/>
  <c r="A385" i="22"/>
  <c r="A384" i="22"/>
  <c r="A383" i="22"/>
  <c r="A382" i="22"/>
  <c r="A381" i="22"/>
  <c r="A380" i="22"/>
  <c r="A379" i="22"/>
  <c r="A378" i="22"/>
  <c r="A377" i="22"/>
  <c r="A376" i="22"/>
  <c r="A375" i="22"/>
  <c r="A374" i="22"/>
  <c r="A373" i="22"/>
  <c r="A372" i="22"/>
  <c r="A371" i="22"/>
  <c r="A370" i="22"/>
  <c r="A369" i="22"/>
  <c r="A368" i="22"/>
  <c r="A367" i="22"/>
  <c r="A366" i="22"/>
  <c r="A365" i="22"/>
  <c r="A364" i="22"/>
  <c r="A363" i="22"/>
  <c r="A362" i="22"/>
  <c r="A361" i="22"/>
  <c r="A360" i="22"/>
  <c r="A359" i="22"/>
  <c r="A358" i="22"/>
  <c r="A357" i="22"/>
  <c r="A356" i="22"/>
  <c r="A355" i="22"/>
  <c r="A354" i="22"/>
  <c r="A353" i="22"/>
  <c r="A352" i="22"/>
  <c r="A351" i="22"/>
  <c r="A350" i="22"/>
  <c r="A349" i="22"/>
  <c r="A348" i="22"/>
  <c r="A347" i="22"/>
  <c r="A346" i="22"/>
  <c r="A345" i="22"/>
  <c r="A344" i="22"/>
  <c r="A343" i="22"/>
  <c r="A342" i="22"/>
  <c r="A341" i="22"/>
  <c r="A340" i="22"/>
  <c r="A339" i="22"/>
  <c r="A338" i="22"/>
  <c r="A337" i="22"/>
  <c r="A336" i="22"/>
  <c r="A335" i="22"/>
  <c r="A334" i="22"/>
  <c r="A333" i="22"/>
  <c r="A332" i="22"/>
  <c r="A331" i="22"/>
  <c r="A330" i="22"/>
  <c r="A329" i="22"/>
  <c r="A328" i="22"/>
  <c r="A327" i="22"/>
  <c r="A326" i="22"/>
  <c r="A325" i="22"/>
  <c r="A324" i="22"/>
  <c r="A323" i="22"/>
  <c r="A322" i="22"/>
  <c r="A321" i="22"/>
  <c r="A320" i="22"/>
  <c r="A319" i="22"/>
  <c r="A318" i="22"/>
  <c r="A317" i="22"/>
  <c r="A316" i="22"/>
  <c r="A315" i="22"/>
  <c r="A314" i="22"/>
  <c r="A313" i="22"/>
  <c r="A312" i="22"/>
  <c r="A311" i="22"/>
  <c r="A310" i="22"/>
  <c r="A309" i="22"/>
  <c r="A308" i="22"/>
  <c r="A307" i="22"/>
  <c r="A306" i="22"/>
  <c r="A305" i="22"/>
  <c r="A304" i="22"/>
  <c r="A303" i="22"/>
  <c r="A302" i="22"/>
  <c r="A301" i="22"/>
  <c r="A300" i="22"/>
  <c r="A299" i="22"/>
  <c r="A298" i="22"/>
  <c r="A297" i="22"/>
  <c r="A296" i="22"/>
  <c r="A295" i="22"/>
  <c r="A294" i="22"/>
  <c r="A293" i="22"/>
  <c r="A292" i="22"/>
  <c r="A291" i="22"/>
  <c r="A290" i="22"/>
  <c r="A289" i="22"/>
  <c r="A288" i="22"/>
  <c r="A287" i="22"/>
  <c r="A286" i="22"/>
  <c r="A285" i="22"/>
  <c r="A284" i="22"/>
  <c r="A283" i="22"/>
  <c r="A282" i="22"/>
  <c r="A281" i="22"/>
  <c r="A280" i="22"/>
  <c r="A279" i="22"/>
  <c r="A278" i="22"/>
  <c r="A277" i="22"/>
  <c r="A276" i="22"/>
  <c r="A275" i="22"/>
  <c r="A274" i="22"/>
  <c r="A273" i="22"/>
  <c r="A272" i="22"/>
  <c r="A271" i="22"/>
  <c r="A270" i="22"/>
  <c r="A269" i="22"/>
  <c r="A268" i="22"/>
  <c r="A267" i="22"/>
  <c r="A266" i="22"/>
  <c r="A265" i="22"/>
  <c r="A264" i="22"/>
  <c r="A263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8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7" i="22"/>
  <c r="A226" i="22"/>
  <c r="A225" i="22"/>
  <c r="A224" i="22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K5" i="21"/>
  <c r="K6" i="21"/>
  <c r="K7" i="21"/>
  <c r="K8" i="21"/>
  <c r="K9" i="21"/>
  <c r="K10" i="21"/>
  <c r="K11" i="21"/>
  <c r="K12" i="21"/>
  <c r="K13" i="21"/>
  <c r="K14" i="21"/>
  <c r="K15" i="21"/>
  <c r="J5" i="21"/>
  <c r="J6" i="21"/>
  <c r="J7" i="21"/>
  <c r="J8" i="21"/>
  <c r="J9" i="21"/>
  <c r="J10" i="21"/>
  <c r="J11" i="21"/>
  <c r="J12" i="21"/>
  <c r="J13" i="21"/>
  <c r="J14" i="21"/>
  <c r="J15" i="21"/>
  <c r="I5" i="21"/>
  <c r="I6" i="21"/>
  <c r="I7" i="21"/>
  <c r="I8" i="21"/>
  <c r="I9" i="21"/>
  <c r="I10" i="21"/>
  <c r="I11" i="21"/>
  <c r="I12" i="21"/>
  <c r="I13" i="21"/>
  <c r="I14" i="21"/>
  <c r="I15" i="21"/>
  <c r="H5" i="21"/>
  <c r="H6" i="21"/>
  <c r="H7" i="21"/>
  <c r="H8" i="21"/>
  <c r="H9" i="21"/>
  <c r="H10" i="21"/>
  <c r="H11" i="21"/>
  <c r="H12" i="21"/>
  <c r="H13" i="21"/>
  <c r="H14" i="21"/>
  <c r="H15" i="21"/>
  <c r="G5" i="21"/>
  <c r="G6" i="21"/>
  <c r="G7" i="21"/>
  <c r="G8" i="21"/>
  <c r="G9" i="21"/>
  <c r="G10" i="21"/>
  <c r="G11" i="21"/>
  <c r="G12" i="21"/>
  <c r="G13" i="21"/>
  <c r="G14" i="21"/>
  <c r="G15" i="21"/>
  <c r="F5" i="21"/>
  <c r="F6" i="21"/>
  <c r="F7" i="21"/>
  <c r="F8" i="21"/>
  <c r="F9" i="21"/>
  <c r="F10" i="21"/>
  <c r="F11" i="21"/>
  <c r="F12" i="21"/>
  <c r="F13" i="21"/>
  <c r="F14" i="21"/>
  <c r="F15" i="21"/>
  <c r="E5" i="21"/>
  <c r="E6" i="21"/>
  <c r="E7" i="21"/>
  <c r="E8" i="21"/>
  <c r="E9" i="21"/>
  <c r="E10" i="21"/>
  <c r="E11" i="21"/>
  <c r="E12" i="21"/>
  <c r="E13" i="21"/>
  <c r="E14" i="21"/>
  <c r="E4" i="21"/>
  <c r="F4" i="21"/>
  <c r="G4" i="21"/>
  <c r="H4" i="21"/>
  <c r="I4" i="21"/>
  <c r="J4" i="21"/>
  <c r="K4" i="21"/>
  <c r="D5" i="21"/>
  <c r="D6" i="21"/>
  <c r="D7" i="21"/>
  <c r="D8" i="21"/>
  <c r="D9" i="21"/>
  <c r="D10" i="21"/>
  <c r="D11" i="21"/>
  <c r="D12" i="21"/>
  <c r="D13" i="21"/>
  <c r="D14" i="21"/>
  <c r="D15" i="21"/>
  <c r="D4" i="21"/>
  <c r="J7" i="20"/>
  <c r="J8" i="20"/>
  <c r="J9" i="20"/>
  <c r="J10" i="20"/>
  <c r="J11" i="20"/>
  <c r="J12" i="20"/>
  <c r="J13" i="20"/>
  <c r="J14" i="20"/>
  <c r="J15" i="20"/>
  <c r="J16" i="20"/>
  <c r="J17" i="20"/>
  <c r="I7" i="20"/>
  <c r="I8" i="20"/>
  <c r="I9" i="20"/>
  <c r="I10" i="20"/>
  <c r="I11" i="20"/>
  <c r="I12" i="20"/>
  <c r="I13" i="20"/>
  <c r="I14" i="20"/>
  <c r="I15" i="20"/>
  <c r="I16" i="20"/>
  <c r="I17" i="20"/>
  <c r="G7" i="20"/>
  <c r="G8" i="20"/>
  <c r="G9" i="20"/>
  <c r="G10" i="20"/>
  <c r="G11" i="20"/>
  <c r="G12" i="20"/>
  <c r="G13" i="20"/>
  <c r="G14" i="20"/>
  <c r="G15" i="20"/>
  <c r="G16" i="20"/>
  <c r="G17" i="20"/>
  <c r="H17" i="20"/>
  <c r="H7" i="20"/>
  <c r="H8" i="20"/>
  <c r="H9" i="20"/>
  <c r="H10" i="20"/>
  <c r="H11" i="20"/>
  <c r="H12" i="20"/>
  <c r="H13" i="20"/>
  <c r="H14" i="20"/>
  <c r="H15" i="20"/>
  <c r="H16" i="20"/>
  <c r="E17" i="20"/>
  <c r="F7" i="20"/>
  <c r="F8" i="20"/>
  <c r="F9" i="20"/>
  <c r="F10" i="20"/>
  <c r="F11" i="20"/>
  <c r="F12" i="20"/>
  <c r="F13" i="20"/>
  <c r="F14" i="20"/>
  <c r="F15" i="20"/>
  <c r="F16" i="20"/>
  <c r="F17" i="20"/>
  <c r="E7" i="20"/>
  <c r="E8" i="20"/>
  <c r="E9" i="20"/>
  <c r="E10" i="20"/>
  <c r="E11" i="20"/>
  <c r="E12" i="20"/>
  <c r="E13" i="20"/>
  <c r="E14" i="20"/>
  <c r="E15" i="20"/>
  <c r="E16" i="20"/>
  <c r="D7" i="20"/>
  <c r="D8" i="20"/>
  <c r="D9" i="20"/>
  <c r="D10" i="20"/>
  <c r="D11" i="20"/>
  <c r="D12" i="20"/>
  <c r="D13" i="20"/>
  <c r="D14" i="20"/>
  <c r="D15" i="20"/>
  <c r="D16" i="20"/>
  <c r="D17" i="20"/>
  <c r="E6" i="20"/>
  <c r="F6" i="20"/>
  <c r="G6" i="20"/>
  <c r="H6" i="20"/>
  <c r="I6" i="20"/>
  <c r="J6" i="20"/>
  <c r="D6" i="20"/>
  <c r="C7" i="20"/>
  <c r="C8" i="20"/>
  <c r="C9" i="20"/>
  <c r="C10" i="20"/>
  <c r="C11" i="20"/>
  <c r="C12" i="20"/>
  <c r="C13" i="20"/>
  <c r="C14" i="20"/>
  <c r="C15" i="20"/>
  <c r="C16" i="20"/>
  <c r="C17" i="20"/>
  <c r="C6" i="20"/>
  <c r="B7" i="20"/>
  <c r="B8" i="20"/>
  <c r="B9" i="20"/>
  <c r="B10" i="20"/>
  <c r="B11" i="20"/>
  <c r="B12" i="20"/>
  <c r="B13" i="20"/>
  <c r="B14" i="20"/>
  <c r="B15" i="20"/>
  <c r="B16" i="20"/>
  <c r="B17" i="20"/>
  <c r="B6" i="20"/>
  <c r="A7" i="20"/>
  <c r="C5" i="21" s="1"/>
  <c r="A8" i="20"/>
  <c r="C6" i="21" s="1"/>
  <c r="A9" i="20"/>
  <c r="C7" i="21" s="1"/>
  <c r="A10" i="20"/>
  <c r="C8" i="21" s="1"/>
  <c r="A11" i="20"/>
  <c r="C9" i="21" s="1"/>
  <c r="A12" i="20"/>
  <c r="C10" i="21" s="1"/>
  <c r="A13" i="20"/>
  <c r="C11" i="21" s="1"/>
  <c r="A14" i="20"/>
  <c r="C12" i="21" s="1"/>
  <c r="A15" i="20"/>
  <c r="C13" i="21" s="1"/>
  <c r="A16" i="20"/>
  <c r="C14" i="21" s="1"/>
  <c r="A17" i="20"/>
  <c r="C15" i="21" s="1"/>
  <c r="A6" i="20"/>
  <c r="C4" i="21" s="1"/>
  <c r="E15" i="21"/>
  <c r="A1" i="21"/>
  <c r="Z7" i="19"/>
  <c r="M7" i="20" l="1"/>
  <c r="M8" i="20"/>
  <c r="M11" i="20"/>
  <c r="N9" i="21" s="1"/>
  <c r="M17" i="20"/>
  <c r="N15" i="21" s="1"/>
  <c r="M12" i="20"/>
  <c r="M10" i="20"/>
  <c r="M9" i="20"/>
  <c r="M14" i="20"/>
  <c r="M16" i="20"/>
  <c r="M15" i="20"/>
  <c r="M13" i="20"/>
  <c r="M6" i="20"/>
  <c r="W22" i="19"/>
  <c r="W21" i="19"/>
  <c r="W20" i="19"/>
  <c r="W19" i="19"/>
  <c r="W18" i="19"/>
  <c r="W17" i="19"/>
  <c r="W16" i="19"/>
  <c r="W15" i="19"/>
  <c r="W14" i="19"/>
  <c r="W13" i="19"/>
  <c r="W12" i="19"/>
  <c r="V10" i="19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3" i="18"/>
  <c r="M4" i="20" l="1"/>
  <c r="N4" i="21"/>
  <c r="N6" i="20"/>
  <c r="F18" i="11"/>
  <c r="N8" i="21"/>
  <c r="N10" i="20"/>
  <c r="N16" i="20"/>
  <c r="N14" i="21"/>
  <c r="N15" i="20"/>
  <c r="N13" i="21"/>
  <c r="N10" i="21"/>
  <c r="N12" i="20"/>
  <c r="N7" i="21"/>
  <c r="N9" i="20"/>
  <c r="N7" i="20"/>
  <c r="N5" i="21"/>
  <c r="N12" i="21"/>
  <c r="N14" i="20"/>
  <c r="N6" i="21"/>
  <c r="N8" i="20"/>
  <c r="N11" i="21"/>
  <c r="N13" i="20"/>
  <c r="N11" i="20"/>
  <c r="N17" i="20"/>
  <c r="J35" i="7"/>
  <c r="P35" i="7"/>
  <c r="O35" i="7"/>
  <c r="N35" i="7"/>
  <c r="M35" i="7"/>
  <c r="L35" i="7"/>
  <c r="K35" i="7"/>
  <c r="B35" i="7"/>
  <c r="C35" i="7"/>
  <c r="D35" i="7"/>
  <c r="E35" i="7"/>
  <c r="F35" i="7"/>
  <c r="G35" i="7"/>
  <c r="H35" i="7"/>
  <c r="A35" i="7"/>
  <c r="E903" i="22"/>
  <c r="E892" i="22"/>
  <c r="E755" i="22"/>
  <c r="E808" i="22"/>
  <c r="E888" i="22"/>
  <c r="E836" i="22"/>
  <c r="E902" i="22"/>
  <c r="E1019" i="22"/>
  <c r="E739" i="22"/>
  <c r="E1114" i="22"/>
  <c r="E1046" i="22"/>
  <c r="E929" i="22"/>
  <c r="E1066" i="22"/>
  <c r="E890" i="22"/>
  <c r="E1012" i="22"/>
  <c r="E886" i="22"/>
  <c r="E749" i="22"/>
  <c r="E1106" i="22"/>
  <c r="E1049" i="22"/>
  <c r="E1048" i="22"/>
  <c r="E753" i="22"/>
  <c r="E1063" i="22"/>
  <c r="E1061" i="22"/>
  <c r="E915" i="22"/>
  <c r="E884" i="22"/>
  <c r="E1067" i="22"/>
  <c r="E725" i="22"/>
  <c r="E726" i="22"/>
  <c r="E812" i="22"/>
  <c r="E1072" i="22"/>
  <c r="E1115" i="22"/>
  <c r="E818" i="22"/>
  <c r="E819" i="22"/>
  <c r="E775" i="22"/>
  <c r="E969" i="22"/>
  <c r="E1016" i="22"/>
  <c r="E985" i="22"/>
  <c r="E813" i="22"/>
  <c r="E742" i="22"/>
  <c r="E740" i="22"/>
  <c r="E1022" i="22"/>
  <c r="E838" i="22"/>
  <c r="E785" i="22"/>
  <c r="E802" i="22"/>
  <c r="E1082" i="22"/>
  <c r="E1014" i="22"/>
  <c r="E759" i="22"/>
  <c r="E1057" i="22"/>
  <c r="E994" i="22"/>
  <c r="E1090" i="22"/>
  <c r="E930" i="22"/>
  <c r="E807" i="22"/>
  <c r="E984" i="22"/>
  <c r="E899" i="22"/>
  <c r="E762" i="22"/>
  <c r="E1080" i="22"/>
  <c r="E928" i="22"/>
  <c r="E940" i="22"/>
  <c r="E777" i="22"/>
  <c r="E910" i="22"/>
  <c r="E730" i="22"/>
  <c r="E946" i="22"/>
  <c r="E837" i="22"/>
  <c r="E1043" i="22"/>
  <c r="E1031" i="22"/>
  <c r="E1047" i="22"/>
  <c r="E939" i="22"/>
  <c r="E1109" i="22"/>
  <c r="E1053" i="22"/>
  <c r="E1099" i="22"/>
  <c r="E951" i="22"/>
  <c r="E964" i="22"/>
  <c r="E828" i="22"/>
  <c r="E737" i="22"/>
  <c r="E772" i="22"/>
  <c r="E882" i="22"/>
  <c r="E757" i="22"/>
  <c r="E941" i="22"/>
  <c r="E811" i="22"/>
  <c r="E1075" i="22"/>
  <c r="E1000" i="22"/>
  <c r="E1024" i="22"/>
  <c r="E898" i="22"/>
  <c r="E905" i="22"/>
  <c r="E921" i="22"/>
  <c r="E927" i="22"/>
  <c r="E995" i="22"/>
  <c r="E1054" i="22"/>
  <c r="E895" i="22"/>
  <c r="E1093" i="22"/>
  <c r="E1006" i="22"/>
  <c r="E1102" i="22"/>
  <c r="E805" i="22"/>
  <c r="E768" i="22"/>
  <c r="E982" i="22"/>
  <c r="E760" i="22"/>
  <c r="E781" i="22"/>
  <c r="E773" i="22"/>
  <c r="E1108" i="22"/>
  <c r="E1088" i="22"/>
  <c r="E925" i="22"/>
  <c r="E1111" i="22"/>
  <c r="E735" i="22"/>
  <c r="E821" i="22"/>
  <c r="E1094" i="22"/>
  <c r="E765" i="22"/>
  <c r="E1055" i="22"/>
  <c r="E979" i="22"/>
  <c r="E907" i="22"/>
  <c r="E990" i="22"/>
  <c r="E744" i="22"/>
  <c r="E1092" i="22"/>
  <c r="E933" i="22"/>
  <c r="E1027" i="22"/>
  <c r="E783" i="22"/>
  <c r="E823" i="22"/>
  <c r="E986" i="22"/>
  <c r="E815" i="22"/>
  <c r="E840" i="22"/>
  <c r="E784" i="22"/>
  <c r="E786" i="22"/>
  <c r="E800" i="22"/>
  <c r="E918" i="22"/>
  <c r="E797" i="22"/>
  <c r="E993" i="22"/>
  <c r="E769" i="22"/>
  <c r="E776" i="22"/>
  <c r="E779" i="22"/>
  <c r="E942" i="22"/>
  <c r="E728" i="22"/>
  <c r="E731" i="22"/>
  <c r="E1037" i="22"/>
  <c r="E963" i="22"/>
  <c r="E913" i="22"/>
  <c r="E788" i="22"/>
  <c r="E974" i="22"/>
  <c r="E798" i="22"/>
  <c r="E1083" i="22"/>
  <c r="E780" i="22"/>
  <c r="E1060" i="22"/>
  <c r="E981" i="22"/>
  <c r="E923" i="22"/>
  <c r="E900" i="22"/>
  <c r="E1091" i="22"/>
  <c r="E1073" i="22"/>
  <c r="E799" i="22"/>
  <c r="E973" i="22"/>
  <c r="E761" i="22"/>
  <c r="E1010" i="22"/>
  <c r="E891" i="22"/>
  <c r="E1004" i="22"/>
  <c r="E1011" i="22"/>
  <c r="E1044" i="22"/>
  <c r="E1107" i="22"/>
  <c r="E1033" i="22"/>
  <c r="E965" i="22"/>
  <c r="E914" i="22"/>
  <c r="E824" i="22"/>
  <c r="E999" i="22"/>
  <c r="E790" i="22"/>
  <c r="E1104" i="22"/>
  <c r="E961" i="22"/>
  <c r="E1013" i="22"/>
  <c r="E947" i="22"/>
  <c r="E1065" i="22"/>
  <c r="E839" i="22"/>
  <c r="E787" i="22"/>
  <c r="E778" i="22"/>
  <c r="E733" i="22"/>
  <c r="E901" i="22"/>
  <c r="E975" i="22"/>
  <c r="E810" i="22"/>
  <c r="E949" i="22"/>
  <c r="E971" i="22"/>
  <c r="E920" i="22"/>
  <c r="E803" i="22"/>
  <c r="E1035" i="22"/>
  <c r="E887" i="22"/>
  <c r="E968" i="22"/>
  <c r="E766" i="22"/>
  <c r="E1059" i="22"/>
  <c r="E1026" i="22"/>
  <c r="E967" i="22"/>
  <c r="E1030" i="22"/>
  <c r="E1009" i="22"/>
  <c r="E793" i="22"/>
  <c r="E924" i="22"/>
  <c r="E841" i="22"/>
  <c r="E1002" i="22"/>
  <c r="E988" i="22"/>
  <c r="E834" i="22"/>
  <c r="E934" i="22"/>
  <c r="E996" i="22"/>
  <c r="E1079" i="22"/>
  <c r="E972" i="22"/>
  <c r="E795" i="22"/>
  <c r="E750" i="22"/>
  <c r="E938" i="22"/>
  <c r="E944" i="22"/>
  <c r="E955" i="22"/>
  <c r="E724" i="22"/>
  <c r="E1041" i="22"/>
  <c r="E1020" i="22"/>
  <c r="E908" i="22"/>
  <c r="E754" i="22"/>
  <c r="E885" i="22"/>
  <c r="E1078" i="22"/>
  <c r="E897" i="22"/>
  <c r="E976" i="22"/>
  <c r="E729" i="22"/>
  <c r="E883" i="22"/>
  <c r="E1074" i="22"/>
  <c r="E1070" i="22"/>
  <c r="E998" i="22"/>
  <c r="E747" i="22"/>
  <c r="E741" i="22"/>
  <c r="E932" i="22"/>
  <c r="E937" i="22"/>
  <c r="E1071" i="22"/>
  <c r="E770" i="22"/>
  <c r="E954" i="22"/>
  <c r="E774" i="22"/>
  <c r="E1015" i="22"/>
  <c r="E764" i="22"/>
  <c r="E746" i="22"/>
  <c r="E1105" i="22"/>
  <c r="E1095" i="22"/>
  <c r="E826" i="22"/>
  <c r="E1008" i="22"/>
  <c r="E752" i="22"/>
  <c r="E748" i="22"/>
  <c r="E745" i="22"/>
  <c r="E792" i="22"/>
  <c r="E791" i="22"/>
  <c r="E1029" i="22"/>
  <c r="E896" i="22"/>
  <c r="E894" i="22"/>
  <c r="E966" i="22"/>
  <c r="E827" i="22"/>
  <c r="E911" i="22"/>
  <c r="E804" i="22"/>
  <c r="E1089" i="22"/>
  <c r="E1052" i="22"/>
  <c r="E991" i="22"/>
  <c r="E945" i="22"/>
  <c r="E1056" i="22"/>
  <c r="E1018" i="22"/>
  <c r="E1085" i="22"/>
  <c r="E1034" i="22"/>
  <c r="E789" i="22"/>
  <c r="E782" i="22"/>
  <c r="E960" i="22"/>
  <c r="E1068" i="22"/>
  <c r="E912" i="22"/>
  <c r="E1103" i="22"/>
  <c r="E959" i="22"/>
  <c r="E801" i="22"/>
  <c r="E1040" i="22"/>
  <c r="E809" i="22"/>
  <c r="E1023" i="22"/>
  <c r="E1086" i="22"/>
  <c r="E794" i="22"/>
  <c r="E831" i="22"/>
  <c r="E732" i="22"/>
  <c r="E817" i="22"/>
  <c r="E931" i="22"/>
  <c r="E935" i="22"/>
  <c r="E953" i="22"/>
  <c r="E922" i="22"/>
  <c r="E1005" i="22"/>
  <c r="E978" i="22"/>
  <c r="E1038" i="22"/>
  <c r="E1110" i="22"/>
  <c r="E1042" i="22"/>
  <c r="E1003" i="22"/>
  <c r="E1084" i="22"/>
  <c r="E767" i="22"/>
  <c r="E832" i="22"/>
  <c r="E1076" i="22"/>
  <c r="E909" i="22"/>
  <c r="E727" i="22"/>
  <c r="E889" i="22"/>
  <c r="E1097" i="22"/>
  <c r="E816" i="22"/>
  <c r="E956" i="22"/>
  <c r="E830" i="22"/>
  <c r="E957" i="22"/>
  <c r="E771" i="22"/>
  <c r="E814" i="22"/>
  <c r="E983" i="22"/>
  <c r="E751" i="22"/>
  <c r="E1050" i="22"/>
  <c r="E906" i="22"/>
  <c r="E977" i="22"/>
  <c r="E997" i="22"/>
  <c r="E948" i="22"/>
  <c r="E943" i="22"/>
  <c r="E1113" i="22"/>
  <c r="E796" i="22"/>
  <c r="E736" i="22"/>
  <c r="E952" i="22"/>
  <c r="E1017" i="22"/>
  <c r="E835" i="22"/>
  <c r="E1036" i="22"/>
  <c r="E1025" i="22"/>
  <c r="E1028" i="22"/>
  <c r="E962" i="22"/>
  <c r="E1096" i="22"/>
  <c r="E756" i="22"/>
  <c r="E734" i="22"/>
  <c r="E1087" i="22"/>
  <c r="E987" i="22"/>
  <c r="E738" i="22"/>
  <c r="E1098" i="22"/>
  <c r="E1069" i="22"/>
  <c r="E1007" i="22"/>
  <c r="E958" i="22"/>
  <c r="E1064" i="22"/>
  <c r="E723" i="22"/>
  <c r="E1032" i="22"/>
  <c r="E1021" i="22"/>
  <c r="E1039" i="22"/>
  <c r="E926" i="22"/>
  <c r="D3" i="22"/>
  <c r="E829" i="22"/>
  <c r="E1051" i="22"/>
  <c r="E1112" i="22"/>
  <c r="E980" i="22"/>
  <c r="E822" i="22"/>
  <c r="E758" i="22"/>
  <c r="E820" i="22"/>
  <c r="E825" i="22"/>
  <c r="E1100" i="22"/>
  <c r="E1077" i="22"/>
  <c r="E1001" i="22"/>
  <c r="E916" i="22"/>
  <c r="E1058" i="22"/>
  <c r="E743" i="22"/>
  <c r="E1045" i="22"/>
  <c r="E833" i="22"/>
  <c r="E893" i="22"/>
  <c r="E842" i="22"/>
  <c r="E970" i="22"/>
  <c r="E1101" i="22"/>
  <c r="E1081" i="22"/>
  <c r="E806" i="22"/>
  <c r="E1062" i="22"/>
  <c r="E917" i="22"/>
  <c r="E763" i="22"/>
  <c r="E904" i="22"/>
  <c r="E950" i="22"/>
  <c r="E936" i="22"/>
  <c r="E992" i="22"/>
  <c r="E989" i="22"/>
  <c r="E919" i="22"/>
  <c r="G3" i="22" l="1"/>
  <c r="J3" i="22" s="1"/>
  <c r="U7" i="19"/>
  <c r="E18" i="11" s="1"/>
  <c r="R35" i="7"/>
  <c r="Q35" i="7" s="1"/>
  <c r="N4" i="20"/>
  <c r="Q46" i="18" l="1"/>
  <c r="P46" i="18"/>
  <c r="O46" i="18"/>
  <c r="N46" i="18"/>
  <c r="M46" i="18"/>
  <c r="L46" i="18"/>
  <c r="K46" i="18"/>
  <c r="I46" i="18"/>
  <c r="H46" i="18"/>
  <c r="G46" i="18"/>
  <c r="F46" i="18"/>
  <c r="C46" i="18"/>
  <c r="Q45" i="18"/>
  <c r="P45" i="18"/>
  <c r="O45" i="18"/>
  <c r="N45" i="18"/>
  <c r="M45" i="18"/>
  <c r="L45" i="18"/>
  <c r="K45" i="18"/>
  <c r="I45" i="18"/>
  <c r="H45" i="18"/>
  <c r="G45" i="18"/>
  <c r="F45" i="18"/>
  <c r="C45" i="18"/>
  <c r="Q44" i="18"/>
  <c r="P44" i="18"/>
  <c r="O44" i="18"/>
  <c r="N44" i="18"/>
  <c r="M44" i="18"/>
  <c r="L44" i="18"/>
  <c r="K44" i="18"/>
  <c r="I44" i="18"/>
  <c r="H44" i="18"/>
  <c r="G44" i="18"/>
  <c r="F44" i="18"/>
  <c r="C44" i="18"/>
  <c r="Q43" i="18"/>
  <c r="P43" i="18"/>
  <c r="O43" i="18"/>
  <c r="N43" i="18"/>
  <c r="M43" i="18"/>
  <c r="L43" i="18"/>
  <c r="K43" i="18"/>
  <c r="I43" i="18"/>
  <c r="H43" i="18"/>
  <c r="G43" i="18"/>
  <c r="F43" i="18"/>
  <c r="C43" i="18"/>
  <c r="Q42" i="18"/>
  <c r="P42" i="18"/>
  <c r="O42" i="18"/>
  <c r="N42" i="18"/>
  <c r="M42" i="18"/>
  <c r="L42" i="18"/>
  <c r="K42" i="18"/>
  <c r="I42" i="18"/>
  <c r="H42" i="18"/>
  <c r="G42" i="18"/>
  <c r="F42" i="18"/>
  <c r="C42" i="18"/>
  <c r="Q41" i="18"/>
  <c r="P41" i="18"/>
  <c r="O41" i="18"/>
  <c r="N41" i="18"/>
  <c r="M41" i="18"/>
  <c r="L41" i="18"/>
  <c r="K41" i="18"/>
  <c r="I41" i="18"/>
  <c r="H41" i="18"/>
  <c r="G41" i="18"/>
  <c r="F41" i="18"/>
  <c r="C41" i="18"/>
  <c r="Q40" i="18"/>
  <c r="P40" i="18"/>
  <c r="O40" i="18"/>
  <c r="N40" i="18"/>
  <c r="M40" i="18"/>
  <c r="L40" i="18"/>
  <c r="K40" i="18"/>
  <c r="I40" i="18"/>
  <c r="H40" i="18"/>
  <c r="G40" i="18"/>
  <c r="F40" i="18"/>
  <c r="C40" i="18"/>
  <c r="Q39" i="18"/>
  <c r="P39" i="18"/>
  <c r="O39" i="18"/>
  <c r="N39" i="18"/>
  <c r="M39" i="18"/>
  <c r="L39" i="18"/>
  <c r="K39" i="18"/>
  <c r="I39" i="18"/>
  <c r="H39" i="18"/>
  <c r="G39" i="18"/>
  <c r="F39" i="18"/>
  <c r="C39" i="18"/>
  <c r="Q38" i="18"/>
  <c r="P38" i="18"/>
  <c r="O38" i="18"/>
  <c r="N38" i="18"/>
  <c r="M38" i="18"/>
  <c r="L38" i="18"/>
  <c r="K38" i="18"/>
  <c r="I38" i="18"/>
  <c r="H38" i="18"/>
  <c r="G38" i="18"/>
  <c r="F38" i="18"/>
  <c r="C38" i="18"/>
  <c r="Q37" i="18"/>
  <c r="P37" i="18"/>
  <c r="O37" i="18"/>
  <c r="N37" i="18"/>
  <c r="M37" i="18"/>
  <c r="L37" i="18"/>
  <c r="K37" i="18"/>
  <c r="I37" i="18"/>
  <c r="H37" i="18"/>
  <c r="G37" i="18"/>
  <c r="F37" i="18"/>
  <c r="C37" i="18"/>
  <c r="Q36" i="18"/>
  <c r="P36" i="18"/>
  <c r="O36" i="18"/>
  <c r="N36" i="18"/>
  <c r="M36" i="18"/>
  <c r="L36" i="18"/>
  <c r="K36" i="18"/>
  <c r="I36" i="18"/>
  <c r="H36" i="18"/>
  <c r="G36" i="18"/>
  <c r="F36" i="18"/>
  <c r="C36" i="18"/>
  <c r="Q35" i="18"/>
  <c r="P35" i="18"/>
  <c r="O35" i="18"/>
  <c r="N35" i="18"/>
  <c r="M35" i="18"/>
  <c r="L35" i="18"/>
  <c r="K35" i="18"/>
  <c r="I35" i="18"/>
  <c r="H35" i="18"/>
  <c r="G35" i="18"/>
  <c r="F35" i="18"/>
  <c r="C35" i="18"/>
  <c r="Q34" i="18"/>
  <c r="P34" i="18"/>
  <c r="O34" i="18"/>
  <c r="N34" i="18"/>
  <c r="M34" i="18"/>
  <c r="L34" i="18"/>
  <c r="K34" i="18"/>
  <c r="I34" i="18"/>
  <c r="H34" i="18"/>
  <c r="G34" i="18"/>
  <c r="F34" i="18"/>
  <c r="C34" i="18"/>
  <c r="Q33" i="18"/>
  <c r="P33" i="18"/>
  <c r="O33" i="18"/>
  <c r="N33" i="18"/>
  <c r="M33" i="18"/>
  <c r="L33" i="18"/>
  <c r="K33" i="18"/>
  <c r="I33" i="18"/>
  <c r="H33" i="18"/>
  <c r="G33" i="18"/>
  <c r="F33" i="18"/>
  <c r="C33" i="18"/>
  <c r="Q31" i="18"/>
  <c r="P31" i="18"/>
  <c r="O31" i="18"/>
  <c r="N31" i="18"/>
  <c r="M31" i="18"/>
  <c r="L31" i="18"/>
  <c r="K31" i="18"/>
  <c r="I31" i="18"/>
  <c r="H31" i="18"/>
  <c r="G31" i="18"/>
  <c r="F31" i="18"/>
  <c r="C31" i="18"/>
  <c r="Q30" i="18"/>
  <c r="P30" i="18"/>
  <c r="O30" i="18"/>
  <c r="N30" i="18"/>
  <c r="M30" i="18"/>
  <c r="L30" i="18"/>
  <c r="K30" i="18"/>
  <c r="I30" i="18"/>
  <c r="H30" i="18"/>
  <c r="G30" i="18"/>
  <c r="F30" i="18"/>
  <c r="C30" i="18"/>
  <c r="Q29" i="18"/>
  <c r="P29" i="18"/>
  <c r="O29" i="18"/>
  <c r="N29" i="18"/>
  <c r="M29" i="18"/>
  <c r="L29" i="18"/>
  <c r="K29" i="18"/>
  <c r="I29" i="18"/>
  <c r="H29" i="18"/>
  <c r="G29" i="18"/>
  <c r="F29" i="18"/>
  <c r="C29" i="18"/>
  <c r="Q28" i="18"/>
  <c r="P28" i="18"/>
  <c r="O28" i="18"/>
  <c r="N28" i="18"/>
  <c r="M28" i="18"/>
  <c r="L28" i="18"/>
  <c r="K28" i="18"/>
  <c r="I28" i="18"/>
  <c r="H28" i="18"/>
  <c r="G28" i="18"/>
  <c r="F28" i="18"/>
  <c r="C28" i="18"/>
  <c r="Q26" i="18"/>
  <c r="P26" i="18"/>
  <c r="O26" i="18"/>
  <c r="N26" i="18"/>
  <c r="M26" i="18"/>
  <c r="L26" i="18"/>
  <c r="K26" i="18"/>
  <c r="I26" i="18"/>
  <c r="H26" i="18"/>
  <c r="G26" i="18"/>
  <c r="F26" i="18"/>
  <c r="C26" i="18"/>
  <c r="Q25" i="18"/>
  <c r="P25" i="18"/>
  <c r="O25" i="18"/>
  <c r="N25" i="18"/>
  <c r="M25" i="18"/>
  <c r="L25" i="18"/>
  <c r="K25" i="18"/>
  <c r="I25" i="18"/>
  <c r="H25" i="18"/>
  <c r="G25" i="18"/>
  <c r="F25" i="18"/>
  <c r="C25" i="18"/>
  <c r="Q24" i="18"/>
  <c r="P24" i="18"/>
  <c r="O24" i="18"/>
  <c r="N24" i="18"/>
  <c r="M24" i="18"/>
  <c r="L24" i="18"/>
  <c r="K24" i="18"/>
  <c r="I24" i="18"/>
  <c r="H24" i="18"/>
  <c r="G24" i="18"/>
  <c r="F24" i="18"/>
  <c r="C24" i="18"/>
  <c r="Q23" i="18"/>
  <c r="P23" i="18"/>
  <c r="O23" i="18"/>
  <c r="N23" i="18"/>
  <c r="M23" i="18"/>
  <c r="L23" i="18"/>
  <c r="K23" i="18"/>
  <c r="I23" i="18"/>
  <c r="H23" i="18"/>
  <c r="G23" i="18"/>
  <c r="F23" i="18"/>
  <c r="C23" i="18"/>
  <c r="B22" i="18"/>
  <c r="A22" i="18" s="1"/>
  <c r="Q21" i="18"/>
  <c r="P21" i="18"/>
  <c r="O21" i="18"/>
  <c r="N21" i="18"/>
  <c r="M21" i="18"/>
  <c r="L21" i="18"/>
  <c r="K21" i="18"/>
  <c r="I21" i="18"/>
  <c r="H21" i="18"/>
  <c r="G21" i="18"/>
  <c r="F21" i="18"/>
  <c r="C21" i="18"/>
  <c r="Q20" i="18"/>
  <c r="P20" i="18"/>
  <c r="O20" i="18"/>
  <c r="N20" i="18"/>
  <c r="M20" i="18"/>
  <c r="L20" i="18"/>
  <c r="K20" i="18"/>
  <c r="I20" i="18"/>
  <c r="H20" i="18"/>
  <c r="G20" i="18"/>
  <c r="F20" i="18"/>
  <c r="C20" i="18"/>
  <c r="Q19" i="18"/>
  <c r="P19" i="18"/>
  <c r="O19" i="18"/>
  <c r="N19" i="18"/>
  <c r="M19" i="18"/>
  <c r="L19" i="18"/>
  <c r="K19" i="18"/>
  <c r="I19" i="18"/>
  <c r="H19" i="18"/>
  <c r="G19" i="18"/>
  <c r="F19" i="18"/>
  <c r="C19" i="18"/>
  <c r="Q18" i="18"/>
  <c r="P18" i="18"/>
  <c r="O18" i="18"/>
  <c r="N18" i="18"/>
  <c r="M18" i="18"/>
  <c r="L18" i="18"/>
  <c r="K18" i="18"/>
  <c r="I18" i="18"/>
  <c r="H18" i="18"/>
  <c r="G18" i="18"/>
  <c r="F18" i="18"/>
  <c r="C18" i="18"/>
  <c r="B17" i="18"/>
  <c r="A17" i="18" s="1"/>
  <c r="Q16" i="18"/>
  <c r="P16" i="18"/>
  <c r="O16" i="18"/>
  <c r="N16" i="18"/>
  <c r="M16" i="18"/>
  <c r="L16" i="18"/>
  <c r="K16" i="18"/>
  <c r="I16" i="18"/>
  <c r="H16" i="18"/>
  <c r="G16" i="18"/>
  <c r="F16" i="18"/>
  <c r="C16" i="18"/>
  <c r="Q15" i="18"/>
  <c r="P15" i="18"/>
  <c r="O15" i="18"/>
  <c r="N15" i="18"/>
  <c r="M15" i="18"/>
  <c r="L15" i="18"/>
  <c r="K15" i="18"/>
  <c r="I15" i="18"/>
  <c r="H15" i="18"/>
  <c r="G15" i="18"/>
  <c r="F15" i="18"/>
  <c r="C15" i="18"/>
  <c r="Q14" i="18"/>
  <c r="P14" i="18"/>
  <c r="O14" i="18"/>
  <c r="N14" i="18"/>
  <c r="M14" i="18"/>
  <c r="L14" i="18"/>
  <c r="K14" i="18"/>
  <c r="I14" i="18"/>
  <c r="H14" i="18"/>
  <c r="G14" i="18"/>
  <c r="F14" i="18"/>
  <c r="C14" i="18"/>
  <c r="Q13" i="18"/>
  <c r="P13" i="18"/>
  <c r="O13" i="18"/>
  <c r="N13" i="18"/>
  <c r="M13" i="18"/>
  <c r="L13" i="18"/>
  <c r="K13" i="18"/>
  <c r="I13" i="18"/>
  <c r="H13" i="18"/>
  <c r="G13" i="18"/>
  <c r="F13" i="18"/>
  <c r="C13" i="18"/>
  <c r="B12" i="18"/>
  <c r="A12" i="18" s="1"/>
  <c r="Q11" i="18"/>
  <c r="P11" i="18"/>
  <c r="O11" i="18"/>
  <c r="N11" i="18"/>
  <c r="M11" i="18"/>
  <c r="L11" i="18"/>
  <c r="K11" i="18"/>
  <c r="I11" i="18"/>
  <c r="H11" i="18"/>
  <c r="G11" i="18"/>
  <c r="F11" i="18"/>
  <c r="C11" i="18"/>
  <c r="Q10" i="18"/>
  <c r="P10" i="18"/>
  <c r="O10" i="18"/>
  <c r="N10" i="18"/>
  <c r="M10" i="18"/>
  <c r="L10" i="18"/>
  <c r="K10" i="18"/>
  <c r="I10" i="18"/>
  <c r="H10" i="18"/>
  <c r="G10" i="18"/>
  <c r="F10" i="18"/>
  <c r="C10" i="18"/>
  <c r="Q9" i="18"/>
  <c r="P9" i="18"/>
  <c r="O9" i="18"/>
  <c r="N9" i="18"/>
  <c r="M9" i="18"/>
  <c r="L9" i="18"/>
  <c r="K9" i="18"/>
  <c r="I9" i="18"/>
  <c r="H9" i="18"/>
  <c r="G9" i="18"/>
  <c r="F9" i="18"/>
  <c r="C9" i="18"/>
  <c r="Q8" i="18"/>
  <c r="P8" i="18"/>
  <c r="O8" i="18"/>
  <c r="N8" i="18"/>
  <c r="M8" i="18"/>
  <c r="L8" i="18"/>
  <c r="K8" i="18"/>
  <c r="I8" i="18"/>
  <c r="H8" i="18"/>
  <c r="G8" i="18"/>
  <c r="F8" i="18"/>
  <c r="C8" i="18"/>
  <c r="Q7" i="18"/>
  <c r="P7" i="18"/>
  <c r="O7" i="18"/>
  <c r="N7" i="18"/>
  <c r="M7" i="18"/>
  <c r="L7" i="18"/>
  <c r="K7" i="18"/>
  <c r="I7" i="18"/>
  <c r="H7" i="18"/>
  <c r="G7" i="18"/>
  <c r="F7" i="18"/>
  <c r="C7" i="18"/>
  <c r="Q6" i="18"/>
  <c r="P6" i="18"/>
  <c r="O6" i="18"/>
  <c r="N6" i="18"/>
  <c r="M6" i="18"/>
  <c r="L6" i="18"/>
  <c r="K6" i="18"/>
  <c r="I6" i="18"/>
  <c r="H6" i="18"/>
  <c r="G6" i="18"/>
  <c r="F6" i="18"/>
  <c r="C6" i="18"/>
  <c r="B5" i="18"/>
  <c r="A5" i="18" s="1"/>
  <c r="Q4" i="18"/>
  <c r="P4" i="18"/>
  <c r="O4" i="18"/>
  <c r="N4" i="18"/>
  <c r="M4" i="18"/>
  <c r="L4" i="18"/>
  <c r="K4" i="18"/>
  <c r="I4" i="18"/>
  <c r="H4" i="18"/>
  <c r="G4" i="18"/>
  <c r="F4" i="18"/>
  <c r="C4" i="18"/>
  <c r="Q3" i="18"/>
  <c r="P3" i="18"/>
  <c r="O3" i="18"/>
  <c r="N3" i="18"/>
  <c r="M3" i="18"/>
  <c r="L3" i="18"/>
  <c r="K3" i="18"/>
  <c r="I3" i="18"/>
  <c r="H3" i="18"/>
  <c r="G3" i="18"/>
  <c r="F3" i="18"/>
  <c r="E3" i="18"/>
  <c r="C3" i="18"/>
  <c r="N1" i="18"/>
  <c r="A1" i="18"/>
  <c r="I3" i="17"/>
  <c r="A3" i="17"/>
  <c r="N1" i="12"/>
  <c r="A1" i="12"/>
  <c r="O3" i="7"/>
  <c r="L3" i="12"/>
  <c r="L5" i="12"/>
  <c r="L6" i="12"/>
  <c r="L7" i="12"/>
  <c r="L8" i="12"/>
  <c r="L9" i="12"/>
  <c r="L10" i="12"/>
  <c r="L11" i="12"/>
  <c r="L12" i="12"/>
  <c r="L13" i="12"/>
  <c r="L14" i="12"/>
  <c r="L15" i="12"/>
  <c r="L16" i="12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C3" i="7"/>
  <c r="K6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6" i="16"/>
  <c r="C6" i="7"/>
  <c r="D5" i="12"/>
  <c r="E5" i="12"/>
  <c r="F5" i="12"/>
  <c r="G5" i="12"/>
  <c r="H5" i="12"/>
  <c r="I5" i="12"/>
  <c r="K5" i="12"/>
  <c r="M5" i="12"/>
  <c r="N5" i="12"/>
  <c r="O5" i="12"/>
  <c r="P5" i="12"/>
  <c r="Q5" i="12"/>
  <c r="D6" i="12"/>
  <c r="E6" i="12"/>
  <c r="F6" i="12"/>
  <c r="G6" i="12"/>
  <c r="H6" i="12"/>
  <c r="I6" i="12"/>
  <c r="K6" i="12"/>
  <c r="M6" i="12"/>
  <c r="N6" i="12"/>
  <c r="O6" i="12"/>
  <c r="P6" i="12"/>
  <c r="Q6" i="12"/>
  <c r="D7" i="12"/>
  <c r="E7" i="12"/>
  <c r="F7" i="12"/>
  <c r="G7" i="12"/>
  <c r="H7" i="12"/>
  <c r="I7" i="12"/>
  <c r="K7" i="12"/>
  <c r="M7" i="12"/>
  <c r="N7" i="12"/>
  <c r="O7" i="12"/>
  <c r="P7" i="12"/>
  <c r="Q7" i="12"/>
  <c r="D8" i="12"/>
  <c r="E8" i="12"/>
  <c r="F8" i="12"/>
  <c r="G8" i="12"/>
  <c r="H8" i="12"/>
  <c r="I8" i="12"/>
  <c r="K8" i="12"/>
  <c r="M8" i="12"/>
  <c r="N8" i="12"/>
  <c r="O8" i="12"/>
  <c r="P8" i="12"/>
  <c r="Q8" i="12"/>
  <c r="D9" i="12"/>
  <c r="E9" i="12"/>
  <c r="F9" i="12"/>
  <c r="G9" i="12"/>
  <c r="H9" i="12"/>
  <c r="I9" i="12"/>
  <c r="K9" i="12"/>
  <c r="M9" i="12"/>
  <c r="N9" i="12"/>
  <c r="O9" i="12"/>
  <c r="P9" i="12"/>
  <c r="Q9" i="12"/>
  <c r="D10" i="12"/>
  <c r="E10" i="12"/>
  <c r="F10" i="12"/>
  <c r="G10" i="12"/>
  <c r="H10" i="12"/>
  <c r="I10" i="12"/>
  <c r="K10" i="12"/>
  <c r="M10" i="12"/>
  <c r="N10" i="12"/>
  <c r="O10" i="12"/>
  <c r="P10" i="12"/>
  <c r="Q10" i="12"/>
  <c r="D11" i="12"/>
  <c r="E11" i="12"/>
  <c r="F11" i="12"/>
  <c r="G11" i="12"/>
  <c r="H11" i="12"/>
  <c r="I11" i="12"/>
  <c r="K11" i="12"/>
  <c r="M11" i="12"/>
  <c r="N11" i="12"/>
  <c r="O11" i="12"/>
  <c r="P11" i="12"/>
  <c r="Q11" i="12"/>
  <c r="D12" i="12"/>
  <c r="E12" i="12"/>
  <c r="F12" i="12"/>
  <c r="G12" i="12"/>
  <c r="H12" i="12"/>
  <c r="I12" i="12"/>
  <c r="K12" i="12"/>
  <c r="M12" i="12"/>
  <c r="N12" i="12"/>
  <c r="O12" i="12"/>
  <c r="P12" i="12"/>
  <c r="Q12" i="12"/>
  <c r="D13" i="12"/>
  <c r="E13" i="12"/>
  <c r="F13" i="12"/>
  <c r="G13" i="12"/>
  <c r="H13" i="12"/>
  <c r="I13" i="12"/>
  <c r="K13" i="12"/>
  <c r="M13" i="12"/>
  <c r="N13" i="12"/>
  <c r="O13" i="12"/>
  <c r="P13" i="12"/>
  <c r="Q13" i="12"/>
  <c r="D14" i="12"/>
  <c r="E14" i="12"/>
  <c r="F14" i="12"/>
  <c r="G14" i="12"/>
  <c r="H14" i="12"/>
  <c r="I14" i="12"/>
  <c r="K14" i="12"/>
  <c r="M14" i="12"/>
  <c r="N14" i="12"/>
  <c r="O14" i="12"/>
  <c r="P14" i="12"/>
  <c r="Q14" i="12"/>
  <c r="D15" i="12"/>
  <c r="E15" i="12"/>
  <c r="F15" i="12"/>
  <c r="G15" i="12"/>
  <c r="H15" i="12"/>
  <c r="I15" i="12"/>
  <c r="K15" i="12"/>
  <c r="M15" i="12"/>
  <c r="N15" i="12"/>
  <c r="O15" i="12"/>
  <c r="P15" i="12"/>
  <c r="Q15" i="12"/>
  <c r="D16" i="12"/>
  <c r="E16" i="12"/>
  <c r="F16" i="12"/>
  <c r="G16" i="12"/>
  <c r="H16" i="12"/>
  <c r="I16" i="12"/>
  <c r="K16" i="12"/>
  <c r="M16" i="12"/>
  <c r="N16" i="12"/>
  <c r="O16" i="12"/>
  <c r="P16" i="12"/>
  <c r="Q16" i="12"/>
  <c r="E3" i="12"/>
  <c r="F3" i="12"/>
  <c r="G3" i="12"/>
  <c r="H3" i="12"/>
  <c r="I3" i="12"/>
  <c r="K3" i="12"/>
  <c r="M3" i="12"/>
  <c r="N3" i="12"/>
  <c r="O3" i="12"/>
  <c r="P3" i="12"/>
  <c r="Q3" i="12"/>
  <c r="D3" i="12"/>
  <c r="C15" i="12"/>
  <c r="C16" i="12"/>
  <c r="C12" i="12"/>
  <c r="C13" i="12"/>
  <c r="C14" i="12"/>
  <c r="C5" i="12"/>
  <c r="C6" i="12"/>
  <c r="C7" i="12"/>
  <c r="C8" i="12"/>
  <c r="C9" i="12"/>
  <c r="C10" i="12"/>
  <c r="C11" i="12"/>
  <c r="C3" i="12"/>
  <c r="C8" i="16"/>
  <c r="D8" i="16"/>
  <c r="E8" i="16"/>
  <c r="F8" i="16"/>
  <c r="G8" i="16"/>
  <c r="H8" i="16"/>
  <c r="J8" i="16"/>
  <c r="L8" i="16"/>
  <c r="M8" i="16"/>
  <c r="N8" i="16"/>
  <c r="O8" i="16"/>
  <c r="P8" i="16"/>
  <c r="C9" i="16"/>
  <c r="D9" i="16"/>
  <c r="E9" i="16"/>
  <c r="F9" i="16"/>
  <c r="G9" i="16"/>
  <c r="H9" i="16"/>
  <c r="J9" i="16"/>
  <c r="L9" i="16"/>
  <c r="M9" i="16"/>
  <c r="N9" i="16"/>
  <c r="O9" i="16"/>
  <c r="P9" i="16"/>
  <c r="C10" i="16"/>
  <c r="D10" i="16"/>
  <c r="E10" i="16"/>
  <c r="F10" i="16"/>
  <c r="G10" i="16"/>
  <c r="H10" i="16"/>
  <c r="J10" i="16"/>
  <c r="L10" i="16"/>
  <c r="M10" i="16"/>
  <c r="N10" i="16"/>
  <c r="O10" i="16"/>
  <c r="P10" i="16"/>
  <c r="C11" i="16"/>
  <c r="D11" i="16"/>
  <c r="E11" i="16"/>
  <c r="F11" i="16"/>
  <c r="G11" i="16"/>
  <c r="H11" i="16"/>
  <c r="J11" i="16"/>
  <c r="L11" i="16"/>
  <c r="M11" i="16"/>
  <c r="N11" i="16"/>
  <c r="O11" i="16"/>
  <c r="P11" i="16"/>
  <c r="C12" i="16"/>
  <c r="D12" i="16"/>
  <c r="E12" i="16"/>
  <c r="F12" i="16"/>
  <c r="G12" i="16"/>
  <c r="H12" i="16"/>
  <c r="J12" i="16"/>
  <c r="L12" i="16"/>
  <c r="M12" i="16"/>
  <c r="N12" i="16"/>
  <c r="O12" i="16"/>
  <c r="P12" i="16"/>
  <c r="C13" i="16"/>
  <c r="D13" i="16"/>
  <c r="E13" i="16"/>
  <c r="F13" i="16"/>
  <c r="G13" i="16"/>
  <c r="H13" i="16"/>
  <c r="J13" i="16"/>
  <c r="L13" i="16"/>
  <c r="M13" i="16"/>
  <c r="N13" i="16"/>
  <c r="O13" i="16"/>
  <c r="P13" i="16"/>
  <c r="C14" i="16"/>
  <c r="D14" i="16"/>
  <c r="E14" i="16"/>
  <c r="F14" i="16"/>
  <c r="G14" i="16"/>
  <c r="H14" i="16"/>
  <c r="J14" i="16"/>
  <c r="L14" i="16"/>
  <c r="M14" i="16"/>
  <c r="N14" i="16"/>
  <c r="O14" i="16"/>
  <c r="P14" i="16"/>
  <c r="C15" i="16"/>
  <c r="D15" i="16"/>
  <c r="E15" i="16"/>
  <c r="F15" i="16"/>
  <c r="G15" i="16"/>
  <c r="H15" i="16"/>
  <c r="J15" i="16"/>
  <c r="L15" i="16"/>
  <c r="M15" i="16"/>
  <c r="N15" i="16"/>
  <c r="O15" i="16"/>
  <c r="P15" i="16"/>
  <c r="C16" i="16"/>
  <c r="D16" i="16"/>
  <c r="E16" i="16"/>
  <c r="F16" i="16"/>
  <c r="G16" i="16"/>
  <c r="H16" i="16"/>
  <c r="J16" i="16"/>
  <c r="L16" i="16"/>
  <c r="M16" i="16"/>
  <c r="N16" i="16"/>
  <c r="O16" i="16"/>
  <c r="P16" i="16"/>
  <c r="C17" i="16"/>
  <c r="D17" i="16"/>
  <c r="E17" i="16"/>
  <c r="F17" i="16"/>
  <c r="G17" i="16"/>
  <c r="H17" i="16"/>
  <c r="J17" i="16"/>
  <c r="L17" i="16"/>
  <c r="M17" i="16"/>
  <c r="N17" i="16"/>
  <c r="O17" i="16"/>
  <c r="P17" i="16"/>
  <c r="C18" i="16"/>
  <c r="D18" i="16"/>
  <c r="E18" i="16"/>
  <c r="F18" i="16"/>
  <c r="G18" i="16"/>
  <c r="H18" i="16"/>
  <c r="J18" i="16"/>
  <c r="L18" i="16"/>
  <c r="M18" i="16"/>
  <c r="N18" i="16"/>
  <c r="O18" i="16"/>
  <c r="P18" i="16"/>
  <c r="C19" i="16"/>
  <c r="D19" i="16"/>
  <c r="E19" i="16"/>
  <c r="F19" i="16"/>
  <c r="G19" i="16"/>
  <c r="H19" i="16"/>
  <c r="J19" i="16"/>
  <c r="L19" i="16"/>
  <c r="M19" i="16"/>
  <c r="N19" i="16"/>
  <c r="O19" i="16"/>
  <c r="P19" i="16"/>
  <c r="D6" i="16"/>
  <c r="E6" i="16"/>
  <c r="F6" i="16"/>
  <c r="G6" i="16"/>
  <c r="H6" i="16"/>
  <c r="J6" i="16"/>
  <c r="L6" i="16"/>
  <c r="M6" i="16"/>
  <c r="N6" i="16"/>
  <c r="O6" i="16"/>
  <c r="P6" i="16"/>
  <c r="C6" i="16"/>
  <c r="A18" i="16"/>
  <c r="A19" i="16"/>
  <c r="A8" i="16"/>
  <c r="A9" i="16"/>
  <c r="A10" i="16"/>
  <c r="A11" i="16"/>
  <c r="A12" i="16"/>
  <c r="A13" i="16"/>
  <c r="A14" i="16"/>
  <c r="A15" i="16"/>
  <c r="A16" i="16"/>
  <c r="A17" i="16"/>
  <c r="A6" i="16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1" i="15"/>
  <c r="AA10" i="15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AD28" i="5"/>
  <c r="O37" i="7"/>
  <c r="P37" i="7"/>
  <c r="O38" i="7"/>
  <c r="P38" i="7"/>
  <c r="O39" i="7"/>
  <c r="P39" i="7"/>
  <c r="O40" i="7"/>
  <c r="P40" i="7"/>
  <c r="O41" i="7"/>
  <c r="P41" i="7"/>
  <c r="O42" i="7"/>
  <c r="P42" i="7"/>
  <c r="O43" i="7"/>
  <c r="P43" i="7"/>
  <c r="O44" i="7"/>
  <c r="P44" i="7"/>
  <c r="O45" i="7"/>
  <c r="P45" i="7"/>
  <c r="O46" i="7"/>
  <c r="P46" i="7"/>
  <c r="O47" i="7"/>
  <c r="P47" i="7"/>
  <c r="O48" i="7"/>
  <c r="P48" i="7"/>
  <c r="O49" i="7"/>
  <c r="P49" i="7"/>
  <c r="P36" i="7"/>
  <c r="O36" i="7"/>
  <c r="O7" i="7"/>
  <c r="P7" i="7"/>
  <c r="O8" i="7"/>
  <c r="P8" i="7"/>
  <c r="O9" i="7"/>
  <c r="P9" i="7"/>
  <c r="O10" i="7"/>
  <c r="P10" i="7"/>
  <c r="O11" i="7"/>
  <c r="P11" i="7"/>
  <c r="O12" i="7"/>
  <c r="P12" i="7"/>
  <c r="O13" i="7"/>
  <c r="P13" i="7"/>
  <c r="O14" i="7"/>
  <c r="P14" i="7"/>
  <c r="O15" i="7"/>
  <c r="P15" i="7"/>
  <c r="O16" i="7"/>
  <c r="P16" i="7"/>
  <c r="O17" i="7"/>
  <c r="P17" i="7"/>
  <c r="O18" i="7"/>
  <c r="P18" i="7"/>
  <c r="O19" i="7"/>
  <c r="P19" i="7"/>
  <c r="O20" i="7"/>
  <c r="P20" i="7"/>
  <c r="O21" i="7"/>
  <c r="P21" i="7"/>
  <c r="O22" i="7"/>
  <c r="P22" i="7"/>
  <c r="O23" i="7"/>
  <c r="P23" i="7"/>
  <c r="O24" i="7"/>
  <c r="P24" i="7"/>
  <c r="O25" i="7"/>
  <c r="P25" i="7"/>
  <c r="O26" i="7"/>
  <c r="P26" i="7"/>
  <c r="O27" i="7"/>
  <c r="P27" i="7"/>
  <c r="O28" i="7"/>
  <c r="P28" i="7"/>
  <c r="O29" i="7"/>
  <c r="P29" i="7"/>
  <c r="O30" i="7"/>
  <c r="P30" i="7"/>
  <c r="O31" i="7"/>
  <c r="P31" i="7"/>
  <c r="O32" i="7"/>
  <c r="P32" i="7"/>
  <c r="O33" i="7"/>
  <c r="P33" i="7"/>
  <c r="O34" i="7"/>
  <c r="P34" i="7"/>
  <c r="O6" i="7"/>
  <c r="P6" i="7"/>
  <c r="AD50" i="5"/>
  <c r="AD5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11" i="5"/>
  <c r="AC12" i="5"/>
  <c r="AC14" i="5"/>
  <c r="AC15" i="5"/>
  <c r="AC16" i="5"/>
  <c r="AC17" i="5"/>
  <c r="AC18" i="5"/>
  <c r="AC19" i="5"/>
  <c r="AC21" i="5"/>
  <c r="AC22" i="5"/>
  <c r="AC23" i="5"/>
  <c r="AC24" i="5"/>
  <c r="AC26" i="5"/>
  <c r="AC27" i="5"/>
  <c r="AC28" i="5"/>
  <c r="AC29" i="5"/>
  <c r="AC31" i="5"/>
  <c r="AC32" i="5"/>
  <c r="AC33" i="5"/>
  <c r="AC34" i="5"/>
  <c r="AC36" i="5"/>
  <c r="AC37" i="5"/>
  <c r="AC38" i="5"/>
  <c r="AC39" i="5"/>
  <c r="AD41" i="5"/>
  <c r="AC41" i="5"/>
  <c r="A49" i="7"/>
  <c r="A49" i="9" s="1"/>
  <c r="C49" i="7"/>
  <c r="D49" i="7"/>
  <c r="E49" i="7"/>
  <c r="F49" i="7"/>
  <c r="G49" i="7"/>
  <c r="H49" i="7"/>
  <c r="J49" i="7"/>
  <c r="L49" i="7"/>
  <c r="M49" i="7"/>
  <c r="N49" i="7"/>
  <c r="A37" i="7"/>
  <c r="A37" i="9" s="1"/>
  <c r="C37" i="7"/>
  <c r="D37" i="7"/>
  <c r="E37" i="7"/>
  <c r="F37" i="7"/>
  <c r="G37" i="7"/>
  <c r="H37" i="7"/>
  <c r="J37" i="7"/>
  <c r="L37" i="7"/>
  <c r="M37" i="7"/>
  <c r="N37" i="7"/>
  <c r="A38" i="7"/>
  <c r="A38" i="9" s="1"/>
  <c r="C38" i="7"/>
  <c r="D38" i="7"/>
  <c r="E38" i="7"/>
  <c r="F38" i="7"/>
  <c r="G38" i="7"/>
  <c r="H38" i="7"/>
  <c r="J38" i="7"/>
  <c r="L38" i="7"/>
  <c r="M38" i="7"/>
  <c r="N38" i="7"/>
  <c r="A39" i="7"/>
  <c r="A39" i="9" s="1"/>
  <c r="C39" i="7"/>
  <c r="D39" i="7"/>
  <c r="E39" i="7"/>
  <c r="F39" i="7"/>
  <c r="G39" i="7"/>
  <c r="H39" i="7"/>
  <c r="J39" i="7"/>
  <c r="L39" i="7"/>
  <c r="M39" i="7"/>
  <c r="N39" i="7"/>
  <c r="A40" i="7"/>
  <c r="A40" i="9" s="1"/>
  <c r="C40" i="7"/>
  <c r="D40" i="7"/>
  <c r="E40" i="7"/>
  <c r="F40" i="7"/>
  <c r="G40" i="7"/>
  <c r="H40" i="7"/>
  <c r="J40" i="7"/>
  <c r="L40" i="7"/>
  <c r="M40" i="7"/>
  <c r="N40" i="7"/>
  <c r="A41" i="7"/>
  <c r="A41" i="9" s="1"/>
  <c r="C41" i="7"/>
  <c r="D41" i="7"/>
  <c r="E41" i="7"/>
  <c r="F41" i="7"/>
  <c r="G41" i="7"/>
  <c r="H41" i="7"/>
  <c r="J41" i="7"/>
  <c r="L41" i="7"/>
  <c r="M41" i="7"/>
  <c r="N41" i="7"/>
  <c r="A42" i="7"/>
  <c r="A42" i="9" s="1"/>
  <c r="C42" i="7"/>
  <c r="D42" i="7"/>
  <c r="E42" i="7"/>
  <c r="F42" i="7"/>
  <c r="G42" i="7"/>
  <c r="H42" i="7"/>
  <c r="J42" i="7"/>
  <c r="L42" i="7"/>
  <c r="M42" i="7"/>
  <c r="N42" i="7"/>
  <c r="A43" i="7"/>
  <c r="A43" i="9" s="1"/>
  <c r="C43" i="7"/>
  <c r="D43" i="7"/>
  <c r="E43" i="7"/>
  <c r="F43" i="7"/>
  <c r="G43" i="7"/>
  <c r="H43" i="7"/>
  <c r="J43" i="7"/>
  <c r="L43" i="7"/>
  <c r="M43" i="7"/>
  <c r="N43" i="7"/>
  <c r="A44" i="7"/>
  <c r="A44" i="9" s="1"/>
  <c r="C44" i="7"/>
  <c r="D44" i="7"/>
  <c r="E44" i="7"/>
  <c r="F44" i="7"/>
  <c r="G44" i="7"/>
  <c r="H44" i="7"/>
  <c r="J44" i="7"/>
  <c r="L44" i="7"/>
  <c r="M44" i="7"/>
  <c r="N44" i="7"/>
  <c r="A45" i="7"/>
  <c r="A45" i="9" s="1"/>
  <c r="C45" i="7"/>
  <c r="D45" i="7"/>
  <c r="E45" i="7"/>
  <c r="F45" i="7"/>
  <c r="G45" i="7"/>
  <c r="H45" i="7"/>
  <c r="J45" i="7"/>
  <c r="L45" i="7"/>
  <c r="M45" i="7"/>
  <c r="N45" i="7"/>
  <c r="A46" i="7"/>
  <c r="A46" i="9" s="1"/>
  <c r="C46" i="7"/>
  <c r="D46" i="7"/>
  <c r="E46" i="7"/>
  <c r="F46" i="7"/>
  <c r="G46" i="7"/>
  <c r="H46" i="7"/>
  <c r="J46" i="7"/>
  <c r="L46" i="7"/>
  <c r="M46" i="7"/>
  <c r="N46" i="7"/>
  <c r="A47" i="7"/>
  <c r="A47" i="9" s="1"/>
  <c r="C47" i="7"/>
  <c r="D47" i="7"/>
  <c r="E47" i="7"/>
  <c r="F47" i="7"/>
  <c r="G47" i="7"/>
  <c r="H47" i="7"/>
  <c r="J47" i="7"/>
  <c r="L47" i="7"/>
  <c r="M47" i="7"/>
  <c r="N47" i="7"/>
  <c r="A48" i="7"/>
  <c r="A48" i="9" s="1"/>
  <c r="C48" i="7"/>
  <c r="D48" i="7"/>
  <c r="E48" i="7"/>
  <c r="F48" i="7"/>
  <c r="G48" i="7"/>
  <c r="H48" i="7"/>
  <c r="J48" i="7"/>
  <c r="L48" i="7"/>
  <c r="M48" i="7"/>
  <c r="N48" i="7"/>
  <c r="D36" i="7"/>
  <c r="E36" i="7"/>
  <c r="F36" i="7"/>
  <c r="G36" i="7"/>
  <c r="H36" i="7"/>
  <c r="J36" i="7"/>
  <c r="L36" i="7"/>
  <c r="M36" i="7"/>
  <c r="N36" i="7"/>
  <c r="C36" i="7"/>
  <c r="A36" i="7"/>
  <c r="A33" i="9" s="1"/>
  <c r="AD54" i="5"/>
  <c r="AD53" i="5"/>
  <c r="AD52" i="5"/>
  <c r="AD48" i="5"/>
  <c r="AD47" i="5"/>
  <c r="AD46" i="5"/>
  <c r="AD49" i="5"/>
  <c r="AD45" i="5"/>
  <c r="AD44" i="5"/>
  <c r="AD43" i="5"/>
  <c r="AD42" i="5"/>
  <c r="AC40" i="5"/>
  <c r="C7" i="7"/>
  <c r="D7" i="7"/>
  <c r="E7" i="7"/>
  <c r="F7" i="7"/>
  <c r="G7" i="7"/>
  <c r="H7" i="7"/>
  <c r="J7" i="7"/>
  <c r="L7" i="7"/>
  <c r="M7" i="7"/>
  <c r="N7" i="7"/>
  <c r="C8" i="7"/>
  <c r="D8" i="7"/>
  <c r="E8" i="7"/>
  <c r="F8" i="7"/>
  <c r="G8" i="7"/>
  <c r="H8" i="7"/>
  <c r="J8" i="7"/>
  <c r="L8" i="7"/>
  <c r="M8" i="7"/>
  <c r="N8" i="7"/>
  <c r="C9" i="7"/>
  <c r="D9" i="7"/>
  <c r="E9" i="7"/>
  <c r="F9" i="7"/>
  <c r="G9" i="7"/>
  <c r="H9" i="7"/>
  <c r="J9" i="7"/>
  <c r="L9" i="7"/>
  <c r="M9" i="7"/>
  <c r="N9" i="7"/>
  <c r="C10" i="7"/>
  <c r="D10" i="7"/>
  <c r="E10" i="7"/>
  <c r="F10" i="7"/>
  <c r="G10" i="7"/>
  <c r="H10" i="7"/>
  <c r="J10" i="7"/>
  <c r="L10" i="7"/>
  <c r="M10" i="7"/>
  <c r="N10" i="7"/>
  <c r="C11" i="7"/>
  <c r="D11" i="7"/>
  <c r="E11" i="7"/>
  <c r="F11" i="7"/>
  <c r="G11" i="7"/>
  <c r="H11" i="7"/>
  <c r="J11" i="7"/>
  <c r="L11" i="7"/>
  <c r="M11" i="7"/>
  <c r="N11" i="7"/>
  <c r="C12" i="7"/>
  <c r="D12" i="7"/>
  <c r="E12" i="7"/>
  <c r="F12" i="7"/>
  <c r="G12" i="7"/>
  <c r="H12" i="7"/>
  <c r="J12" i="7"/>
  <c r="L12" i="7"/>
  <c r="M12" i="7"/>
  <c r="N12" i="7"/>
  <c r="C13" i="7"/>
  <c r="D13" i="7"/>
  <c r="E13" i="7"/>
  <c r="F13" i="7"/>
  <c r="G13" i="7"/>
  <c r="H13" i="7"/>
  <c r="J13" i="7"/>
  <c r="L13" i="7"/>
  <c r="M13" i="7"/>
  <c r="N13" i="7"/>
  <c r="C14" i="7"/>
  <c r="D14" i="7"/>
  <c r="E14" i="7"/>
  <c r="F14" i="7"/>
  <c r="G14" i="7"/>
  <c r="H14" i="7"/>
  <c r="J14" i="7"/>
  <c r="L14" i="7"/>
  <c r="M14" i="7"/>
  <c r="N14" i="7"/>
  <c r="C15" i="7"/>
  <c r="D15" i="7"/>
  <c r="E15" i="7"/>
  <c r="F15" i="7"/>
  <c r="G15" i="7"/>
  <c r="H15" i="7"/>
  <c r="J15" i="7"/>
  <c r="L15" i="7"/>
  <c r="M15" i="7"/>
  <c r="N15" i="7"/>
  <c r="C16" i="7"/>
  <c r="D16" i="7"/>
  <c r="E16" i="7"/>
  <c r="F16" i="7"/>
  <c r="G16" i="7"/>
  <c r="H16" i="7"/>
  <c r="J16" i="7"/>
  <c r="L16" i="7"/>
  <c r="M16" i="7"/>
  <c r="N16" i="7"/>
  <c r="C17" i="7"/>
  <c r="D17" i="7"/>
  <c r="E17" i="7"/>
  <c r="F17" i="7"/>
  <c r="G17" i="7"/>
  <c r="H17" i="7"/>
  <c r="J17" i="7"/>
  <c r="L17" i="7"/>
  <c r="M17" i="7"/>
  <c r="N17" i="7"/>
  <c r="C18" i="7"/>
  <c r="D18" i="7"/>
  <c r="E18" i="7"/>
  <c r="F18" i="7"/>
  <c r="G18" i="7"/>
  <c r="H18" i="7"/>
  <c r="J18" i="7"/>
  <c r="L18" i="7"/>
  <c r="M18" i="7"/>
  <c r="N18" i="7"/>
  <c r="C19" i="7"/>
  <c r="D19" i="7"/>
  <c r="E19" i="7"/>
  <c r="F19" i="7"/>
  <c r="G19" i="7"/>
  <c r="H19" i="7"/>
  <c r="J19" i="7"/>
  <c r="L19" i="7"/>
  <c r="M19" i="7"/>
  <c r="N19" i="7"/>
  <c r="C20" i="7"/>
  <c r="D20" i="7"/>
  <c r="E20" i="7"/>
  <c r="F20" i="7"/>
  <c r="G20" i="7"/>
  <c r="H20" i="7"/>
  <c r="J20" i="7"/>
  <c r="L20" i="7"/>
  <c r="M20" i="7"/>
  <c r="N20" i="7"/>
  <c r="C21" i="7"/>
  <c r="D21" i="7"/>
  <c r="E21" i="7"/>
  <c r="F21" i="7"/>
  <c r="G21" i="7"/>
  <c r="H21" i="7"/>
  <c r="J21" i="7"/>
  <c r="L21" i="7"/>
  <c r="M21" i="7"/>
  <c r="N21" i="7"/>
  <c r="C22" i="7"/>
  <c r="D22" i="7"/>
  <c r="E22" i="7"/>
  <c r="F22" i="7"/>
  <c r="G22" i="7"/>
  <c r="H22" i="7"/>
  <c r="J22" i="7"/>
  <c r="L22" i="7"/>
  <c r="M22" i="7"/>
  <c r="N22" i="7"/>
  <c r="C23" i="7"/>
  <c r="D23" i="7"/>
  <c r="E23" i="7"/>
  <c r="F23" i="7"/>
  <c r="G23" i="7"/>
  <c r="H23" i="7"/>
  <c r="J23" i="7"/>
  <c r="L23" i="7"/>
  <c r="M23" i="7"/>
  <c r="N23" i="7"/>
  <c r="C24" i="7"/>
  <c r="D24" i="7"/>
  <c r="E24" i="7"/>
  <c r="F24" i="7"/>
  <c r="G24" i="7"/>
  <c r="H24" i="7"/>
  <c r="J24" i="7"/>
  <c r="L24" i="7"/>
  <c r="M24" i="7"/>
  <c r="N24" i="7"/>
  <c r="C25" i="7"/>
  <c r="D25" i="7"/>
  <c r="E25" i="7"/>
  <c r="F25" i="7"/>
  <c r="G25" i="7"/>
  <c r="H25" i="7"/>
  <c r="J25" i="7"/>
  <c r="L25" i="7"/>
  <c r="M25" i="7"/>
  <c r="N25" i="7"/>
  <c r="C26" i="7"/>
  <c r="D26" i="7"/>
  <c r="E26" i="7"/>
  <c r="F26" i="7"/>
  <c r="G26" i="7"/>
  <c r="H26" i="7"/>
  <c r="J26" i="7"/>
  <c r="L26" i="7"/>
  <c r="M26" i="7"/>
  <c r="N26" i="7"/>
  <c r="C27" i="7"/>
  <c r="D27" i="7"/>
  <c r="E27" i="7"/>
  <c r="F27" i="7"/>
  <c r="G27" i="7"/>
  <c r="H27" i="7"/>
  <c r="J27" i="7"/>
  <c r="L27" i="7"/>
  <c r="M27" i="7"/>
  <c r="N27" i="7"/>
  <c r="C28" i="7"/>
  <c r="D28" i="7"/>
  <c r="E28" i="7"/>
  <c r="F28" i="7"/>
  <c r="G28" i="7"/>
  <c r="H28" i="7"/>
  <c r="J28" i="7"/>
  <c r="L28" i="7"/>
  <c r="M28" i="7"/>
  <c r="N28" i="7"/>
  <c r="C29" i="7"/>
  <c r="D29" i="7"/>
  <c r="E29" i="7"/>
  <c r="F29" i="7"/>
  <c r="G29" i="7"/>
  <c r="H29" i="7"/>
  <c r="J29" i="7"/>
  <c r="L29" i="7"/>
  <c r="M29" i="7"/>
  <c r="N29" i="7"/>
  <c r="C30" i="7"/>
  <c r="D30" i="7"/>
  <c r="E30" i="7"/>
  <c r="F30" i="7"/>
  <c r="G30" i="7"/>
  <c r="H30" i="7"/>
  <c r="J30" i="7"/>
  <c r="L30" i="7"/>
  <c r="M30" i="7"/>
  <c r="N30" i="7"/>
  <c r="C32" i="7"/>
  <c r="D32" i="7"/>
  <c r="E32" i="7"/>
  <c r="F32" i="7"/>
  <c r="G32" i="7"/>
  <c r="H32" i="7"/>
  <c r="J32" i="7"/>
  <c r="L32" i="7"/>
  <c r="M32" i="7"/>
  <c r="N32" i="7"/>
  <c r="C33" i="7"/>
  <c r="D33" i="7"/>
  <c r="E33" i="7"/>
  <c r="F33" i="7"/>
  <c r="G33" i="7"/>
  <c r="H33" i="7"/>
  <c r="J33" i="7"/>
  <c r="L33" i="7"/>
  <c r="M33" i="7"/>
  <c r="N33" i="7"/>
  <c r="N34" i="7"/>
  <c r="C34" i="7"/>
  <c r="D34" i="7"/>
  <c r="E34" i="7"/>
  <c r="F34" i="7"/>
  <c r="G34" i="7"/>
  <c r="H34" i="7"/>
  <c r="J34" i="7"/>
  <c r="L34" i="7"/>
  <c r="M34" i="7"/>
  <c r="A7" i="7"/>
  <c r="A5" i="9" s="1"/>
  <c r="B5" i="9"/>
  <c r="C5" i="9"/>
  <c r="D5" i="9"/>
  <c r="F5" i="9" s="1"/>
  <c r="E5" i="9"/>
  <c r="H5" i="9"/>
  <c r="A8" i="7"/>
  <c r="A6" i="9" s="1"/>
  <c r="B6" i="9"/>
  <c r="C6" i="9"/>
  <c r="D6" i="9"/>
  <c r="F6" i="9" s="1"/>
  <c r="E6" i="9"/>
  <c r="H6" i="9"/>
  <c r="A9" i="7"/>
  <c r="A7" i="9" s="1"/>
  <c r="B7" i="9"/>
  <c r="C7" i="9"/>
  <c r="D7" i="9"/>
  <c r="F7" i="9" s="1"/>
  <c r="E7" i="9"/>
  <c r="H7" i="9"/>
  <c r="A10" i="7"/>
  <c r="A8" i="9" s="1"/>
  <c r="B8" i="9"/>
  <c r="C8" i="9"/>
  <c r="D8" i="9"/>
  <c r="G8" i="9" s="1"/>
  <c r="E8" i="9"/>
  <c r="H8" i="9"/>
  <c r="A11" i="7"/>
  <c r="A9" i="9" s="1"/>
  <c r="B9" i="9"/>
  <c r="C9" i="9"/>
  <c r="D9" i="9"/>
  <c r="F9" i="9" s="1"/>
  <c r="E9" i="9"/>
  <c r="H9" i="9"/>
  <c r="A12" i="7"/>
  <c r="A10" i="9" s="1"/>
  <c r="B10" i="9"/>
  <c r="C10" i="9"/>
  <c r="D10" i="9"/>
  <c r="E10" i="9"/>
  <c r="H10" i="9"/>
  <c r="A13" i="7"/>
  <c r="A11" i="9" s="1"/>
  <c r="B11" i="9"/>
  <c r="C11" i="9"/>
  <c r="D11" i="9"/>
  <c r="G11" i="9" s="1"/>
  <c r="E11" i="9"/>
  <c r="H11" i="9"/>
  <c r="A14" i="7"/>
  <c r="A12" i="9" s="1"/>
  <c r="B12" i="9"/>
  <c r="C12" i="9"/>
  <c r="D12" i="9"/>
  <c r="G12" i="9" s="1"/>
  <c r="E12" i="9"/>
  <c r="H12" i="9"/>
  <c r="A15" i="7"/>
  <c r="A13" i="9" s="1"/>
  <c r="B13" i="9"/>
  <c r="C13" i="9"/>
  <c r="D13" i="9"/>
  <c r="F13" i="9" s="1"/>
  <c r="E13" i="9"/>
  <c r="H13" i="9"/>
  <c r="A16" i="7"/>
  <c r="A14" i="9" s="1"/>
  <c r="B14" i="9"/>
  <c r="C14" i="9"/>
  <c r="D14" i="9"/>
  <c r="E14" i="9"/>
  <c r="H14" i="9"/>
  <c r="A17" i="7"/>
  <c r="A15" i="9" s="1"/>
  <c r="B15" i="9"/>
  <c r="C15" i="9"/>
  <c r="D15" i="9"/>
  <c r="F15" i="9" s="1"/>
  <c r="E15" i="9"/>
  <c r="H15" i="9"/>
  <c r="A18" i="7"/>
  <c r="A16" i="9" s="1"/>
  <c r="B16" i="9"/>
  <c r="C16" i="9"/>
  <c r="D16" i="9"/>
  <c r="F16" i="9" s="1"/>
  <c r="E16" i="9"/>
  <c r="H16" i="9"/>
  <c r="A19" i="7"/>
  <c r="A17" i="9" s="1"/>
  <c r="B17" i="9"/>
  <c r="C17" i="9"/>
  <c r="D17" i="9"/>
  <c r="F17" i="9" s="1"/>
  <c r="E17" i="9"/>
  <c r="H17" i="9"/>
  <c r="A20" i="7"/>
  <c r="A18" i="9" s="1"/>
  <c r="B18" i="9"/>
  <c r="C18" i="9"/>
  <c r="D18" i="9"/>
  <c r="F18" i="9" s="1"/>
  <c r="E18" i="9"/>
  <c r="H18" i="9"/>
  <c r="A21" i="7"/>
  <c r="A19" i="9" s="1"/>
  <c r="B19" i="9"/>
  <c r="C19" i="9"/>
  <c r="D19" i="9"/>
  <c r="F19" i="9" s="1"/>
  <c r="E19" i="9"/>
  <c r="H19" i="9"/>
  <c r="A22" i="7"/>
  <c r="A20" i="9" s="1"/>
  <c r="B20" i="9"/>
  <c r="C20" i="9"/>
  <c r="D20" i="9"/>
  <c r="F20" i="9" s="1"/>
  <c r="E20" i="9"/>
  <c r="H20" i="9"/>
  <c r="A23" i="7"/>
  <c r="A21" i="9" s="1"/>
  <c r="B21" i="9"/>
  <c r="C21" i="9"/>
  <c r="D21" i="9"/>
  <c r="F21" i="9" s="1"/>
  <c r="E21" i="9"/>
  <c r="H21" i="9"/>
  <c r="A24" i="7"/>
  <c r="A22" i="9" s="1"/>
  <c r="B22" i="9"/>
  <c r="C22" i="9"/>
  <c r="D22" i="9"/>
  <c r="F22" i="9" s="1"/>
  <c r="E22" i="9"/>
  <c r="H22" i="9"/>
  <c r="A25" i="7"/>
  <c r="A23" i="9" s="1"/>
  <c r="B23" i="9"/>
  <c r="C23" i="9"/>
  <c r="D23" i="9"/>
  <c r="F23" i="9" s="1"/>
  <c r="E23" i="9"/>
  <c r="H23" i="9"/>
  <c r="A26" i="7"/>
  <c r="A24" i="9" s="1"/>
  <c r="B24" i="9"/>
  <c r="C24" i="9"/>
  <c r="D24" i="9"/>
  <c r="G24" i="9" s="1"/>
  <c r="E24" i="9"/>
  <c r="H24" i="9"/>
  <c r="A27" i="7"/>
  <c r="A25" i="9" s="1"/>
  <c r="B25" i="9"/>
  <c r="C25" i="9"/>
  <c r="D25" i="9"/>
  <c r="F25" i="9" s="1"/>
  <c r="E25" i="9"/>
  <c r="H25" i="9"/>
  <c r="A28" i="7"/>
  <c r="A26" i="9" s="1"/>
  <c r="B26" i="9"/>
  <c r="C26" i="9"/>
  <c r="D26" i="9"/>
  <c r="E26" i="9"/>
  <c r="H26" i="9"/>
  <c r="A29" i="7"/>
  <c r="A27" i="9" s="1"/>
  <c r="B27" i="9"/>
  <c r="C27" i="9"/>
  <c r="D27" i="9"/>
  <c r="G27" i="9" s="1"/>
  <c r="E27" i="9"/>
  <c r="H27" i="9"/>
  <c r="A30" i="7"/>
  <c r="A28" i="9" s="1"/>
  <c r="B28" i="9"/>
  <c r="C28" i="9"/>
  <c r="D28" i="9"/>
  <c r="G28" i="9" s="1"/>
  <c r="E28" i="9"/>
  <c r="H28" i="9"/>
  <c r="A31" i="7"/>
  <c r="A29" i="9" s="1"/>
  <c r="B29" i="9"/>
  <c r="C29" i="9"/>
  <c r="D29" i="9"/>
  <c r="F29" i="9" s="1"/>
  <c r="E29" i="9"/>
  <c r="H29" i="9"/>
  <c r="A32" i="7"/>
  <c r="A30" i="9" s="1"/>
  <c r="B30" i="9"/>
  <c r="C30" i="9"/>
  <c r="D30" i="9"/>
  <c r="F30" i="9" s="1"/>
  <c r="E30" i="9"/>
  <c r="H30" i="9"/>
  <c r="A33" i="7"/>
  <c r="A31" i="9" s="1"/>
  <c r="B31" i="9"/>
  <c r="C31" i="9"/>
  <c r="D31" i="9"/>
  <c r="F31" i="9" s="1"/>
  <c r="E31" i="9"/>
  <c r="H31" i="9"/>
  <c r="A34" i="7"/>
  <c r="A32" i="9" s="1"/>
  <c r="B32" i="9"/>
  <c r="C32" i="9"/>
  <c r="D32" i="9"/>
  <c r="E32" i="9"/>
  <c r="H32" i="9"/>
  <c r="B33" i="9"/>
  <c r="C33" i="9"/>
  <c r="D33" i="9"/>
  <c r="F33" i="9" s="1"/>
  <c r="E33" i="9"/>
  <c r="H33" i="9"/>
  <c r="B34" i="9"/>
  <c r="C34" i="9"/>
  <c r="D34" i="9"/>
  <c r="G34" i="9" s="1"/>
  <c r="E34" i="9"/>
  <c r="H34" i="9"/>
  <c r="B35" i="9"/>
  <c r="C35" i="9"/>
  <c r="D35" i="9"/>
  <c r="F35" i="9" s="1"/>
  <c r="E35" i="9"/>
  <c r="H35" i="9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C31" i="7"/>
  <c r="D31" i="7"/>
  <c r="E31" i="7"/>
  <c r="F31" i="7"/>
  <c r="G31" i="7"/>
  <c r="H31" i="7"/>
  <c r="J31" i="7"/>
  <c r="L31" i="7"/>
  <c r="M31" i="7"/>
  <c r="N31" i="7"/>
  <c r="B32" i="7"/>
  <c r="B33" i="7"/>
  <c r="B34" i="7"/>
  <c r="AD11" i="5"/>
  <c r="AD12" i="5"/>
  <c r="AD14" i="5"/>
  <c r="AD15" i="5"/>
  <c r="AD16" i="5"/>
  <c r="AD17" i="5"/>
  <c r="AD18" i="5"/>
  <c r="AD19" i="5"/>
  <c r="AD21" i="5"/>
  <c r="AD22" i="5"/>
  <c r="AD23" i="5"/>
  <c r="AD24" i="5"/>
  <c r="AD26" i="5"/>
  <c r="AD27" i="5"/>
  <c r="AD29" i="5"/>
  <c r="AD31" i="5"/>
  <c r="AD32" i="5"/>
  <c r="AD33" i="5"/>
  <c r="AD34" i="5"/>
  <c r="AD36" i="5"/>
  <c r="AD37" i="5"/>
  <c r="AD38" i="5"/>
  <c r="AD39" i="5"/>
  <c r="C4" i="9"/>
  <c r="B4" i="9"/>
  <c r="D6" i="7"/>
  <c r="E6" i="7"/>
  <c r="F6" i="7"/>
  <c r="G6" i="7"/>
  <c r="H6" i="7"/>
  <c r="J6" i="7"/>
  <c r="L6" i="7"/>
  <c r="M6" i="7"/>
  <c r="N6" i="7"/>
  <c r="B6" i="7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B36" i="9"/>
  <c r="C36" i="9"/>
  <c r="D36" i="9"/>
  <c r="F36" i="9" s="1"/>
  <c r="E36" i="9"/>
  <c r="H36" i="9"/>
  <c r="I36" i="9"/>
  <c r="B37" i="9"/>
  <c r="C37" i="9"/>
  <c r="D37" i="9"/>
  <c r="F37" i="9" s="1"/>
  <c r="E37" i="9"/>
  <c r="H37" i="9"/>
  <c r="I37" i="9"/>
  <c r="B38" i="9"/>
  <c r="C38" i="9"/>
  <c r="D38" i="9"/>
  <c r="F38" i="9" s="1"/>
  <c r="E38" i="9"/>
  <c r="H38" i="9"/>
  <c r="I38" i="9"/>
  <c r="B39" i="9"/>
  <c r="C39" i="9"/>
  <c r="D39" i="9"/>
  <c r="F39" i="9" s="1"/>
  <c r="E39" i="9"/>
  <c r="H39" i="9"/>
  <c r="I39" i="9"/>
  <c r="B40" i="9"/>
  <c r="C40" i="9"/>
  <c r="D40" i="9"/>
  <c r="F40" i="9" s="1"/>
  <c r="E40" i="9"/>
  <c r="H40" i="9"/>
  <c r="I40" i="9"/>
  <c r="B41" i="9"/>
  <c r="C41" i="9"/>
  <c r="D41" i="9"/>
  <c r="F41" i="9" s="1"/>
  <c r="E41" i="9"/>
  <c r="H41" i="9"/>
  <c r="I41" i="9"/>
  <c r="B42" i="9"/>
  <c r="C42" i="9"/>
  <c r="D42" i="9"/>
  <c r="E42" i="9"/>
  <c r="H42" i="9"/>
  <c r="I42" i="9"/>
  <c r="B43" i="9"/>
  <c r="C43" i="9"/>
  <c r="D43" i="9"/>
  <c r="F43" i="9" s="1"/>
  <c r="E43" i="9"/>
  <c r="H43" i="9"/>
  <c r="I43" i="9"/>
  <c r="B44" i="9"/>
  <c r="C44" i="9"/>
  <c r="D44" i="9"/>
  <c r="F44" i="9" s="1"/>
  <c r="E44" i="9"/>
  <c r="H44" i="9"/>
  <c r="I44" i="9"/>
  <c r="B45" i="9"/>
  <c r="C45" i="9"/>
  <c r="D45" i="9"/>
  <c r="F45" i="9" s="1"/>
  <c r="E45" i="9"/>
  <c r="H45" i="9"/>
  <c r="I45" i="9"/>
  <c r="B46" i="9"/>
  <c r="C46" i="9"/>
  <c r="D46" i="9"/>
  <c r="G46" i="9" s="1"/>
  <c r="E46" i="9"/>
  <c r="H46" i="9"/>
  <c r="I46" i="9"/>
  <c r="B47" i="9"/>
  <c r="C47" i="9"/>
  <c r="D47" i="9"/>
  <c r="G47" i="9" s="1"/>
  <c r="E47" i="9"/>
  <c r="H47" i="9"/>
  <c r="I47" i="9"/>
  <c r="B48" i="9"/>
  <c r="C48" i="9"/>
  <c r="D48" i="9"/>
  <c r="E48" i="9"/>
  <c r="H48" i="9"/>
  <c r="I48" i="9"/>
  <c r="B49" i="9"/>
  <c r="C49" i="9"/>
  <c r="D49" i="9"/>
  <c r="E49" i="9"/>
  <c r="H49" i="9"/>
  <c r="I49" i="9"/>
  <c r="A50" i="9"/>
  <c r="B50" i="9"/>
  <c r="C50" i="9"/>
  <c r="D50" i="9"/>
  <c r="E50" i="9"/>
  <c r="H50" i="9"/>
  <c r="I50" i="9"/>
  <c r="A51" i="9"/>
  <c r="B51" i="9"/>
  <c r="C51" i="9"/>
  <c r="D51" i="9"/>
  <c r="E51" i="9"/>
  <c r="H51" i="9"/>
  <c r="I51" i="9"/>
  <c r="A52" i="9"/>
  <c r="B52" i="9"/>
  <c r="C52" i="9"/>
  <c r="D52" i="9"/>
  <c r="G52" i="9" s="1"/>
  <c r="E52" i="9"/>
  <c r="H52" i="9"/>
  <c r="I52" i="9"/>
  <c r="A53" i="9"/>
  <c r="B53" i="9"/>
  <c r="C53" i="9"/>
  <c r="D53" i="9"/>
  <c r="F53" i="9" s="1"/>
  <c r="E53" i="9"/>
  <c r="H53" i="9"/>
  <c r="I53" i="9"/>
  <c r="A54" i="9"/>
  <c r="B54" i="9"/>
  <c r="C54" i="9"/>
  <c r="D54" i="9"/>
  <c r="E54" i="9"/>
  <c r="H54" i="9"/>
  <c r="I54" i="9"/>
  <c r="A55" i="9"/>
  <c r="B55" i="9"/>
  <c r="C55" i="9"/>
  <c r="D55" i="9"/>
  <c r="E55" i="9"/>
  <c r="H55" i="9"/>
  <c r="I55" i="9"/>
  <c r="A56" i="9"/>
  <c r="B56" i="9"/>
  <c r="C56" i="9"/>
  <c r="D56" i="9"/>
  <c r="E56" i="9"/>
  <c r="H56" i="9"/>
  <c r="I56" i="9"/>
  <c r="A57" i="9"/>
  <c r="B57" i="9"/>
  <c r="C57" i="9"/>
  <c r="D57" i="9"/>
  <c r="F57" i="9" s="1"/>
  <c r="E57" i="9"/>
  <c r="H57" i="9"/>
  <c r="I57" i="9"/>
  <c r="A58" i="9"/>
  <c r="B58" i="9"/>
  <c r="C58" i="9"/>
  <c r="D58" i="9"/>
  <c r="E58" i="9"/>
  <c r="H58" i="9"/>
  <c r="I58" i="9"/>
  <c r="A59" i="9"/>
  <c r="B59" i="9"/>
  <c r="C59" i="9"/>
  <c r="D59" i="9"/>
  <c r="E59" i="9"/>
  <c r="H59" i="9"/>
  <c r="I59" i="9"/>
  <c r="A60" i="9"/>
  <c r="B60" i="9"/>
  <c r="C60" i="9"/>
  <c r="D60" i="9"/>
  <c r="E60" i="9"/>
  <c r="H60" i="9"/>
  <c r="I60" i="9"/>
  <c r="A61" i="9"/>
  <c r="B61" i="9"/>
  <c r="C61" i="9"/>
  <c r="D61" i="9"/>
  <c r="E61" i="9"/>
  <c r="H61" i="9"/>
  <c r="I61" i="9"/>
  <c r="A62" i="9"/>
  <c r="B62" i="9"/>
  <c r="C62" i="9"/>
  <c r="D62" i="9"/>
  <c r="E62" i="9"/>
  <c r="H62" i="9"/>
  <c r="I62" i="9"/>
  <c r="A63" i="9"/>
  <c r="B63" i="9"/>
  <c r="C63" i="9"/>
  <c r="D63" i="9"/>
  <c r="E63" i="9"/>
  <c r="H63" i="9"/>
  <c r="I63" i="9"/>
  <c r="A64" i="9"/>
  <c r="B64" i="9"/>
  <c r="C64" i="9"/>
  <c r="D64" i="9"/>
  <c r="E64" i="9"/>
  <c r="H64" i="9"/>
  <c r="I64" i="9"/>
  <c r="A65" i="9"/>
  <c r="B65" i="9"/>
  <c r="C65" i="9"/>
  <c r="D65" i="9"/>
  <c r="F65" i="9" s="1"/>
  <c r="E65" i="9"/>
  <c r="H65" i="9"/>
  <c r="I65" i="9"/>
  <c r="A66" i="9"/>
  <c r="B66" i="9"/>
  <c r="C66" i="9"/>
  <c r="D66" i="9"/>
  <c r="E66" i="9"/>
  <c r="H66" i="9"/>
  <c r="I66" i="9"/>
  <c r="A67" i="9"/>
  <c r="B67" i="9"/>
  <c r="C67" i="9"/>
  <c r="D67" i="9"/>
  <c r="E67" i="9"/>
  <c r="H67" i="9"/>
  <c r="I67" i="9"/>
  <c r="A68" i="9"/>
  <c r="B68" i="9"/>
  <c r="C68" i="9"/>
  <c r="D68" i="9"/>
  <c r="F68" i="9" s="1"/>
  <c r="E68" i="9"/>
  <c r="H68" i="9"/>
  <c r="I68" i="9"/>
  <c r="A69" i="9"/>
  <c r="B69" i="9"/>
  <c r="C69" i="9"/>
  <c r="D69" i="9"/>
  <c r="E69" i="9"/>
  <c r="H69" i="9"/>
  <c r="I69" i="9"/>
  <c r="A70" i="9"/>
  <c r="B70" i="9"/>
  <c r="C70" i="9"/>
  <c r="D70" i="9"/>
  <c r="E70" i="9"/>
  <c r="H70" i="9"/>
  <c r="I70" i="9"/>
  <c r="A71" i="9"/>
  <c r="B71" i="9"/>
  <c r="C71" i="9"/>
  <c r="D71" i="9"/>
  <c r="E71" i="9"/>
  <c r="H71" i="9"/>
  <c r="I71" i="9"/>
  <c r="A72" i="9"/>
  <c r="B72" i="9"/>
  <c r="C72" i="9"/>
  <c r="D72" i="9"/>
  <c r="E72" i="9"/>
  <c r="H72" i="9"/>
  <c r="I72" i="9"/>
  <c r="A73" i="9"/>
  <c r="B73" i="9"/>
  <c r="C73" i="9"/>
  <c r="D73" i="9"/>
  <c r="E73" i="9"/>
  <c r="H73" i="9"/>
  <c r="I73" i="9"/>
  <c r="A74" i="9"/>
  <c r="B74" i="9"/>
  <c r="C74" i="9"/>
  <c r="D74" i="9"/>
  <c r="E74" i="9"/>
  <c r="H74" i="9"/>
  <c r="I74" i="9"/>
  <c r="A75" i="9"/>
  <c r="B75" i="9"/>
  <c r="C75" i="9"/>
  <c r="D75" i="9"/>
  <c r="F75" i="9" s="1"/>
  <c r="E75" i="9"/>
  <c r="H75" i="9"/>
  <c r="I75" i="9"/>
  <c r="A76" i="9"/>
  <c r="B76" i="9"/>
  <c r="C76" i="9"/>
  <c r="D76" i="9"/>
  <c r="F76" i="9" s="1"/>
  <c r="E76" i="9"/>
  <c r="H76" i="9"/>
  <c r="I76" i="9"/>
  <c r="A77" i="9"/>
  <c r="B77" i="9"/>
  <c r="C77" i="9"/>
  <c r="D77" i="9"/>
  <c r="F77" i="9" s="1"/>
  <c r="E77" i="9"/>
  <c r="H77" i="9"/>
  <c r="I77" i="9"/>
  <c r="A78" i="9"/>
  <c r="B78" i="9"/>
  <c r="C78" i="9"/>
  <c r="D78" i="9"/>
  <c r="E78" i="9"/>
  <c r="H78" i="9"/>
  <c r="I78" i="9"/>
  <c r="A79" i="9"/>
  <c r="B79" i="9"/>
  <c r="C79" i="9"/>
  <c r="D79" i="9"/>
  <c r="G79" i="9" s="1"/>
  <c r="E79" i="9"/>
  <c r="H79" i="9"/>
  <c r="I79" i="9"/>
  <c r="A80" i="9"/>
  <c r="B80" i="9"/>
  <c r="C80" i="9"/>
  <c r="D80" i="9"/>
  <c r="E80" i="9"/>
  <c r="H80" i="9"/>
  <c r="I80" i="9"/>
  <c r="A81" i="9"/>
  <c r="B81" i="9"/>
  <c r="C81" i="9"/>
  <c r="D81" i="9"/>
  <c r="E81" i="9"/>
  <c r="H81" i="9"/>
  <c r="I81" i="9"/>
  <c r="A82" i="9"/>
  <c r="B82" i="9"/>
  <c r="C82" i="9"/>
  <c r="D82" i="9"/>
  <c r="E82" i="9"/>
  <c r="H82" i="9"/>
  <c r="I82" i="9"/>
  <c r="A83" i="9"/>
  <c r="B83" i="9"/>
  <c r="C83" i="9"/>
  <c r="D83" i="9"/>
  <c r="E83" i="9"/>
  <c r="H83" i="9"/>
  <c r="I83" i="9"/>
  <c r="A84" i="9"/>
  <c r="B84" i="9"/>
  <c r="C84" i="9"/>
  <c r="D84" i="9"/>
  <c r="E84" i="9"/>
  <c r="H84" i="9"/>
  <c r="I84" i="9"/>
  <c r="A85" i="9"/>
  <c r="B85" i="9"/>
  <c r="C85" i="9"/>
  <c r="D85" i="9"/>
  <c r="E85" i="9"/>
  <c r="H85" i="9"/>
  <c r="I85" i="9"/>
  <c r="A86" i="9"/>
  <c r="B86" i="9"/>
  <c r="C86" i="9"/>
  <c r="D86" i="9"/>
  <c r="G86" i="9" s="1"/>
  <c r="E86" i="9"/>
  <c r="H86" i="9"/>
  <c r="I86" i="9"/>
  <c r="A87" i="9"/>
  <c r="B87" i="9"/>
  <c r="C87" i="9"/>
  <c r="D87" i="9"/>
  <c r="F87" i="9" s="1"/>
  <c r="E87" i="9"/>
  <c r="H87" i="9"/>
  <c r="I87" i="9"/>
  <c r="A88" i="9"/>
  <c r="B88" i="9"/>
  <c r="C88" i="9"/>
  <c r="D88" i="9"/>
  <c r="F88" i="9" s="1"/>
  <c r="E88" i="9"/>
  <c r="H88" i="9"/>
  <c r="I88" i="9"/>
  <c r="A89" i="9"/>
  <c r="B89" i="9"/>
  <c r="C89" i="9"/>
  <c r="D89" i="9"/>
  <c r="F89" i="9" s="1"/>
  <c r="E89" i="9"/>
  <c r="H89" i="9"/>
  <c r="I89" i="9"/>
  <c r="A90" i="9"/>
  <c r="B90" i="9"/>
  <c r="C90" i="9"/>
  <c r="D90" i="9"/>
  <c r="F90" i="9" s="1"/>
  <c r="E90" i="9"/>
  <c r="H90" i="9"/>
  <c r="I90" i="9"/>
  <c r="A91" i="9"/>
  <c r="B91" i="9"/>
  <c r="C91" i="9"/>
  <c r="D91" i="9"/>
  <c r="F91" i="9" s="1"/>
  <c r="E91" i="9"/>
  <c r="H91" i="9"/>
  <c r="I91" i="9"/>
  <c r="A92" i="9"/>
  <c r="B92" i="9"/>
  <c r="C92" i="9"/>
  <c r="D92" i="9"/>
  <c r="F92" i="9" s="1"/>
  <c r="E92" i="9"/>
  <c r="H92" i="9"/>
  <c r="I92" i="9"/>
  <c r="A93" i="9"/>
  <c r="B93" i="9"/>
  <c r="C93" i="9"/>
  <c r="D93" i="9"/>
  <c r="G93" i="9" s="1"/>
  <c r="E93" i="9"/>
  <c r="H93" i="9"/>
  <c r="I93" i="9"/>
  <c r="A94" i="9"/>
  <c r="B94" i="9"/>
  <c r="C94" i="9"/>
  <c r="D94" i="9"/>
  <c r="E94" i="9"/>
  <c r="H94" i="9"/>
  <c r="I94" i="9"/>
  <c r="A95" i="9"/>
  <c r="B95" i="9"/>
  <c r="C95" i="9"/>
  <c r="D95" i="9"/>
  <c r="E95" i="9"/>
  <c r="H95" i="9"/>
  <c r="I95" i="9"/>
  <c r="A96" i="9"/>
  <c r="B96" i="9"/>
  <c r="C96" i="9"/>
  <c r="D96" i="9"/>
  <c r="E96" i="9"/>
  <c r="H96" i="9"/>
  <c r="I96" i="9"/>
  <c r="A97" i="9"/>
  <c r="B97" i="9"/>
  <c r="C97" i="9"/>
  <c r="D97" i="9"/>
  <c r="G97" i="9" s="1"/>
  <c r="E97" i="9"/>
  <c r="H97" i="9"/>
  <c r="I97" i="9"/>
  <c r="A98" i="9"/>
  <c r="B98" i="9"/>
  <c r="C98" i="9"/>
  <c r="D98" i="9"/>
  <c r="F98" i="9" s="1"/>
  <c r="E98" i="9"/>
  <c r="H98" i="9"/>
  <c r="I98" i="9"/>
  <c r="A99" i="9"/>
  <c r="B99" i="9"/>
  <c r="C99" i="9"/>
  <c r="D99" i="9"/>
  <c r="E99" i="9"/>
  <c r="H99" i="9"/>
  <c r="I99" i="9"/>
  <c r="A100" i="9"/>
  <c r="B100" i="9"/>
  <c r="C100" i="9"/>
  <c r="D100" i="9"/>
  <c r="G100" i="9" s="1"/>
  <c r="E100" i="9"/>
  <c r="H100" i="9"/>
  <c r="I100" i="9"/>
  <c r="A101" i="9"/>
  <c r="B101" i="9"/>
  <c r="C101" i="9"/>
  <c r="D101" i="9"/>
  <c r="F101" i="9" s="1"/>
  <c r="E101" i="9"/>
  <c r="H101" i="9"/>
  <c r="I101" i="9"/>
  <c r="A102" i="9"/>
  <c r="B102" i="9"/>
  <c r="C102" i="9"/>
  <c r="D102" i="9"/>
  <c r="E102" i="9"/>
  <c r="H102" i="9"/>
  <c r="I102" i="9"/>
  <c r="A103" i="9"/>
  <c r="B103" i="9"/>
  <c r="C103" i="9"/>
  <c r="D103" i="9"/>
  <c r="E103" i="9"/>
  <c r="H103" i="9"/>
  <c r="I103" i="9"/>
  <c r="A104" i="9"/>
  <c r="B104" i="9"/>
  <c r="C104" i="9"/>
  <c r="D104" i="9"/>
  <c r="F104" i="9" s="1"/>
  <c r="E104" i="9"/>
  <c r="H104" i="9"/>
  <c r="I104" i="9"/>
  <c r="A105" i="9"/>
  <c r="B105" i="9"/>
  <c r="C105" i="9"/>
  <c r="D105" i="9"/>
  <c r="E105" i="9"/>
  <c r="H105" i="9"/>
  <c r="I105" i="9"/>
  <c r="A106" i="9"/>
  <c r="B106" i="9"/>
  <c r="C106" i="9"/>
  <c r="D106" i="9"/>
  <c r="F106" i="9" s="1"/>
  <c r="E106" i="9"/>
  <c r="H106" i="9"/>
  <c r="I106" i="9"/>
  <c r="A107" i="9"/>
  <c r="B107" i="9"/>
  <c r="C107" i="9"/>
  <c r="D107" i="9"/>
  <c r="E107" i="9"/>
  <c r="H107" i="9"/>
  <c r="I107" i="9"/>
  <c r="A108" i="9"/>
  <c r="B108" i="9"/>
  <c r="C108" i="9"/>
  <c r="D108" i="9"/>
  <c r="E108" i="9"/>
  <c r="H108" i="9"/>
  <c r="I108" i="9"/>
  <c r="A109" i="9"/>
  <c r="B109" i="9"/>
  <c r="C109" i="9"/>
  <c r="D109" i="9"/>
  <c r="E109" i="9"/>
  <c r="H109" i="9"/>
  <c r="I109" i="9"/>
  <c r="A110" i="9"/>
  <c r="B110" i="9"/>
  <c r="C110" i="9"/>
  <c r="D110" i="9"/>
  <c r="E110" i="9"/>
  <c r="H110" i="9"/>
  <c r="I110" i="9"/>
  <c r="A111" i="9"/>
  <c r="B111" i="9"/>
  <c r="C111" i="9"/>
  <c r="D111" i="9"/>
  <c r="E111" i="9"/>
  <c r="H111" i="9"/>
  <c r="I111" i="9"/>
  <c r="A112" i="9"/>
  <c r="B112" i="9"/>
  <c r="C112" i="9"/>
  <c r="D112" i="9"/>
  <c r="E112" i="9"/>
  <c r="H112" i="9"/>
  <c r="I112" i="9"/>
  <c r="A113" i="9"/>
  <c r="B113" i="9"/>
  <c r="C113" i="9"/>
  <c r="D113" i="9"/>
  <c r="E113" i="9"/>
  <c r="H113" i="9"/>
  <c r="I113" i="9"/>
  <c r="A114" i="9"/>
  <c r="B114" i="9"/>
  <c r="C114" i="9"/>
  <c r="D114" i="9"/>
  <c r="F114" i="9" s="1"/>
  <c r="E114" i="9"/>
  <c r="H114" i="9"/>
  <c r="I114" i="9"/>
  <c r="A115" i="9"/>
  <c r="B115" i="9"/>
  <c r="C115" i="9"/>
  <c r="D115" i="9"/>
  <c r="E115" i="9"/>
  <c r="H115" i="9"/>
  <c r="I115" i="9"/>
  <c r="A116" i="9"/>
  <c r="B116" i="9"/>
  <c r="C116" i="9"/>
  <c r="D116" i="9"/>
  <c r="E116" i="9"/>
  <c r="H116" i="9"/>
  <c r="I116" i="9"/>
  <c r="A117" i="9"/>
  <c r="B117" i="9"/>
  <c r="C117" i="9"/>
  <c r="D117" i="9"/>
  <c r="F117" i="9" s="1"/>
  <c r="E117" i="9"/>
  <c r="H117" i="9"/>
  <c r="I117" i="9"/>
  <c r="A118" i="9"/>
  <c r="B118" i="9"/>
  <c r="C118" i="9"/>
  <c r="D118" i="9"/>
  <c r="F118" i="9" s="1"/>
  <c r="E118" i="9"/>
  <c r="H118" i="9"/>
  <c r="I118" i="9"/>
  <c r="A119" i="9"/>
  <c r="B119" i="9"/>
  <c r="C119" i="9"/>
  <c r="D119" i="9"/>
  <c r="E119" i="9"/>
  <c r="H119" i="9"/>
  <c r="I119" i="9"/>
  <c r="A120" i="9"/>
  <c r="B120" i="9"/>
  <c r="C120" i="9"/>
  <c r="D120" i="9"/>
  <c r="E120" i="9"/>
  <c r="H120" i="9"/>
  <c r="I120" i="9"/>
  <c r="A121" i="9"/>
  <c r="B121" i="9"/>
  <c r="C121" i="9"/>
  <c r="D121" i="9"/>
  <c r="E121" i="9"/>
  <c r="H121" i="9"/>
  <c r="I121" i="9"/>
  <c r="A122" i="9"/>
  <c r="B122" i="9"/>
  <c r="C122" i="9"/>
  <c r="D122" i="9"/>
  <c r="E122" i="9"/>
  <c r="H122" i="9"/>
  <c r="I122" i="9"/>
  <c r="A123" i="9"/>
  <c r="B123" i="9"/>
  <c r="C123" i="9"/>
  <c r="D123" i="9"/>
  <c r="E123" i="9"/>
  <c r="H123" i="9"/>
  <c r="I123" i="9"/>
  <c r="A124" i="9"/>
  <c r="B124" i="9"/>
  <c r="C124" i="9"/>
  <c r="D124" i="9"/>
  <c r="F124" i="9" s="1"/>
  <c r="E124" i="9"/>
  <c r="H124" i="9"/>
  <c r="I124" i="9"/>
  <c r="A125" i="9"/>
  <c r="B125" i="9"/>
  <c r="C125" i="9"/>
  <c r="D125" i="9"/>
  <c r="G125" i="9" s="1"/>
  <c r="E125" i="9"/>
  <c r="H125" i="9"/>
  <c r="I125" i="9"/>
  <c r="A126" i="9"/>
  <c r="B126" i="9"/>
  <c r="C126" i="9"/>
  <c r="D126" i="9"/>
  <c r="E126" i="9"/>
  <c r="H126" i="9"/>
  <c r="I126" i="9"/>
  <c r="A127" i="9"/>
  <c r="B127" i="9"/>
  <c r="C127" i="9"/>
  <c r="D127" i="9"/>
  <c r="G127" i="9" s="1"/>
  <c r="E127" i="9"/>
  <c r="H127" i="9"/>
  <c r="I127" i="9"/>
  <c r="A128" i="9"/>
  <c r="B128" i="9"/>
  <c r="C128" i="9"/>
  <c r="D128" i="9"/>
  <c r="E128" i="9"/>
  <c r="H128" i="9"/>
  <c r="I128" i="9"/>
  <c r="A129" i="9"/>
  <c r="B129" i="9"/>
  <c r="C129" i="9"/>
  <c r="D129" i="9"/>
  <c r="F129" i="9" s="1"/>
  <c r="E129" i="9"/>
  <c r="H129" i="9"/>
  <c r="I129" i="9"/>
  <c r="A130" i="9"/>
  <c r="B130" i="9"/>
  <c r="C130" i="9"/>
  <c r="D130" i="9"/>
  <c r="E130" i="9"/>
  <c r="H130" i="9"/>
  <c r="I130" i="9"/>
  <c r="A131" i="9"/>
  <c r="B131" i="9"/>
  <c r="C131" i="9"/>
  <c r="D131" i="9"/>
  <c r="E131" i="9"/>
  <c r="H131" i="9"/>
  <c r="I131" i="9"/>
  <c r="A132" i="9"/>
  <c r="B132" i="9"/>
  <c r="C132" i="9"/>
  <c r="D132" i="9"/>
  <c r="F132" i="9" s="1"/>
  <c r="E132" i="9"/>
  <c r="H132" i="9"/>
  <c r="I132" i="9"/>
  <c r="A133" i="9"/>
  <c r="B133" i="9"/>
  <c r="C133" i="9"/>
  <c r="D133" i="9"/>
  <c r="F133" i="9" s="1"/>
  <c r="E133" i="9"/>
  <c r="H133" i="9"/>
  <c r="I133" i="9"/>
  <c r="A134" i="9"/>
  <c r="B134" i="9"/>
  <c r="C134" i="9"/>
  <c r="D134" i="9"/>
  <c r="E134" i="9"/>
  <c r="H134" i="9"/>
  <c r="I134" i="9"/>
  <c r="A135" i="9"/>
  <c r="B135" i="9"/>
  <c r="C135" i="9"/>
  <c r="D135" i="9"/>
  <c r="E135" i="9"/>
  <c r="H135" i="9"/>
  <c r="I135" i="9"/>
  <c r="A136" i="9"/>
  <c r="B136" i="9"/>
  <c r="C136" i="9"/>
  <c r="D136" i="9"/>
  <c r="F136" i="9" s="1"/>
  <c r="E136" i="9"/>
  <c r="H136" i="9"/>
  <c r="I136" i="9"/>
  <c r="A137" i="9"/>
  <c r="B137" i="9"/>
  <c r="C137" i="9"/>
  <c r="D137" i="9"/>
  <c r="E137" i="9"/>
  <c r="H137" i="9"/>
  <c r="I137" i="9"/>
  <c r="A138" i="9"/>
  <c r="B138" i="9"/>
  <c r="C138" i="9"/>
  <c r="D138" i="9"/>
  <c r="E138" i="9"/>
  <c r="H138" i="9"/>
  <c r="I138" i="9"/>
  <c r="A139" i="9"/>
  <c r="B139" i="9"/>
  <c r="C139" i="9"/>
  <c r="D139" i="9"/>
  <c r="G139" i="9" s="1"/>
  <c r="E139" i="9"/>
  <c r="H139" i="9"/>
  <c r="I139" i="9"/>
  <c r="A140" i="9"/>
  <c r="B140" i="9"/>
  <c r="C140" i="9"/>
  <c r="D140" i="9"/>
  <c r="F140" i="9" s="1"/>
  <c r="E140" i="9"/>
  <c r="H140" i="9"/>
  <c r="I140" i="9"/>
  <c r="A141" i="9"/>
  <c r="B141" i="9"/>
  <c r="C141" i="9"/>
  <c r="D141" i="9"/>
  <c r="G141" i="9" s="1"/>
  <c r="E141" i="9"/>
  <c r="H141" i="9"/>
  <c r="I141" i="9"/>
  <c r="A142" i="9"/>
  <c r="B142" i="9"/>
  <c r="C142" i="9"/>
  <c r="D142" i="9"/>
  <c r="F142" i="9" s="1"/>
  <c r="E142" i="9"/>
  <c r="H142" i="9"/>
  <c r="I142" i="9"/>
  <c r="A143" i="9"/>
  <c r="B143" i="9"/>
  <c r="C143" i="9"/>
  <c r="D143" i="9"/>
  <c r="F143" i="9" s="1"/>
  <c r="E143" i="9"/>
  <c r="H143" i="9"/>
  <c r="I143" i="9"/>
  <c r="A144" i="9"/>
  <c r="B144" i="9"/>
  <c r="C144" i="9"/>
  <c r="D144" i="9"/>
  <c r="F144" i="9" s="1"/>
  <c r="E144" i="9"/>
  <c r="H144" i="9"/>
  <c r="I144" i="9"/>
  <c r="A145" i="9"/>
  <c r="B145" i="9"/>
  <c r="C145" i="9"/>
  <c r="D145" i="9"/>
  <c r="F145" i="9" s="1"/>
  <c r="E145" i="9"/>
  <c r="H145" i="9"/>
  <c r="I145" i="9"/>
  <c r="A146" i="9"/>
  <c r="B146" i="9"/>
  <c r="C146" i="9"/>
  <c r="D146" i="9"/>
  <c r="F146" i="9" s="1"/>
  <c r="E146" i="9"/>
  <c r="H146" i="9"/>
  <c r="I146" i="9"/>
  <c r="A147" i="9"/>
  <c r="B147" i="9"/>
  <c r="C147" i="9"/>
  <c r="D147" i="9"/>
  <c r="G147" i="9" s="1"/>
  <c r="E147" i="9"/>
  <c r="H147" i="9"/>
  <c r="I147" i="9"/>
  <c r="A148" i="9"/>
  <c r="B148" i="9"/>
  <c r="C148" i="9"/>
  <c r="D148" i="9"/>
  <c r="G148" i="9" s="1"/>
  <c r="E148" i="9"/>
  <c r="H148" i="9"/>
  <c r="I148" i="9"/>
  <c r="A149" i="9"/>
  <c r="B149" i="9"/>
  <c r="C149" i="9"/>
  <c r="D149" i="9"/>
  <c r="G149" i="9" s="1"/>
  <c r="E149" i="9"/>
  <c r="H149" i="9"/>
  <c r="I149" i="9"/>
  <c r="A150" i="9"/>
  <c r="B150" i="9"/>
  <c r="C150" i="9"/>
  <c r="D150" i="9"/>
  <c r="G150" i="9" s="1"/>
  <c r="E150" i="9"/>
  <c r="H150" i="9"/>
  <c r="I150" i="9"/>
  <c r="A151" i="9"/>
  <c r="B151" i="9"/>
  <c r="C151" i="9"/>
  <c r="D151" i="9"/>
  <c r="F151" i="9" s="1"/>
  <c r="E151" i="9"/>
  <c r="H151" i="9"/>
  <c r="I151" i="9"/>
  <c r="A152" i="9"/>
  <c r="B152" i="9"/>
  <c r="C152" i="9"/>
  <c r="D152" i="9"/>
  <c r="F152" i="9" s="1"/>
  <c r="E152" i="9"/>
  <c r="H152" i="9"/>
  <c r="I152" i="9"/>
  <c r="A153" i="9"/>
  <c r="B153" i="9"/>
  <c r="C153" i="9"/>
  <c r="D153" i="9"/>
  <c r="F153" i="9" s="1"/>
  <c r="E153" i="9"/>
  <c r="H153" i="9"/>
  <c r="I153" i="9"/>
  <c r="A154" i="9"/>
  <c r="B154" i="9"/>
  <c r="C154" i="9"/>
  <c r="D154" i="9"/>
  <c r="G154" i="9" s="1"/>
  <c r="E154" i="9"/>
  <c r="H154" i="9"/>
  <c r="I154" i="9"/>
  <c r="A155" i="9"/>
  <c r="B155" i="9"/>
  <c r="C155" i="9"/>
  <c r="D155" i="9"/>
  <c r="G155" i="9" s="1"/>
  <c r="E155" i="9"/>
  <c r="H155" i="9"/>
  <c r="I155" i="9"/>
  <c r="A156" i="9"/>
  <c r="B156" i="9"/>
  <c r="C156" i="9"/>
  <c r="D156" i="9"/>
  <c r="G156" i="9" s="1"/>
  <c r="E156" i="9"/>
  <c r="H156" i="9"/>
  <c r="I156" i="9"/>
  <c r="A157" i="9"/>
  <c r="B157" i="9"/>
  <c r="C157" i="9"/>
  <c r="D157" i="9"/>
  <c r="F157" i="9" s="1"/>
  <c r="E157" i="9"/>
  <c r="H157" i="9"/>
  <c r="I157" i="9"/>
  <c r="A158" i="9"/>
  <c r="B158" i="9"/>
  <c r="C158" i="9"/>
  <c r="D158" i="9"/>
  <c r="G158" i="9" s="1"/>
  <c r="E158" i="9"/>
  <c r="H158" i="9"/>
  <c r="I158" i="9"/>
  <c r="A159" i="9"/>
  <c r="B159" i="9"/>
  <c r="C159" i="9"/>
  <c r="D159" i="9"/>
  <c r="F159" i="9" s="1"/>
  <c r="E159" i="9"/>
  <c r="H159" i="9"/>
  <c r="I159" i="9"/>
  <c r="A160" i="9"/>
  <c r="B160" i="9"/>
  <c r="C160" i="9"/>
  <c r="D160" i="9"/>
  <c r="F160" i="9" s="1"/>
  <c r="E160" i="9"/>
  <c r="H160" i="9"/>
  <c r="I160" i="9"/>
  <c r="A161" i="9"/>
  <c r="B161" i="9"/>
  <c r="C161" i="9"/>
  <c r="D161" i="9"/>
  <c r="F161" i="9" s="1"/>
  <c r="E161" i="9"/>
  <c r="H161" i="9"/>
  <c r="I161" i="9"/>
  <c r="A162" i="9"/>
  <c r="B162" i="9"/>
  <c r="C162" i="9"/>
  <c r="D162" i="9"/>
  <c r="G162" i="9" s="1"/>
  <c r="E162" i="9"/>
  <c r="H162" i="9"/>
  <c r="I162" i="9"/>
  <c r="A163" i="9"/>
  <c r="B163" i="9"/>
  <c r="C163" i="9"/>
  <c r="D163" i="9"/>
  <c r="G163" i="9" s="1"/>
  <c r="E163" i="9"/>
  <c r="H163" i="9"/>
  <c r="I163" i="9"/>
  <c r="A164" i="9"/>
  <c r="B164" i="9"/>
  <c r="C164" i="9"/>
  <c r="D164" i="9"/>
  <c r="G164" i="9" s="1"/>
  <c r="E164" i="9"/>
  <c r="H164" i="9"/>
  <c r="I164" i="9"/>
  <c r="A165" i="9"/>
  <c r="B165" i="9"/>
  <c r="C165" i="9"/>
  <c r="D165" i="9"/>
  <c r="F165" i="9" s="1"/>
  <c r="E165" i="9"/>
  <c r="H165" i="9"/>
  <c r="I165" i="9"/>
  <c r="A166" i="9"/>
  <c r="B166" i="9"/>
  <c r="C166" i="9"/>
  <c r="D166" i="9"/>
  <c r="G166" i="9" s="1"/>
  <c r="E166" i="9"/>
  <c r="H166" i="9"/>
  <c r="I166" i="9"/>
  <c r="A167" i="9"/>
  <c r="B167" i="9"/>
  <c r="C167" i="9"/>
  <c r="D167" i="9"/>
  <c r="F167" i="9" s="1"/>
  <c r="E167" i="9"/>
  <c r="H167" i="9"/>
  <c r="I167" i="9"/>
  <c r="A168" i="9"/>
  <c r="B168" i="9"/>
  <c r="C168" i="9"/>
  <c r="D168" i="9"/>
  <c r="F168" i="9" s="1"/>
  <c r="E168" i="9"/>
  <c r="H168" i="9"/>
  <c r="I168" i="9"/>
  <c r="A169" i="9"/>
  <c r="B169" i="9"/>
  <c r="C169" i="9"/>
  <c r="D169" i="9"/>
  <c r="F169" i="9" s="1"/>
  <c r="E169" i="9"/>
  <c r="H169" i="9"/>
  <c r="I169" i="9"/>
  <c r="A170" i="9"/>
  <c r="B170" i="9"/>
  <c r="C170" i="9"/>
  <c r="D170" i="9"/>
  <c r="F170" i="9" s="1"/>
  <c r="E170" i="9"/>
  <c r="H170" i="9"/>
  <c r="I170" i="9"/>
  <c r="A171" i="9"/>
  <c r="B171" i="9"/>
  <c r="C171" i="9"/>
  <c r="D171" i="9"/>
  <c r="F171" i="9" s="1"/>
  <c r="E171" i="9"/>
  <c r="H171" i="9"/>
  <c r="I171" i="9"/>
  <c r="A172" i="9"/>
  <c r="B172" i="9"/>
  <c r="C172" i="9"/>
  <c r="D172" i="9"/>
  <c r="E172" i="9"/>
  <c r="H172" i="9"/>
  <c r="I172" i="9"/>
  <c r="A173" i="9"/>
  <c r="B173" i="9"/>
  <c r="C173" i="9"/>
  <c r="D173" i="9"/>
  <c r="E173" i="9"/>
  <c r="H173" i="9"/>
  <c r="I173" i="9"/>
  <c r="A174" i="9"/>
  <c r="B174" i="9"/>
  <c r="C174" i="9"/>
  <c r="D174" i="9"/>
  <c r="G174" i="9" s="1"/>
  <c r="E174" i="9"/>
  <c r="H174" i="9"/>
  <c r="I174" i="9"/>
  <c r="A175" i="9"/>
  <c r="B175" i="9"/>
  <c r="C175" i="9"/>
  <c r="D175" i="9"/>
  <c r="G175" i="9" s="1"/>
  <c r="E175" i="9"/>
  <c r="H175" i="9"/>
  <c r="I175" i="9"/>
  <c r="A176" i="9"/>
  <c r="B176" i="9"/>
  <c r="C176" i="9"/>
  <c r="D176" i="9"/>
  <c r="E176" i="9"/>
  <c r="H176" i="9"/>
  <c r="I176" i="9"/>
  <c r="A177" i="9"/>
  <c r="B177" i="9"/>
  <c r="C177" i="9"/>
  <c r="D177" i="9"/>
  <c r="G177" i="9" s="1"/>
  <c r="E177" i="9"/>
  <c r="H177" i="9"/>
  <c r="I177" i="9"/>
  <c r="A178" i="9"/>
  <c r="B178" i="9"/>
  <c r="C178" i="9"/>
  <c r="D178" i="9"/>
  <c r="F178" i="9" s="1"/>
  <c r="E178" i="9"/>
  <c r="H178" i="9"/>
  <c r="I178" i="9"/>
  <c r="A179" i="9"/>
  <c r="B179" i="9"/>
  <c r="C179" i="9"/>
  <c r="D179" i="9"/>
  <c r="F179" i="9" s="1"/>
  <c r="E179" i="9"/>
  <c r="H179" i="9"/>
  <c r="I179" i="9"/>
  <c r="A180" i="9"/>
  <c r="B180" i="9"/>
  <c r="C180" i="9"/>
  <c r="D180" i="9"/>
  <c r="E180" i="9"/>
  <c r="H180" i="9"/>
  <c r="I180" i="9"/>
  <c r="A181" i="9"/>
  <c r="B181" i="9"/>
  <c r="C181" i="9"/>
  <c r="D181" i="9"/>
  <c r="E181" i="9"/>
  <c r="H181" i="9"/>
  <c r="I181" i="9"/>
  <c r="A182" i="9"/>
  <c r="B182" i="9"/>
  <c r="C182" i="9"/>
  <c r="D182" i="9"/>
  <c r="G182" i="9" s="1"/>
  <c r="E182" i="9"/>
  <c r="H182" i="9"/>
  <c r="I182" i="9"/>
  <c r="A183" i="9"/>
  <c r="B183" i="9"/>
  <c r="C183" i="9"/>
  <c r="D183" i="9"/>
  <c r="F183" i="9" s="1"/>
  <c r="E183" i="9"/>
  <c r="H183" i="9"/>
  <c r="I183" i="9"/>
  <c r="A184" i="9"/>
  <c r="B184" i="9"/>
  <c r="C184" i="9"/>
  <c r="D184" i="9"/>
  <c r="E184" i="9"/>
  <c r="H184" i="9"/>
  <c r="I184" i="9"/>
  <c r="A185" i="9"/>
  <c r="B185" i="9"/>
  <c r="C185" i="9"/>
  <c r="D185" i="9"/>
  <c r="F185" i="9" s="1"/>
  <c r="E185" i="9"/>
  <c r="H185" i="9"/>
  <c r="I185" i="9"/>
  <c r="A186" i="9"/>
  <c r="B186" i="9"/>
  <c r="C186" i="9"/>
  <c r="D186" i="9"/>
  <c r="F186" i="9" s="1"/>
  <c r="E186" i="9"/>
  <c r="H186" i="9"/>
  <c r="I186" i="9"/>
  <c r="A187" i="9"/>
  <c r="B187" i="9"/>
  <c r="C187" i="9"/>
  <c r="D187" i="9"/>
  <c r="E187" i="9"/>
  <c r="H187" i="9"/>
  <c r="I187" i="9"/>
  <c r="A188" i="9"/>
  <c r="B188" i="9"/>
  <c r="C188" i="9"/>
  <c r="D188" i="9"/>
  <c r="F188" i="9" s="1"/>
  <c r="E188" i="9"/>
  <c r="H188" i="9"/>
  <c r="I188" i="9"/>
  <c r="A189" i="9"/>
  <c r="B189" i="9"/>
  <c r="C189" i="9"/>
  <c r="D189" i="9"/>
  <c r="G189" i="9" s="1"/>
  <c r="E189" i="9"/>
  <c r="H189" i="9"/>
  <c r="I189" i="9"/>
  <c r="A190" i="9"/>
  <c r="B190" i="9"/>
  <c r="C190" i="9"/>
  <c r="D190" i="9"/>
  <c r="F190" i="9" s="1"/>
  <c r="E190" i="9"/>
  <c r="H190" i="9"/>
  <c r="I190" i="9"/>
  <c r="A191" i="9"/>
  <c r="B191" i="9"/>
  <c r="C191" i="9"/>
  <c r="D191" i="9"/>
  <c r="F191" i="9" s="1"/>
  <c r="E191" i="9"/>
  <c r="H191" i="9"/>
  <c r="I191" i="9"/>
  <c r="A192" i="9"/>
  <c r="B192" i="9"/>
  <c r="C192" i="9"/>
  <c r="D192" i="9"/>
  <c r="G192" i="9" s="1"/>
  <c r="E192" i="9"/>
  <c r="H192" i="9"/>
  <c r="I192" i="9"/>
  <c r="A193" i="9"/>
  <c r="B193" i="9"/>
  <c r="C193" i="9"/>
  <c r="D193" i="9"/>
  <c r="G193" i="9" s="1"/>
  <c r="E193" i="9"/>
  <c r="H193" i="9"/>
  <c r="I193" i="9"/>
  <c r="A194" i="9"/>
  <c r="B194" i="9"/>
  <c r="C194" i="9"/>
  <c r="D194" i="9"/>
  <c r="G194" i="9" s="1"/>
  <c r="E194" i="9"/>
  <c r="H194" i="9"/>
  <c r="I194" i="9"/>
  <c r="A195" i="9"/>
  <c r="B195" i="9"/>
  <c r="C195" i="9"/>
  <c r="D195" i="9"/>
  <c r="F195" i="9" s="1"/>
  <c r="E195" i="9"/>
  <c r="H195" i="9"/>
  <c r="I195" i="9"/>
  <c r="A196" i="9"/>
  <c r="B196" i="9"/>
  <c r="C196" i="9"/>
  <c r="D196" i="9"/>
  <c r="G196" i="9" s="1"/>
  <c r="E196" i="9"/>
  <c r="H196" i="9"/>
  <c r="I196" i="9"/>
  <c r="A197" i="9"/>
  <c r="B197" i="9"/>
  <c r="C197" i="9"/>
  <c r="D197" i="9"/>
  <c r="F197" i="9" s="1"/>
  <c r="E197" i="9"/>
  <c r="H197" i="9"/>
  <c r="I197" i="9"/>
  <c r="A198" i="9"/>
  <c r="B198" i="9"/>
  <c r="C198" i="9"/>
  <c r="D198" i="9"/>
  <c r="G198" i="9" s="1"/>
  <c r="E198" i="9"/>
  <c r="H198" i="9"/>
  <c r="I198" i="9"/>
  <c r="A199" i="9"/>
  <c r="B199" i="9"/>
  <c r="C199" i="9"/>
  <c r="D199" i="9"/>
  <c r="E199" i="9"/>
  <c r="H199" i="9"/>
  <c r="I199" i="9"/>
  <c r="A200" i="9"/>
  <c r="B200" i="9"/>
  <c r="C200" i="9"/>
  <c r="D200" i="9"/>
  <c r="E200" i="9"/>
  <c r="H200" i="9"/>
  <c r="I200" i="9"/>
  <c r="A201" i="9"/>
  <c r="B201" i="9"/>
  <c r="C201" i="9"/>
  <c r="D201" i="9"/>
  <c r="F201" i="9" s="1"/>
  <c r="E201" i="9"/>
  <c r="H201" i="9"/>
  <c r="I201" i="9"/>
  <c r="A202" i="9"/>
  <c r="B202" i="9"/>
  <c r="C202" i="9"/>
  <c r="D202" i="9"/>
  <c r="F202" i="9" s="1"/>
  <c r="E202" i="9"/>
  <c r="H202" i="9"/>
  <c r="I202" i="9"/>
  <c r="A203" i="9"/>
  <c r="B203" i="9"/>
  <c r="C203" i="9"/>
  <c r="D203" i="9"/>
  <c r="F203" i="9" s="1"/>
  <c r="E203" i="9"/>
  <c r="H203" i="9"/>
  <c r="I203" i="9"/>
  <c r="A204" i="9"/>
  <c r="B204" i="9"/>
  <c r="C204" i="9"/>
  <c r="D204" i="9"/>
  <c r="E204" i="9"/>
  <c r="H204" i="9"/>
  <c r="I204" i="9"/>
  <c r="A205" i="9"/>
  <c r="B205" i="9"/>
  <c r="C205" i="9"/>
  <c r="D205" i="9"/>
  <c r="G205" i="9" s="1"/>
  <c r="E205" i="9"/>
  <c r="H205" i="9"/>
  <c r="I205" i="9"/>
  <c r="A206" i="9"/>
  <c r="B206" i="9"/>
  <c r="C206" i="9"/>
  <c r="D206" i="9"/>
  <c r="G206" i="9" s="1"/>
  <c r="E206" i="9"/>
  <c r="H206" i="9"/>
  <c r="I206" i="9"/>
  <c r="A207" i="9"/>
  <c r="B207" i="9"/>
  <c r="C207" i="9"/>
  <c r="D207" i="9"/>
  <c r="G207" i="9" s="1"/>
  <c r="E207" i="9"/>
  <c r="H207" i="9"/>
  <c r="I207" i="9"/>
  <c r="A208" i="9"/>
  <c r="B208" i="9"/>
  <c r="C208" i="9"/>
  <c r="D208" i="9"/>
  <c r="E208" i="9"/>
  <c r="H208" i="9"/>
  <c r="I208" i="9"/>
  <c r="A209" i="9"/>
  <c r="B209" i="9"/>
  <c r="C209" i="9"/>
  <c r="D209" i="9"/>
  <c r="F209" i="9" s="1"/>
  <c r="E209" i="9"/>
  <c r="H209" i="9"/>
  <c r="I209" i="9"/>
  <c r="A210" i="9"/>
  <c r="B210" i="9"/>
  <c r="C210" i="9"/>
  <c r="D210" i="9"/>
  <c r="G210" i="9" s="1"/>
  <c r="E210" i="9"/>
  <c r="H210" i="9"/>
  <c r="I210" i="9"/>
  <c r="A211" i="9"/>
  <c r="B211" i="9"/>
  <c r="C211" i="9"/>
  <c r="D211" i="9"/>
  <c r="G211" i="9" s="1"/>
  <c r="E211" i="9"/>
  <c r="H211" i="9"/>
  <c r="I211" i="9"/>
  <c r="A212" i="9"/>
  <c r="B212" i="9"/>
  <c r="C212" i="9"/>
  <c r="D212" i="9"/>
  <c r="E212" i="9"/>
  <c r="H212" i="9"/>
  <c r="I212" i="9"/>
  <c r="A213" i="9"/>
  <c r="B213" i="9"/>
  <c r="C213" i="9"/>
  <c r="D213" i="9"/>
  <c r="F213" i="9" s="1"/>
  <c r="E213" i="9"/>
  <c r="H213" i="9"/>
  <c r="I213" i="9"/>
  <c r="A214" i="9"/>
  <c r="B214" i="9"/>
  <c r="C214" i="9"/>
  <c r="D214" i="9"/>
  <c r="F214" i="9" s="1"/>
  <c r="E214" i="9"/>
  <c r="H214" i="9"/>
  <c r="I214" i="9"/>
  <c r="A215" i="9"/>
  <c r="B215" i="9"/>
  <c r="C215" i="9"/>
  <c r="D215" i="9"/>
  <c r="G215" i="9" s="1"/>
  <c r="E215" i="9"/>
  <c r="H215" i="9"/>
  <c r="I215" i="9"/>
  <c r="A216" i="9"/>
  <c r="B216" i="9"/>
  <c r="C216" i="9"/>
  <c r="D216" i="9"/>
  <c r="E216" i="9"/>
  <c r="H216" i="9"/>
  <c r="I216" i="9"/>
  <c r="A217" i="9"/>
  <c r="B217" i="9"/>
  <c r="C217" i="9"/>
  <c r="D217" i="9"/>
  <c r="F217" i="9" s="1"/>
  <c r="E217" i="9"/>
  <c r="H217" i="9"/>
  <c r="I217" i="9"/>
  <c r="A218" i="9"/>
  <c r="B218" i="9"/>
  <c r="C218" i="9"/>
  <c r="D218" i="9"/>
  <c r="F218" i="9" s="1"/>
  <c r="E218" i="9"/>
  <c r="H218" i="9"/>
  <c r="I218" i="9"/>
  <c r="A219" i="9"/>
  <c r="B219" i="9"/>
  <c r="C219" i="9"/>
  <c r="D219" i="9"/>
  <c r="E219" i="9"/>
  <c r="H219" i="9"/>
  <c r="I219" i="9"/>
  <c r="A220" i="9"/>
  <c r="B220" i="9"/>
  <c r="C220" i="9"/>
  <c r="D220" i="9"/>
  <c r="E220" i="9"/>
  <c r="H220" i="9"/>
  <c r="I220" i="9"/>
  <c r="A221" i="9"/>
  <c r="B221" i="9"/>
  <c r="C221" i="9"/>
  <c r="D221" i="9"/>
  <c r="E221" i="9"/>
  <c r="H221" i="9"/>
  <c r="I221" i="9"/>
  <c r="A222" i="9"/>
  <c r="B222" i="9"/>
  <c r="C222" i="9"/>
  <c r="D222" i="9"/>
  <c r="G222" i="9" s="1"/>
  <c r="E222" i="9"/>
  <c r="H222" i="9"/>
  <c r="I222" i="9"/>
  <c r="A223" i="9"/>
  <c r="B223" i="9"/>
  <c r="C223" i="9"/>
  <c r="D223" i="9"/>
  <c r="G223" i="9" s="1"/>
  <c r="E223" i="9"/>
  <c r="H223" i="9"/>
  <c r="I223" i="9"/>
  <c r="A224" i="9"/>
  <c r="B224" i="9"/>
  <c r="C224" i="9"/>
  <c r="D224" i="9"/>
  <c r="E224" i="9"/>
  <c r="H224" i="9"/>
  <c r="I224" i="9"/>
  <c r="A225" i="9"/>
  <c r="B225" i="9"/>
  <c r="C225" i="9"/>
  <c r="D225" i="9"/>
  <c r="G225" i="9" s="1"/>
  <c r="E225" i="9"/>
  <c r="H225" i="9"/>
  <c r="I225" i="9"/>
  <c r="A226" i="9"/>
  <c r="B226" i="9"/>
  <c r="C226" i="9"/>
  <c r="D226" i="9"/>
  <c r="E226" i="9"/>
  <c r="H226" i="9"/>
  <c r="I226" i="9"/>
  <c r="A227" i="9"/>
  <c r="B227" i="9"/>
  <c r="C227" i="9"/>
  <c r="D227" i="9"/>
  <c r="F227" i="9" s="1"/>
  <c r="E227" i="9"/>
  <c r="H227" i="9"/>
  <c r="I227" i="9"/>
  <c r="A228" i="9"/>
  <c r="B228" i="9"/>
  <c r="C228" i="9"/>
  <c r="D228" i="9"/>
  <c r="E228" i="9"/>
  <c r="H228" i="9"/>
  <c r="I228" i="9"/>
  <c r="A229" i="9"/>
  <c r="B229" i="9"/>
  <c r="C229" i="9"/>
  <c r="D229" i="9"/>
  <c r="F229" i="9" s="1"/>
  <c r="E229" i="9"/>
  <c r="H229" i="9"/>
  <c r="I229" i="9"/>
  <c r="A230" i="9"/>
  <c r="B230" i="9"/>
  <c r="C230" i="9"/>
  <c r="D230" i="9"/>
  <c r="G230" i="9" s="1"/>
  <c r="E230" i="9"/>
  <c r="H230" i="9"/>
  <c r="I230" i="9"/>
  <c r="A231" i="9"/>
  <c r="B231" i="9"/>
  <c r="C231" i="9"/>
  <c r="D231" i="9"/>
  <c r="G231" i="9" s="1"/>
  <c r="E231" i="9"/>
  <c r="H231" i="9"/>
  <c r="I231" i="9"/>
  <c r="A232" i="9"/>
  <c r="B232" i="9"/>
  <c r="C232" i="9"/>
  <c r="D232" i="9"/>
  <c r="G232" i="9" s="1"/>
  <c r="E232" i="9"/>
  <c r="H232" i="9"/>
  <c r="I232" i="9"/>
  <c r="A233" i="9"/>
  <c r="B233" i="9"/>
  <c r="C233" i="9"/>
  <c r="D233" i="9"/>
  <c r="F233" i="9" s="1"/>
  <c r="E233" i="9"/>
  <c r="H233" i="9"/>
  <c r="I233" i="9"/>
  <c r="A234" i="9"/>
  <c r="B234" i="9"/>
  <c r="C234" i="9"/>
  <c r="D234" i="9"/>
  <c r="E234" i="9"/>
  <c r="H234" i="9"/>
  <c r="I234" i="9"/>
  <c r="A235" i="9"/>
  <c r="B235" i="9"/>
  <c r="C235" i="9"/>
  <c r="D235" i="9"/>
  <c r="F235" i="9" s="1"/>
  <c r="E235" i="9"/>
  <c r="H235" i="9"/>
  <c r="I235" i="9"/>
  <c r="A236" i="9"/>
  <c r="B236" i="9"/>
  <c r="C236" i="9"/>
  <c r="D236" i="9"/>
  <c r="E236" i="9"/>
  <c r="H236" i="9"/>
  <c r="I236" i="9"/>
  <c r="A237" i="9"/>
  <c r="B237" i="9"/>
  <c r="C237" i="9"/>
  <c r="D237" i="9"/>
  <c r="G237" i="9" s="1"/>
  <c r="E237" i="9"/>
  <c r="H237" i="9"/>
  <c r="I237" i="9"/>
  <c r="A238" i="9"/>
  <c r="B238" i="9"/>
  <c r="C238" i="9"/>
  <c r="D238" i="9"/>
  <c r="G238" i="9" s="1"/>
  <c r="E238" i="9"/>
  <c r="H238" i="9"/>
  <c r="I238" i="9"/>
  <c r="A239" i="9"/>
  <c r="B239" i="9"/>
  <c r="C239" i="9"/>
  <c r="D239" i="9"/>
  <c r="E239" i="9"/>
  <c r="H239" i="9"/>
  <c r="I239" i="9"/>
  <c r="A6" i="7"/>
  <c r="A4" i="9" s="1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" i="9"/>
  <c r="B240" i="9"/>
  <c r="C240" i="9"/>
  <c r="D240" i="9"/>
  <c r="G240" i="9" s="1"/>
  <c r="E240" i="9"/>
  <c r="I240" i="9"/>
  <c r="B241" i="9"/>
  <c r="C241" i="9"/>
  <c r="D241" i="9"/>
  <c r="F241" i="9" s="1"/>
  <c r="E241" i="9"/>
  <c r="I241" i="9"/>
  <c r="B242" i="9"/>
  <c r="C242" i="9"/>
  <c r="D242" i="9"/>
  <c r="F242" i="9" s="1"/>
  <c r="E242" i="9"/>
  <c r="I242" i="9"/>
  <c r="B243" i="9"/>
  <c r="C243" i="9"/>
  <c r="D243" i="9"/>
  <c r="F243" i="9" s="1"/>
  <c r="E243" i="9"/>
  <c r="I243" i="9"/>
  <c r="B244" i="9"/>
  <c r="C244" i="9"/>
  <c r="D244" i="9"/>
  <c r="F244" i="9" s="1"/>
  <c r="E244" i="9"/>
  <c r="I244" i="9"/>
  <c r="B245" i="9"/>
  <c r="C245" i="9"/>
  <c r="D245" i="9"/>
  <c r="G245" i="9" s="1"/>
  <c r="E245" i="9"/>
  <c r="I245" i="9"/>
  <c r="B246" i="9"/>
  <c r="C246" i="9"/>
  <c r="D246" i="9"/>
  <c r="F246" i="9" s="1"/>
  <c r="E246" i="9"/>
  <c r="I246" i="9"/>
  <c r="B247" i="9"/>
  <c r="C247" i="9"/>
  <c r="D247" i="9"/>
  <c r="G247" i="9" s="1"/>
  <c r="E247" i="9"/>
  <c r="I247" i="9"/>
  <c r="B248" i="9"/>
  <c r="C248" i="9"/>
  <c r="D248" i="9"/>
  <c r="E248" i="9"/>
  <c r="I248" i="9"/>
  <c r="B249" i="9"/>
  <c r="C249" i="9"/>
  <c r="D249" i="9"/>
  <c r="G249" i="9" s="1"/>
  <c r="E249" i="9"/>
  <c r="I249" i="9"/>
  <c r="B250" i="9"/>
  <c r="C250" i="9"/>
  <c r="D250" i="9"/>
  <c r="F250" i="9" s="1"/>
  <c r="E250" i="9"/>
  <c r="I250" i="9"/>
  <c r="B251" i="9"/>
  <c r="C251" i="9"/>
  <c r="D251" i="9"/>
  <c r="F251" i="9" s="1"/>
  <c r="E251" i="9"/>
  <c r="I251" i="9"/>
  <c r="B252" i="9"/>
  <c r="C252" i="9"/>
  <c r="D252" i="9"/>
  <c r="G252" i="9" s="1"/>
  <c r="E252" i="9"/>
  <c r="I252" i="9"/>
  <c r="B253" i="9"/>
  <c r="C253" i="9"/>
  <c r="D253" i="9"/>
  <c r="E253" i="9"/>
  <c r="I253" i="9"/>
  <c r="B254" i="9"/>
  <c r="C254" i="9"/>
  <c r="D254" i="9"/>
  <c r="F254" i="9" s="1"/>
  <c r="E254" i="9"/>
  <c r="I254" i="9"/>
  <c r="B255" i="9"/>
  <c r="C255" i="9"/>
  <c r="D255" i="9"/>
  <c r="F255" i="9" s="1"/>
  <c r="E255" i="9"/>
  <c r="I255" i="9"/>
  <c r="B256" i="9"/>
  <c r="C256" i="9"/>
  <c r="D256" i="9"/>
  <c r="F256" i="9" s="1"/>
  <c r="E256" i="9"/>
  <c r="I256" i="9"/>
  <c r="B257" i="9"/>
  <c r="C257" i="9"/>
  <c r="D257" i="9"/>
  <c r="G257" i="9" s="1"/>
  <c r="E257" i="9"/>
  <c r="I257" i="9"/>
  <c r="B258" i="9"/>
  <c r="C258" i="9"/>
  <c r="D258" i="9"/>
  <c r="E258" i="9"/>
  <c r="I258" i="9"/>
  <c r="B259" i="9"/>
  <c r="C259" i="9"/>
  <c r="D259" i="9"/>
  <c r="G259" i="9" s="1"/>
  <c r="E259" i="9"/>
  <c r="I259" i="9"/>
  <c r="B260" i="9"/>
  <c r="C260" i="9"/>
  <c r="D260" i="9"/>
  <c r="F260" i="9" s="1"/>
  <c r="E260" i="9"/>
  <c r="I260" i="9"/>
  <c r="B261" i="9"/>
  <c r="C261" i="9"/>
  <c r="D261" i="9"/>
  <c r="F261" i="9" s="1"/>
  <c r="E261" i="9"/>
  <c r="I261" i="9"/>
  <c r="B262" i="9"/>
  <c r="C262" i="9"/>
  <c r="D262" i="9"/>
  <c r="F262" i="9" s="1"/>
  <c r="E262" i="9"/>
  <c r="I262" i="9"/>
  <c r="B263" i="9"/>
  <c r="C263" i="9"/>
  <c r="D263" i="9"/>
  <c r="G263" i="9" s="1"/>
  <c r="E263" i="9"/>
  <c r="I263" i="9"/>
  <c r="B264" i="9"/>
  <c r="C264" i="9"/>
  <c r="D264" i="9"/>
  <c r="E264" i="9"/>
  <c r="I264" i="9"/>
  <c r="B265" i="9"/>
  <c r="C265" i="9"/>
  <c r="D265" i="9"/>
  <c r="G265" i="9" s="1"/>
  <c r="E265" i="9"/>
  <c r="I265" i="9"/>
  <c r="B266" i="9"/>
  <c r="C266" i="9"/>
  <c r="D266" i="9"/>
  <c r="F266" i="9" s="1"/>
  <c r="E266" i="9"/>
  <c r="I266" i="9"/>
  <c r="B267" i="9"/>
  <c r="C267" i="9"/>
  <c r="D267" i="9"/>
  <c r="G267" i="9" s="1"/>
  <c r="E267" i="9"/>
  <c r="I267" i="9"/>
  <c r="B268" i="9"/>
  <c r="C268" i="9"/>
  <c r="D268" i="9"/>
  <c r="G268" i="9" s="1"/>
  <c r="E268" i="9"/>
  <c r="I268" i="9"/>
  <c r="B269" i="9"/>
  <c r="C269" i="9"/>
  <c r="D269" i="9"/>
  <c r="E269" i="9"/>
  <c r="I269" i="9"/>
  <c r="B270" i="9"/>
  <c r="C270" i="9"/>
  <c r="D270" i="9"/>
  <c r="F270" i="9" s="1"/>
  <c r="E270" i="9"/>
  <c r="I270" i="9"/>
  <c r="B271" i="9"/>
  <c r="C271" i="9"/>
  <c r="D271" i="9"/>
  <c r="F271" i="9" s="1"/>
  <c r="E271" i="9"/>
  <c r="I271" i="9"/>
  <c r="B272" i="9"/>
  <c r="C272" i="9"/>
  <c r="D272" i="9"/>
  <c r="G272" i="9" s="1"/>
  <c r="E272" i="9"/>
  <c r="I272" i="9"/>
  <c r="B273" i="9"/>
  <c r="C273" i="9"/>
  <c r="D273" i="9"/>
  <c r="G273" i="9" s="1"/>
  <c r="E273" i="9"/>
  <c r="I273" i="9"/>
  <c r="B274" i="9"/>
  <c r="C274" i="9"/>
  <c r="D274" i="9"/>
  <c r="G274" i="9" s="1"/>
  <c r="E274" i="9"/>
  <c r="I274" i="9"/>
  <c r="B275" i="9"/>
  <c r="C275" i="9"/>
  <c r="D275" i="9"/>
  <c r="E275" i="9"/>
  <c r="I275" i="9"/>
  <c r="B276" i="9"/>
  <c r="C276" i="9"/>
  <c r="D276" i="9"/>
  <c r="G276" i="9" s="1"/>
  <c r="E276" i="9"/>
  <c r="I276" i="9"/>
  <c r="B277" i="9"/>
  <c r="C277" i="9"/>
  <c r="D277" i="9"/>
  <c r="E277" i="9"/>
  <c r="I277" i="9"/>
  <c r="B278" i="9"/>
  <c r="C278" i="9"/>
  <c r="D278" i="9"/>
  <c r="F278" i="9" s="1"/>
  <c r="E278" i="9"/>
  <c r="I278" i="9"/>
  <c r="B279" i="9"/>
  <c r="C279" i="9"/>
  <c r="D279" i="9"/>
  <c r="G279" i="9" s="1"/>
  <c r="E279" i="9"/>
  <c r="I279" i="9"/>
  <c r="B280" i="9"/>
  <c r="C280" i="9"/>
  <c r="D280" i="9"/>
  <c r="G280" i="9" s="1"/>
  <c r="E280" i="9"/>
  <c r="I280" i="9"/>
  <c r="B281" i="9"/>
  <c r="C281" i="9"/>
  <c r="D281" i="9"/>
  <c r="G281" i="9" s="1"/>
  <c r="E281" i="9"/>
  <c r="I281" i="9"/>
  <c r="B282" i="9"/>
  <c r="C282" i="9"/>
  <c r="D282" i="9"/>
  <c r="G282" i="9" s="1"/>
  <c r="E282" i="9"/>
  <c r="I282" i="9"/>
  <c r="B283" i="9"/>
  <c r="C283" i="9"/>
  <c r="D283" i="9"/>
  <c r="F283" i="9" s="1"/>
  <c r="E283" i="9"/>
  <c r="I283" i="9"/>
  <c r="B284" i="9"/>
  <c r="C284" i="9"/>
  <c r="D284" i="9"/>
  <c r="G284" i="9" s="1"/>
  <c r="E284" i="9"/>
  <c r="I284" i="9"/>
  <c r="B285" i="9"/>
  <c r="C285" i="9"/>
  <c r="D285" i="9"/>
  <c r="G285" i="9" s="1"/>
  <c r="E285" i="9"/>
  <c r="I285" i="9"/>
  <c r="B286" i="9"/>
  <c r="C286" i="9"/>
  <c r="D286" i="9"/>
  <c r="E286" i="9"/>
  <c r="I286" i="9"/>
  <c r="B287" i="9"/>
  <c r="C287" i="9"/>
  <c r="D287" i="9"/>
  <c r="G287" i="9" s="1"/>
  <c r="E287" i="9"/>
  <c r="I287" i="9"/>
  <c r="B288" i="9"/>
  <c r="C288" i="9"/>
  <c r="D288" i="9"/>
  <c r="G288" i="9" s="1"/>
  <c r="E288" i="9"/>
  <c r="I288" i="9"/>
  <c r="B289" i="9"/>
  <c r="C289" i="9"/>
  <c r="D289" i="9"/>
  <c r="G289" i="9" s="1"/>
  <c r="E289" i="9"/>
  <c r="I289" i="9"/>
  <c r="B290" i="9"/>
  <c r="C290" i="9"/>
  <c r="D290" i="9"/>
  <c r="E290" i="9"/>
  <c r="I290" i="9"/>
  <c r="B291" i="9"/>
  <c r="C291" i="9"/>
  <c r="D291" i="9"/>
  <c r="F291" i="9" s="1"/>
  <c r="E291" i="9"/>
  <c r="I291" i="9"/>
  <c r="B292" i="9"/>
  <c r="C292" i="9"/>
  <c r="D292" i="9"/>
  <c r="F292" i="9" s="1"/>
  <c r="E292" i="9"/>
  <c r="I292" i="9"/>
  <c r="B293" i="9"/>
  <c r="C293" i="9"/>
  <c r="D293" i="9"/>
  <c r="G293" i="9" s="1"/>
  <c r="E293" i="9"/>
  <c r="I293" i="9"/>
  <c r="B294" i="9"/>
  <c r="C294" i="9"/>
  <c r="D294" i="9"/>
  <c r="E294" i="9"/>
  <c r="I294" i="9"/>
  <c r="B295" i="9"/>
  <c r="C295" i="9"/>
  <c r="D295" i="9"/>
  <c r="G295" i="9" s="1"/>
  <c r="E295" i="9"/>
  <c r="I295" i="9"/>
  <c r="B296" i="9"/>
  <c r="C296" i="9"/>
  <c r="D296" i="9"/>
  <c r="G296" i="9" s="1"/>
  <c r="E296" i="9"/>
  <c r="I296" i="9"/>
  <c r="B297" i="9"/>
  <c r="C297" i="9"/>
  <c r="D297" i="9"/>
  <c r="F297" i="9" s="1"/>
  <c r="E297" i="9"/>
  <c r="I297" i="9"/>
  <c r="B298" i="9"/>
  <c r="C298" i="9"/>
  <c r="D298" i="9"/>
  <c r="G298" i="9" s="1"/>
  <c r="E298" i="9"/>
  <c r="I298" i="9"/>
  <c r="B299" i="9"/>
  <c r="C299" i="9"/>
  <c r="D299" i="9"/>
  <c r="F299" i="9" s="1"/>
  <c r="E299" i="9"/>
  <c r="I299" i="9"/>
  <c r="B300" i="9"/>
  <c r="C300" i="9"/>
  <c r="D300" i="9"/>
  <c r="F300" i="9" s="1"/>
  <c r="E300" i="9"/>
  <c r="I300" i="9"/>
  <c r="B301" i="9"/>
  <c r="C301" i="9"/>
  <c r="D301" i="9"/>
  <c r="G301" i="9" s="1"/>
  <c r="E301" i="9"/>
  <c r="I301" i="9"/>
  <c r="B302" i="9"/>
  <c r="C302" i="9"/>
  <c r="D302" i="9"/>
  <c r="F302" i="9" s="1"/>
  <c r="E302" i="9"/>
  <c r="I302" i="9"/>
  <c r="B303" i="9"/>
  <c r="C303" i="9"/>
  <c r="D303" i="9"/>
  <c r="F303" i="9" s="1"/>
  <c r="E303" i="9"/>
  <c r="I303" i="9"/>
  <c r="B304" i="9"/>
  <c r="C304" i="9"/>
  <c r="D304" i="9"/>
  <c r="G304" i="9" s="1"/>
  <c r="E304" i="9"/>
  <c r="I304" i="9"/>
  <c r="B305" i="9"/>
  <c r="C305" i="9"/>
  <c r="D305" i="9"/>
  <c r="F305" i="9" s="1"/>
  <c r="E305" i="9"/>
  <c r="I305" i="9"/>
  <c r="B306" i="9"/>
  <c r="C306" i="9"/>
  <c r="D306" i="9"/>
  <c r="E306" i="9"/>
  <c r="I306" i="9"/>
  <c r="B307" i="9"/>
  <c r="C307" i="9"/>
  <c r="D307" i="9"/>
  <c r="E307" i="9"/>
  <c r="I307" i="9"/>
  <c r="B308" i="9"/>
  <c r="C308" i="9"/>
  <c r="D308" i="9"/>
  <c r="G308" i="9" s="1"/>
  <c r="E308" i="9"/>
  <c r="I308" i="9"/>
  <c r="B309" i="9"/>
  <c r="C309" i="9"/>
  <c r="D309" i="9"/>
  <c r="E309" i="9"/>
  <c r="I309" i="9"/>
  <c r="B310" i="9"/>
  <c r="C310" i="9"/>
  <c r="D310" i="9"/>
  <c r="G310" i="9" s="1"/>
  <c r="E310" i="9"/>
  <c r="I310" i="9"/>
  <c r="B311" i="9"/>
  <c r="C311" i="9"/>
  <c r="D311" i="9"/>
  <c r="E311" i="9"/>
  <c r="I311" i="9"/>
  <c r="B312" i="9"/>
  <c r="C312" i="9"/>
  <c r="D312" i="9"/>
  <c r="G312" i="9" s="1"/>
  <c r="E312" i="9"/>
  <c r="I312" i="9"/>
  <c r="B313" i="9"/>
  <c r="C313" i="9"/>
  <c r="D313" i="9"/>
  <c r="F313" i="9" s="1"/>
  <c r="E313" i="9"/>
  <c r="I313" i="9"/>
  <c r="B314" i="9"/>
  <c r="C314" i="9"/>
  <c r="D314" i="9"/>
  <c r="G314" i="9" s="1"/>
  <c r="E314" i="9"/>
  <c r="I314" i="9"/>
  <c r="B315" i="9"/>
  <c r="C315" i="9"/>
  <c r="D315" i="9"/>
  <c r="F315" i="9" s="1"/>
  <c r="E315" i="9"/>
  <c r="I315" i="9"/>
  <c r="B316" i="9"/>
  <c r="C316" i="9"/>
  <c r="D316" i="9"/>
  <c r="G316" i="9" s="1"/>
  <c r="E316" i="9"/>
  <c r="I316" i="9"/>
  <c r="B317" i="9"/>
  <c r="C317" i="9"/>
  <c r="D317" i="9"/>
  <c r="E317" i="9"/>
  <c r="I317" i="9"/>
  <c r="B318" i="9"/>
  <c r="C318" i="9"/>
  <c r="D318" i="9"/>
  <c r="F318" i="9" s="1"/>
  <c r="E318" i="9"/>
  <c r="I318" i="9"/>
  <c r="B319" i="9"/>
  <c r="C319" i="9"/>
  <c r="D319" i="9"/>
  <c r="E319" i="9"/>
  <c r="I319" i="9"/>
  <c r="B320" i="9"/>
  <c r="C320" i="9"/>
  <c r="D320" i="9"/>
  <c r="F320" i="9" s="1"/>
  <c r="E320" i="9"/>
  <c r="I320" i="9"/>
  <c r="B321" i="9"/>
  <c r="C321" i="9"/>
  <c r="D321" i="9"/>
  <c r="F321" i="9" s="1"/>
  <c r="E321" i="9"/>
  <c r="I321" i="9"/>
  <c r="B322" i="9"/>
  <c r="C322" i="9"/>
  <c r="D322" i="9"/>
  <c r="G322" i="9" s="1"/>
  <c r="E322" i="9"/>
  <c r="I322" i="9"/>
  <c r="B323" i="9"/>
  <c r="C323" i="9"/>
  <c r="D323" i="9"/>
  <c r="F323" i="9" s="1"/>
  <c r="E323" i="9"/>
  <c r="I323" i="9"/>
  <c r="B324" i="9"/>
  <c r="C324" i="9"/>
  <c r="D324" i="9"/>
  <c r="G324" i="9" s="1"/>
  <c r="E324" i="9"/>
  <c r="I324" i="9"/>
  <c r="B325" i="9"/>
  <c r="C325" i="9"/>
  <c r="D325" i="9"/>
  <c r="F325" i="9" s="1"/>
  <c r="E325" i="9"/>
  <c r="I325" i="9"/>
  <c r="B326" i="9"/>
  <c r="C326" i="9"/>
  <c r="D326" i="9"/>
  <c r="G326" i="9" s="1"/>
  <c r="E326" i="9"/>
  <c r="I326" i="9"/>
  <c r="B327" i="9"/>
  <c r="C327" i="9"/>
  <c r="D327" i="9"/>
  <c r="G327" i="9" s="1"/>
  <c r="E327" i="9"/>
  <c r="I327" i="9"/>
  <c r="B328" i="9"/>
  <c r="C328" i="9"/>
  <c r="D328" i="9"/>
  <c r="G328" i="9" s="1"/>
  <c r="E328" i="9"/>
  <c r="I328" i="9"/>
  <c r="B329" i="9"/>
  <c r="C329" i="9"/>
  <c r="D329" i="9"/>
  <c r="G329" i="9" s="1"/>
  <c r="E329" i="9"/>
  <c r="I329" i="9"/>
  <c r="B330" i="9"/>
  <c r="C330" i="9"/>
  <c r="D330" i="9"/>
  <c r="G330" i="9" s="1"/>
  <c r="E330" i="9"/>
  <c r="I330" i="9"/>
  <c r="B331" i="9"/>
  <c r="C331" i="9"/>
  <c r="D331" i="9"/>
  <c r="E331" i="9"/>
  <c r="I331" i="9"/>
  <c r="B332" i="9"/>
  <c r="C332" i="9"/>
  <c r="D332" i="9"/>
  <c r="F332" i="9" s="1"/>
  <c r="E332" i="9"/>
  <c r="I332" i="9"/>
  <c r="B333" i="9"/>
  <c r="C333" i="9"/>
  <c r="D333" i="9"/>
  <c r="F333" i="9" s="1"/>
  <c r="E333" i="9"/>
  <c r="I333" i="9"/>
  <c r="B334" i="9"/>
  <c r="C334" i="9"/>
  <c r="D334" i="9"/>
  <c r="E334" i="9"/>
  <c r="I334" i="9"/>
  <c r="B335" i="9"/>
  <c r="C335" i="9"/>
  <c r="D335" i="9"/>
  <c r="G335" i="9" s="1"/>
  <c r="E335" i="9"/>
  <c r="I335" i="9"/>
  <c r="B336" i="9"/>
  <c r="C336" i="9"/>
  <c r="D336" i="9"/>
  <c r="G336" i="9" s="1"/>
  <c r="E336" i="9"/>
  <c r="I336" i="9"/>
  <c r="B337" i="9"/>
  <c r="C337" i="9"/>
  <c r="D337" i="9"/>
  <c r="F337" i="9" s="1"/>
  <c r="E337" i="9"/>
  <c r="I337" i="9"/>
  <c r="B338" i="9"/>
  <c r="C338" i="9"/>
  <c r="D338" i="9"/>
  <c r="E338" i="9"/>
  <c r="I338" i="9"/>
  <c r="B339" i="9"/>
  <c r="C339" i="9"/>
  <c r="D339" i="9"/>
  <c r="F339" i="9" s="1"/>
  <c r="E339" i="9"/>
  <c r="I339" i="9"/>
  <c r="B340" i="9"/>
  <c r="C340" i="9"/>
  <c r="D340" i="9"/>
  <c r="E340" i="9"/>
  <c r="I340" i="9"/>
  <c r="B341" i="9"/>
  <c r="C341" i="9"/>
  <c r="D341" i="9"/>
  <c r="F341" i="9" s="1"/>
  <c r="E341" i="9"/>
  <c r="I341" i="9"/>
  <c r="B342" i="9"/>
  <c r="C342" i="9"/>
  <c r="D342" i="9"/>
  <c r="E342" i="9"/>
  <c r="I342" i="9"/>
  <c r="B343" i="9"/>
  <c r="C343" i="9"/>
  <c r="D343" i="9"/>
  <c r="G343" i="9" s="1"/>
  <c r="E343" i="9"/>
  <c r="I343" i="9"/>
  <c r="B344" i="9"/>
  <c r="C344" i="9"/>
  <c r="D344" i="9"/>
  <c r="E344" i="9"/>
  <c r="I344" i="9"/>
  <c r="B345" i="9"/>
  <c r="C345" i="9"/>
  <c r="D345" i="9"/>
  <c r="G345" i="9" s="1"/>
  <c r="E345" i="9"/>
  <c r="I345" i="9"/>
  <c r="B346" i="9"/>
  <c r="C346" i="9"/>
  <c r="D346" i="9"/>
  <c r="G346" i="9" s="1"/>
  <c r="E346" i="9"/>
  <c r="I346" i="9"/>
  <c r="B347" i="9"/>
  <c r="C347" i="9"/>
  <c r="D347" i="9"/>
  <c r="G347" i="9" s="1"/>
  <c r="E347" i="9"/>
  <c r="I347" i="9"/>
  <c r="B348" i="9"/>
  <c r="C348" i="9"/>
  <c r="D348" i="9"/>
  <c r="F348" i="9" s="1"/>
  <c r="E348" i="9"/>
  <c r="I348" i="9"/>
  <c r="B349" i="9"/>
  <c r="C349" i="9"/>
  <c r="D349" i="9"/>
  <c r="F349" i="9" s="1"/>
  <c r="E349" i="9"/>
  <c r="I349" i="9"/>
  <c r="B350" i="9"/>
  <c r="C350" i="9"/>
  <c r="D350" i="9"/>
  <c r="F350" i="9" s="1"/>
  <c r="E350" i="9"/>
  <c r="I350" i="9"/>
  <c r="B351" i="9"/>
  <c r="C351" i="9"/>
  <c r="D351" i="9"/>
  <c r="E351" i="9"/>
  <c r="I351" i="9"/>
  <c r="B352" i="9"/>
  <c r="C352" i="9"/>
  <c r="D352" i="9"/>
  <c r="F352" i="9" s="1"/>
  <c r="E352" i="9"/>
  <c r="I352" i="9"/>
  <c r="B353" i="9"/>
  <c r="C353" i="9"/>
  <c r="D353" i="9"/>
  <c r="G353" i="9" s="1"/>
  <c r="E353" i="9"/>
  <c r="I353" i="9"/>
  <c r="B354" i="9"/>
  <c r="C354" i="9"/>
  <c r="D354" i="9"/>
  <c r="F354" i="9" s="1"/>
  <c r="E354" i="9"/>
  <c r="I354" i="9"/>
  <c r="B355" i="9"/>
  <c r="C355" i="9"/>
  <c r="D355" i="9"/>
  <c r="E355" i="9"/>
  <c r="I355" i="9"/>
  <c r="B356" i="9"/>
  <c r="C356" i="9"/>
  <c r="D356" i="9"/>
  <c r="G356" i="9" s="1"/>
  <c r="E356" i="9"/>
  <c r="I356" i="9"/>
  <c r="B357" i="9"/>
  <c r="C357" i="9"/>
  <c r="D357" i="9"/>
  <c r="F357" i="9" s="1"/>
  <c r="E357" i="9"/>
  <c r="I357" i="9"/>
  <c r="B358" i="9"/>
  <c r="C358" i="9"/>
  <c r="D358" i="9"/>
  <c r="F358" i="9" s="1"/>
  <c r="E358" i="9"/>
  <c r="I358" i="9"/>
  <c r="B359" i="9"/>
  <c r="C359" i="9"/>
  <c r="D359" i="9"/>
  <c r="F359" i="9" s="1"/>
  <c r="E359" i="9"/>
  <c r="I359" i="9"/>
  <c r="B360" i="9"/>
  <c r="C360" i="9"/>
  <c r="D360" i="9"/>
  <c r="E360" i="9"/>
  <c r="I360" i="9"/>
  <c r="B361" i="9"/>
  <c r="C361" i="9"/>
  <c r="D361" i="9"/>
  <c r="F361" i="9" s="1"/>
  <c r="E361" i="9"/>
  <c r="I361" i="9"/>
  <c r="B362" i="9"/>
  <c r="C362" i="9"/>
  <c r="D362" i="9"/>
  <c r="G362" i="9" s="1"/>
  <c r="E362" i="9"/>
  <c r="I362" i="9"/>
  <c r="B363" i="9"/>
  <c r="C363" i="9"/>
  <c r="D363" i="9"/>
  <c r="G363" i="9" s="1"/>
  <c r="E363" i="9"/>
  <c r="I363" i="9"/>
  <c r="B364" i="9"/>
  <c r="C364" i="9"/>
  <c r="D364" i="9"/>
  <c r="G364" i="9" s="1"/>
  <c r="E364" i="9"/>
  <c r="I364" i="9"/>
  <c r="B365" i="9"/>
  <c r="C365" i="9"/>
  <c r="D365" i="9"/>
  <c r="F365" i="9" s="1"/>
  <c r="E365" i="9"/>
  <c r="I365" i="9"/>
  <c r="B366" i="9"/>
  <c r="C366" i="9"/>
  <c r="D366" i="9"/>
  <c r="F366" i="9" s="1"/>
  <c r="E366" i="9"/>
  <c r="I366" i="9"/>
  <c r="B367" i="9"/>
  <c r="C367" i="9"/>
  <c r="D367" i="9"/>
  <c r="F367" i="9" s="1"/>
  <c r="E367" i="9"/>
  <c r="I367" i="9"/>
  <c r="B368" i="9"/>
  <c r="C368" i="9"/>
  <c r="D368" i="9"/>
  <c r="F368" i="9" s="1"/>
  <c r="E368" i="9"/>
  <c r="I368" i="9"/>
  <c r="B369" i="9"/>
  <c r="C369" i="9"/>
  <c r="D369" i="9"/>
  <c r="E369" i="9"/>
  <c r="I369" i="9"/>
  <c r="B370" i="9"/>
  <c r="C370" i="9"/>
  <c r="D370" i="9"/>
  <c r="F370" i="9" s="1"/>
  <c r="E370" i="9"/>
  <c r="I370" i="9"/>
  <c r="B371" i="9"/>
  <c r="C371" i="9"/>
  <c r="D371" i="9"/>
  <c r="E371" i="9"/>
  <c r="I371" i="9"/>
  <c r="B372" i="9"/>
  <c r="C372" i="9"/>
  <c r="D372" i="9"/>
  <c r="G372" i="9" s="1"/>
  <c r="E372" i="9"/>
  <c r="I372" i="9"/>
  <c r="B373" i="9"/>
  <c r="C373" i="9"/>
  <c r="D373" i="9"/>
  <c r="G373" i="9" s="1"/>
  <c r="E373" i="9"/>
  <c r="I373" i="9"/>
  <c r="B374" i="9"/>
  <c r="C374" i="9"/>
  <c r="D374" i="9"/>
  <c r="G374" i="9" s="1"/>
  <c r="E374" i="9"/>
  <c r="I374" i="9"/>
  <c r="B375" i="9"/>
  <c r="C375" i="9"/>
  <c r="D375" i="9"/>
  <c r="G375" i="9" s="1"/>
  <c r="E375" i="9"/>
  <c r="I375" i="9"/>
  <c r="B376" i="9"/>
  <c r="C376" i="9"/>
  <c r="D376" i="9"/>
  <c r="F376" i="9" s="1"/>
  <c r="E376" i="9"/>
  <c r="I376" i="9"/>
  <c r="B377" i="9"/>
  <c r="C377" i="9"/>
  <c r="D377" i="9"/>
  <c r="E377" i="9"/>
  <c r="I377" i="9"/>
  <c r="B378" i="9"/>
  <c r="C378" i="9"/>
  <c r="D378" i="9"/>
  <c r="F378" i="9" s="1"/>
  <c r="E378" i="9"/>
  <c r="I378" i="9"/>
  <c r="B379" i="9"/>
  <c r="C379" i="9"/>
  <c r="D379" i="9"/>
  <c r="G379" i="9" s="1"/>
  <c r="E379" i="9"/>
  <c r="I379" i="9"/>
  <c r="B380" i="9"/>
  <c r="C380" i="9"/>
  <c r="D380" i="9"/>
  <c r="F380" i="9" s="1"/>
  <c r="E380" i="9"/>
  <c r="I380" i="9"/>
  <c r="B381" i="9"/>
  <c r="C381" i="9"/>
  <c r="D381" i="9"/>
  <c r="G381" i="9" s="1"/>
  <c r="E381" i="9"/>
  <c r="I381" i="9"/>
  <c r="B382" i="9"/>
  <c r="C382" i="9"/>
  <c r="D382" i="9"/>
  <c r="E382" i="9"/>
  <c r="I382" i="9"/>
  <c r="B383" i="9"/>
  <c r="C383" i="9"/>
  <c r="D383" i="9"/>
  <c r="G383" i="9" s="1"/>
  <c r="E383" i="9"/>
  <c r="I383" i="9"/>
  <c r="B384" i="9"/>
  <c r="C384" i="9"/>
  <c r="D384" i="9"/>
  <c r="F384" i="9" s="1"/>
  <c r="E384" i="9"/>
  <c r="I384" i="9"/>
  <c r="B385" i="9"/>
  <c r="C385" i="9"/>
  <c r="D385" i="9"/>
  <c r="G385" i="9" s="1"/>
  <c r="E385" i="9"/>
  <c r="I385" i="9"/>
  <c r="B386" i="9"/>
  <c r="C386" i="9"/>
  <c r="D386" i="9"/>
  <c r="F386" i="9" s="1"/>
  <c r="E386" i="9"/>
  <c r="I386" i="9"/>
  <c r="B387" i="9"/>
  <c r="C387" i="9"/>
  <c r="D387" i="9"/>
  <c r="G387" i="9" s="1"/>
  <c r="E387" i="9"/>
  <c r="I387" i="9"/>
  <c r="B388" i="9"/>
  <c r="C388" i="9"/>
  <c r="D388" i="9"/>
  <c r="G388" i="9" s="1"/>
  <c r="E388" i="9"/>
  <c r="I388" i="9"/>
  <c r="B389" i="9"/>
  <c r="C389" i="9"/>
  <c r="D389" i="9"/>
  <c r="F389" i="9" s="1"/>
  <c r="E389" i="9"/>
  <c r="I389" i="9"/>
  <c r="B390" i="9"/>
  <c r="C390" i="9"/>
  <c r="D390" i="9"/>
  <c r="G390" i="9" s="1"/>
  <c r="E390" i="9"/>
  <c r="I390" i="9"/>
  <c r="B391" i="9"/>
  <c r="C391" i="9"/>
  <c r="D391" i="9"/>
  <c r="G391" i="9" s="1"/>
  <c r="E391" i="9"/>
  <c r="I391" i="9"/>
  <c r="B392" i="9"/>
  <c r="C392" i="9"/>
  <c r="D392" i="9"/>
  <c r="F392" i="9" s="1"/>
  <c r="E392" i="9"/>
  <c r="I392" i="9"/>
  <c r="B393" i="9"/>
  <c r="C393" i="9"/>
  <c r="D393" i="9"/>
  <c r="F393" i="9" s="1"/>
  <c r="E393" i="9"/>
  <c r="I393" i="9"/>
  <c r="B394" i="9"/>
  <c r="C394" i="9"/>
  <c r="D394" i="9"/>
  <c r="F394" i="9" s="1"/>
  <c r="E394" i="9"/>
  <c r="I394" i="9"/>
  <c r="B395" i="9"/>
  <c r="C395" i="9"/>
  <c r="D395" i="9"/>
  <c r="E395" i="9"/>
  <c r="I395" i="9"/>
  <c r="B396" i="9"/>
  <c r="C396" i="9"/>
  <c r="D396" i="9"/>
  <c r="G396" i="9" s="1"/>
  <c r="E396" i="9"/>
  <c r="I396" i="9"/>
  <c r="B397" i="9"/>
  <c r="C397" i="9"/>
  <c r="D397" i="9"/>
  <c r="F397" i="9" s="1"/>
  <c r="E397" i="9"/>
  <c r="I397" i="9"/>
  <c r="B398" i="9"/>
  <c r="C398" i="9"/>
  <c r="D398" i="9"/>
  <c r="G398" i="9" s="1"/>
  <c r="E398" i="9"/>
  <c r="I398" i="9"/>
  <c r="B399" i="9"/>
  <c r="C399" i="9"/>
  <c r="D399" i="9"/>
  <c r="G399" i="9" s="1"/>
  <c r="E399" i="9"/>
  <c r="I399" i="9"/>
  <c r="B400" i="9"/>
  <c r="C400" i="9"/>
  <c r="D400" i="9"/>
  <c r="F400" i="9" s="1"/>
  <c r="E400" i="9"/>
  <c r="I400" i="9"/>
  <c r="B401" i="9"/>
  <c r="C401" i="9"/>
  <c r="D401" i="9"/>
  <c r="E401" i="9"/>
  <c r="I401" i="9"/>
  <c r="B402" i="9"/>
  <c r="C402" i="9"/>
  <c r="D402" i="9"/>
  <c r="G402" i="9" s="1"/>
  <c r="E402" i="9"/>
  <c r="I402" i="9"/>
  <c r="B403" i="9"/>
  <c r="C403" i="9"/>
  <c r="D403" i="9"/>
  <c r="E403" i="9"/>
  <c r="I403" i="9"/>
  <c r="B404" i="9"/>
  <c r="C404" i="9"/>
  <c r="D404" i="9"/>
  <c r="F404" i="9" s="1"/>
  <c r="E404" i="9"/>
  <c r="I404" i="9"/>
  <c r="B405" i="9"/>
  <c r="C405" i="9"/>
  <c r="D405" i="9"/>
  <c r="E405" i="9"/>
  <c r="I405" i="9"/>
  <c r="B406" i="9"/>
  <c r="C406" i="9"/>
  <c r="D406" i="9"/>
  <c r="F406" i="9" s="1"/>
  <c r="E406" i="9"/>
  <c r="I406" i="9"/>
  <c r="B407" i="9"/>
  <c r="C407" i="9"/>
  <c r="D407" i="9"/>
  <c r="E407" i="9"/>
  <c r="I407" i="9"/>
  <c r="B408" i="9"/>
  <c r="C408" i="9"/>
  <c r="D408" i="9"/>
  <c r="G408" i="9" s="1"/>
  <c r="E408" i="9"/>
  <c r="I408" i="9"/>
  <c r="B409" i="9"/>
  <c r="C409" i="9"/>
  <c r="D409" i="9"/>
  <c r="F409" i="9" s="1"/>
  <c r="E409" i="9"/>
  <c r="I409" i="9"/>
  <c r="B410" i="9"/>
  <c r="C410" i="9"/>
  <c r="D410" i="9"/>
  <c r="F410" i="9" s="1"/>
  <c r="E410" i="9"/>
  <c r="I410" i="9"/>
  <c r="B411" i="9"/>
  <c r="C411" i="9"/>
  <c r="D411" i="9"/>
  <c r="F411" i="9" s="1"/>
  <c r="E411" i="9"/>
  <c r="I411" i="9"/>
  <c r="B412" i="9"/>
  <c r="C412" i="9"/>
  <c r="D412" i="9"/>
  <c r="F412" i="9" s="1"/>
  <c r="E412" i="9"/>
  <c r="I412" i="9"/>
  <c r="B413" i="9"/>
  <c r="C413" i="9"/>
  <c r="D413" i="9"/>
  <c r="F413" i="9" s="1"/>
  <c r="E413" i="9"/>
  <c r="I413" i="9"/>
  <c r="B414" i="9"/>
  <c r="C414" i="9"/>
  <c r="D414" i="9"/>
  <c r="F414" i="9" s="1"/>
  <c r="E414" i="9"/>
  <c r="I414" i="9"/>
  <c r="B415" i="9"/>
  <c r="C415" i="9"/>
  <c r="D415" i="9"/>
  <c r="F415" i="9" s="1"/>
  <c r="E415" i="9"/>
  <c r="I415" i="9"/>
  <c r="B416" i="9"/>
  <c r="C416" i="9"/>
  <c r="D416" i="9"/>
  <c r="F416" i="9" s="1"/>
  <c r="E416" i="9"/>
  <c r="I416" i="9"/>
  <c r="B417" i="9"/>
  <c r="C417" i="9"/>
  <c r="D417" i="9"/>
  <c r="F417" i="9" s="1"/>
  <c r="E417" i="9"/>
  <c r="I417" i="9"/>
  <c r="B418" i="9"/>
  <c r="C418" i="9"/>
  <c r="D418" i="9"/>
  <c r="E418" i="9"/>
  <c r="I418" i="9"/>
  <c r="B419" i="9"/>
  <c r="C419" i="9"/>
  <c r="D419" i="9"/>
  <c r="F419" i="9" s="1"/>
  <c r="E419" i="9"/>
  <c r="I419" i="9"/>
  <c r="B420" i="9"/>
  <c r="C420" i="9"/>
  <c r="D420" i="9"/>
  <c r="G420" i="9" s="1"/>
  <c r="E420" i="9"/>
  <c r="I420" i="9"/>
  <c r="B421" i="9"/>
  <c r="C421" i="9"/>
  <c r="D421" i="9"/>
  <c r="F421" i="9" s="1"/>
  <c r="E421" i="9"/>
  <c r="I421" i="9"/>
  <c r="B422" i="9"/>
  <c r="C422" i="9"/>
  <c r="D422" i="9"/>
  <c r="F422" i="9" s="1"/>
  <c r="E422" i="9"/>
  <c r="I422" i="9"/>
  <c r="B423" i="9"/>
  <c r="C423" i="9"/>
  <c r="D423" i="9"/>
  <c r="G423" i="9" s="1"/>
  <c r="E423" i="9"/>
  <c r="I423" i="9"/>
  <c r="B424" i="9"/>
  <c r="C424" i="9"/>
  <c r="D424" i="9"/>
  <c r="G424" i="9" s="1"/>
  <c r="E424" i="9"/>
  <c r="I424" i="9"/>
  <c r="B425" i="9"/>
  <c r="C425" i="9"/>
  <c r="D425" i="9"/>
  <c r="F425" i="9" s="1"/>
  <c r="E425" i="9"/>
  <c r="I425" i="9"/>
  <c r="B426" i="9"/>
  <c r="C426" i="9"/>
  <c r="D426" i="9"/>
  <c r="F426" i="9" s="1"/>
  <c r="E426" i="9"/>
  <c r="I426" i="9"/>
  <c r="B427" i="9"/>
  <c r="C427" i="9"/>
  <c r="D427" i="9"/>
  <c r="E427" i="9"/>
  <c r="I427" i="9"/>
  <c r="B428" i="9"/>
  <c r="C428" i="9"/>
  <c r="D428" i="9"/>
  <c r="G428" i="9" s="1"/>
  <c r="E428" i="9"/>
  <c r="I428" i="9"/>
  <c r="B429" i="9"/>
  <c r="C429" i="9"/>
  <c r="D429" i="9"/>
  <c r="G429" i="9" s="1"/>
  <c r="E429" i="9"/>
  <c r="I429" i="9"/>
  <c r="B430" i="9"/>
  <c r="C430" i="9"/>
  <c r="D430" i="9"/>
  <c r="F430" i="9" s="1"/>
  <c r="E430" i="9"/>
  <c r="I430" i="9"/>
  <c r="B431" i="9"/>
  <c r="C431" i="9"/>
  <c r="D431" i="9"/>
  <c r="E431" i="9"/>
  <c r="I431" i="9"/>
  <c r="B432" i="9"/>
  <c r="C432" i="9"/>
  <c r="D432" i="9"/>
  <c r="G432" i="9" s="1"/>
  <c r="E432" i="9"/>
  <c r="I432" i="9"/>
  <c r="B433" i="9"/>
  <c r="C433" i="9"/>
  <c r="D433" i="9"/>
  <c r="E433" i="9"/>
  <c r="I433" i="9"/>
  <c r="B434" i="9"/>
  <c r="C434" i="9"/>
  <c r="D434" i="9"/>
  <c r="F434" i="9" s="1"/>
  <c r="E434" i="9"/>
  <c r="I434" i="9"/>
  <c r="B435" i="9"/>
  <c r="C435" i="9"/>
  <c r="D435" i="9"/>
  <c r="G435" i="9" s="1"/>
  <c r="E435" i="9"/>
  <c r="I435" i="9"/>
  <c r="B436" i="9"/>
  <c r="C436" i="9"/>
  <c r="D436" i="9"/>
  <c r="G436" i="9" s="1"/>
  <c r="E436" i="9"/>
  <c r="I436" i="9"/>
  <c r="B437" i="9"/>
  <c r="C437" i="9"/>
  <c r="D437" i="9"/>
  <c r="F437" i="9" s="1"/>
  <c r="E437" i="9"/>
  <c r="I437" i="9"/>
  <c r="B438" i="9"/>
  <c r="C438" i="9"/>
  <c r="D438" i="9"/>
  <c r="F438" i="9" s="1"/>
  <c r="E438" i="9"/>
  <c r="I438" i="9"/>
  <c r="B439" i="9"/>
  <c r="C439" i="9"/>
  <c r="D439" i="9"/>
  <c r="F439" i="9" s="1"/>
  <c r="E439" i="9"/>
  <c r="I439" i="9"/>
  <c r="B440" i="9"/>
  <c r="C440" i="9"/>
  <c r="D440" i="9"/>
  <c r="E440" i="9"/>
  <c r="I440" i="9"/>
  <c r="B441" i="9"/>
  <c r="C441" i="9"/>
  <c r="D441" i="9"/>
  <c r="G441" i="9" s="1"/>
  <c r="E441" i="9"/>
  <c r="I441" i="9"/>
  <c r="B442" i="9"/>
  <c r="C442" i="9"/>
  <c r="D442" i="9"/>
  <c r="E442" i="9"/>
  <c r="I442" i="9"/>
  <c r="B443" i="9"/>
  <c r="C443" i="9"/>
  <c r="D443" i="9"/>
  <c r="E443" i="9"/>
  <c r="I443" i="9"/>
  <c r="B444" i="9"/>
  <c r="C444" i="9"/>
  <c r="D444" i="9"/>
  <c r="F444" i="9" s="1"/>
  <c r="E444" i="9"/>
  <c r="I444" i="9"/>
  <c r="B445" i="9"/>
  <c r="C445" i="9"/>
  <c r="D445" i="9"/>
  <c r="F445" i="9" s="1"/>
  <c r="E445" i="9"/>
  <c r="I445" i="9"/>
  <c r="B446" i="9"/>
  <c r="C446" i="9"/>
  <c r="D446" i="9"/>
  <c r="F446" i="9" s="1"/>
  <c r="E446" i="9"/>
  <c r="I446" i="9"/>
  <c r="B447" i="9"/>
  <c r="C447" i="9"/>
  <c r="D447" i="9"/>
  <c r="G447" i="9" s="1"/>
  <c r="E447" i="9"/>
  <c r="I447" i="9"/>
  <c r="B448" i="9"/>
  <c r="C448" i="9"/>
  <c r="D448" i="9"/>
  <c r="E448" i="9"/>
  <c r="I448" i="9"/>
  <c r="B449" i="9"/>
  <c r="C449" i="9"/>
  <c r="D449" i="9"/>
  <c r="E449" i="9"/>
  <c r="I449" i="9"/>
  <c r="B450" i="9"/>
  <c r="C450" i="9"/>
  <c r="D450" i="9"/>
  <c r="G450" i="9" s="1"/>
  <c r="E450" i="9"/>
  <c r="I450" i="9"/>
  <c r="B451" i="9"/>
  <c r="C451" i="9"/>
  <c r="D451" i="9"/>
  <c r="G451" i="9" s="1"/>
  <c r="E451" i="9"/>
  <c r="I451" i="9"/>
  <c r="B452" i="9"/>
  <c r="C452" i="9"/>
  <c r="D452" i="9"/>
  <c r="G452" i="9" s="1"/>
  <c r="E452" i="9"/>
  <c r="I452" i="9"/>
  <c r="I4" i="9"/>
  <c r="D20" i="11"/>
  <c r="D4" i="9"/>
  <c r="G4" i="9" s="1"/>
  <c r="B2" i="9"/>
  <c r="C2" i="9"/>
  <c r="E4" i="9"/>
  <c r="E877" i="22"/>
  <c r="E873" i="22"/>
  <c r="E1119" i="22"/>
  <c r="E1123" i="22"/>
  <c r="E864" i="22"/>
  <c r="E869" i="22"/>
  <c r="E863" i="22"/>
  <c r="E855" i="22"/>
  <c r="E850" i="22"/>
  <c r="E859" i="22"/>
  <c r="E865" i="22"/>
  <c r="E874" i="22"/>
  <c r="E853" i="22"/>
  <c r="E1121" i="22"/>
  <c r="E1116" i="22"/>
  <c r="E879" i="22"/>
  <c r="E1120" i="22"/>
  <c r="E846" i="22"/>
  <c r="E13" i="22"/>
  <c r="E858" i="22"/>
  <c r="E854" i="22"/>
  <c r="E857" i="22"/>
  <c r="E880" i="22"/>
  <c r="E1117" i="22"/>
  <c r="E845" i="22"/>
  <c r="E872" i="22"/>
  <c r="E1122" i="22"/>
  <c r="E848" i="22"/>
  <c r="E847" i="22"/>
  <c r="E843" i="22"/>
  <c r="E1126" i="22"/>
  <c r="E852" i="22"/>
  <c r="E856" i="22"/>
  <c r="E870" i="22"/>
  <c r="E866" i="22"/>
  <c r="E862" i="22"/>
  <c r="E861" i="22"/>
  <c r="E875" i="22"/>
  <c r="E1124" i="22"/>
  <c r="E860" i="22"/>
  <c r="E878" i="22"/>
  <c r="E881" i="22"/>
  <c r="E849" i="22"/>
  <c r="E1118" i="22"/>
  <c r="E844" i="22"/>
  <c r="E867" i="22"/>
  <c r="E876" i="22"/>
  <c r="E871" i="22"/>
  <c r="E851" i="22"/>
  <c r="E1125" i="22"/>
  <c r="E868" i="22"/>
  <c r="R6" i="7" l="1"/>
  <c r="Q6" i="7" s="1"/>
  <c r="AD2" i="5"/>
  <c r="I16" i="11" s="1"/>
  <c r="I19" i="11" s="1"/>
  <c r="F166" i="9"/>
  <c r="G23" i="9"/>
  <c r="G13" i="9"/>
  <c r="G15" i="9"/>
  <c r="G43" i="9"/>
  <c r="F222" i="9"/>
  <c r="G414" i="9"/>
  <c r="M1" i="5"/>
  <c r="G16" i="11" s="1"/>
  <c r="G9" i="9"/>
  <c r="G29" i="9"/>
  <c r="G17" i="9"/>
  <c r="G5" i="9"/>
  <c r="G25" i="9"/>
  <c r="G21" i="9"/>
  <c r="G19" i="9"/>
  <c r="F11" i="9"/>
  <c r="G31" i="9"/>
  <c r="G7" i="9"/>
  <c r="F27" i="9"/>
  <c r="R49" i="7"/>
  <c r="K2" i="7"/>
  <c r="AG7" i="5"/>
  <c r="F127" i="9"/>
  <c r="G37" i="9"/>
  <c r="G44" i="9"/>
  <c r="F287" i="9"/>
  <c r="F240" i="9"/>
  <c r="G262" i="9"/>
  <c r="F249" i="9"/>
  <c r="G140" i="9"/>
  <c r="F399" i="9"/>
  <c r="F182" i="9"/>
  <c r="G98" i="9"/>
  <c r="G114" i="9"/>
  <c r="F194" i="9"/>
  <c r="G406" i="9"/>
  <c r="G214" i="9"/>
  <c r="G68" i="9"/>
  <c r="F304" i="9"/>
  <c r="G124" i="9"/>
  <c r="F257" i="9"/>
  <c r="G157" i="9"/>
  <c r="G410" i="9"/>
  <c r="F174" i="9"/>
  <c r="F259" i="9"/>
  <c r="G434" i="9"/>
  <c r="G118" i="9"/>
  <c r="G146" i="9"/>
  <c r="F230" i="9"/>
  <c r="F158" i="9"/>
  <c r="F375" i="9"/>
  <c r="F206" i="9"/>
  <c r="G397" i="9"/>
  <c r="G106" i="9"/>
  <c r="F335" i="9"/>
  <c r="A36" i="9"/>
  <c r="R44" i="7"/>
  <c r="R41" i="18" s="1"/>
  <c r="B19" i="18"/>
  <c r="A19" i="18" s="1"/>
  <c r="G368" i="9"/>
  <c r="G365" i="9"/>
  <c r="G400" i="9"/>
  <c r="F97" i="9"/>
  <c r="F301" i="9"/>
  <c r="F310" i="9"/>
  <c r="F47" i="9"/>
  <c r="F125" i="9"/>
  <c r="G38" i="9"/>
  <c r="G404" i="9"/>
  <c r="AE7" i="15"/>
  <c r="K1" i="15"/>
  <c r="G17" i="11" s="1"/>
  <c r="G41" i="9"/>
  <c r="F34" i="9"/>
  <c r="G87" i="9"/>
  <c r="G413" i="9"/>
  <c r="F164" i="9"/>
  <c r="G367" i="9"/>
  <c r="G297" i="9"/>
  <c r="G179" i="9"/>
  <c r="G241" i="9"/>
  <c r="G370" i="9"/>
  <c r="G159" i="9"/>
  <c r="G254" i="9"/>
  <c r="G320" i="9"/>
  <c r="G261" i="9"/>
  <c r="G416" i="9"/>
  <c r="G91" i="9"/>
  <c r="F356" i="9"/>
  <c r="F281" i="9"/>
  <c r="G392" i="9"/>
  <c r="F192" i="9"/>
  <c r="F420" i="9"/>
  <c r="G300" i="9"/>
  <c r="F223" i="9"/>
  <c r="F79" i="9"/>
  <c r="F450" i="9"/>
  <c r="F175" i="9"/>
  <c r="F364" i="9"/>
  <c r="F295" i="9"/>
  <c r="G266" i="9"/>
  <c r="G75" i="9"/>
  <c r="G305" i="9"/>
  <c r="F285" i="9"/>
  <c r="F282" i="9"/>
  <c r="G366" i="9"/>
  <c r="G376" i="9"/>
  <c r="F398" i="9"/>
  <c r="B3" i="18"/>
  <c r="A3" i="18" s="1"/>
  <c r="B6" i="18"/>
  <c r="A6" i="18" s="1"/>
  <c r="B7" i="18"/>
  <c r="A7" i="18" s="1"/>
  <c r="B8" i="18"/>
  <c r="A8" i="18" s="1"/>
  <c r="B10" i="18"/>
  <c r="A10" i="18" s="1"/>
  <c r="B11" i="18"/>
  <c r="A11" i="18" s="1"/>
  <c r="B13" i="18"/>
  <c r="A13" i="18" s="1"/>
  <c r="B14" i="18"/>
  <c r="A14" i="18" s="1"/>
  <c r="B15" i="18"/>
  <c r="A15" i="18" s="1"/>
  <c r="B16" i="18"/>
  <c r="A16" i="18" s="1"/>
  <c r="B18" i="18"/>
  <c r="A18" i="18" s="1"/>
  <c r="B20" i="18"/>
  <c r="A20" i="18" s="1"/>
  <c r="B21" i="18"/>
  <c r="A21" i="18" s="1"/>
  <c r="B23" i="18"/>
  <c r="A23" i="18" s="1"/>
  <c r="B24" i="18"/>
  <c r="A24" i="18" s="1"/>
  <c r="F383" i="9"/>
  <c r="F372" i="9"/>
  <c r="F24" i="9"/>
  <c r="G20" i="9"/>
  <c r="G22" i="9"/>
  <c r="F373" i="9"/>
  <c r="F424" i="9"/>
  <c r="F189" i="9"/>
  <c r="G243" i="9"/>
  <c r="F162" i="9"/>
  <c r="F379" i="9"/>
  <c r="F387" i="9"/>
  <c r="F312" i="9"/>
  <c r="G439" i="9"/>
  <c r="G129" i="9"/>
  <c r="F238" i="9"/>
  <c r="F328" i="9"/>
  <c r="G218" i="9"/>
  <c r="G354" i="9"/>
  <c r="F362" i="9"/>
  <c r="G350" i="9"/>
  <c r="F381" i="9"/>
  <c r="G318" i="9"/>
  <c r="G101" i="9"/>
  <c r="G389" i="9"/>
  <c r="F193" i="9"/>
  <c r="F237" i="9"/>
  <c r="G380" i="9"/>
  <c r="G65" i="9"/>
  <c r="G77" i="9"/>
  <c r="F247" i="9"/>
  <c r="G270" i="9"/>
  <c r="F336" i="9"/>
  <c r="R32" i="7"/>
  <c r="R29" i="18" s="1"/>
  <c r="R22" i="7"/>
  <c r="Q22" i="7" s="1"/>
  <c r="R9" i="7"/>
  <c r="R6" i="18" s="1"/>
  <c r="R8" i="7"/>
  <c r="Q8" i="7" s="1"/>
  <c r="R48" i="7"/>
  <c r="Q48" i="7" s="1"/>
  <c r="R37" i="7"/>
  <c r="R34" i="18" s="1"/>
  <c r="K2" i="16"/>
  <c r="G116" i="9"/>
  <c r="F116" i="9"/>
  <c r="F96" i="9"/>
  <c r="G96" i="9"/>
  <c r="G56" i="9"/>
  <c r="F56" i="9"/>
  <c r="R24" i="7"/>
  <c r="R21" i="18" s="1"/>
  <c r="B9" i="18"/>
  <c r="A9" i="18" s="1"/>
  <c r="G108" i="9"/>
  <c r="F108" i="9"/>
  <c r="G80" i="9"/>
  <c r="F80" i="9"/>
  <c r="G60" i="9"/>
  <c r="F60" i="9"/>
  <c r="G48" i="9"/>
  <c r="F48" i="9"/>
  <c r="G128" i="9"/>
  <c r="F128" i="9"/>
  <c r="F84" i="9"/>
  <c r="G84" i="9"/>
  <c r="G64" i="9"/>
  <c r="F64" i="9"/>
  <c r="R13" i="7"/>
  <c r="Q13" i="7" s="1"/>
  <c r="R11" i="7"/>
  <c r="R8" i="18" s="1"/>
  <c r="R36" i="7"/>
  <c r="Q36" i="7" s="1"/>
  <c r="F452" i="9"/>
  <c r="G76" i="9"/>
  <c r="G213" i="9"/>
  <c r="G323" i="9"/>
  <c r="F205" i="9"/>
  <c r="F177" i="9"/>
  <c r="G233" i="9"/>
  <c r="G255" i="9"/>
  <c r="G92" i="9"/>
  <c r="G137" i="9"/>
  <c r="F137" i="9"/>
  <c r="G121" i="9"/>
  <c r="F121" i="9"/>
  <c r="G113" i="9"/>
  <c r="F113" i="9"/>
  <c r="G109" i="9"/>
  <c r="F109" i="9"/>
  <c r="G105" i="9"/>
  <c r="F105" i="9"/>
  <c r="F85" i="9"/>
  <c r="G85" i="9"/>
  <c r="G81" i="9"/>
  <c r="F81" i="9"/>
  <c r="G73" i="9"/>
  <c r="F73" i="9"/>
  <c r="G69" i="9"/>
  <c r="F69" i="9"/>
  <c r="F61" i="9"/>
  <c r="G61" i="9"/>
  <c r="F49" i="9"/>
  <c r="G49" i="9"/>
  <c r="G117" i="9"/>
  <c r="G201" i="9"/>
  <c r="F198" i="9"/>
  <c r="F408" i="9"/>
  <c r="F100" i="9"/>
  <c r="G358" i="9"/>
  <c r="G430" i="9"/>
  <c r="G209" i="9"/>
  <c r="G361" i="9"/>
  <c r="G133" i="9"/>
  <c r="G291" i="9"/>
  <c r="F268" i="9"/>
  <c r="F347" i="9"/>
  <c r="G229" i="9"/>
  <c r="G57" i="9"/>
  <c r="G185" i="9"/>
  <c r="G169" i="9"/>
  <c r="F225" i="9"/>
  <c r="G178" i="9"/>
  <c r="F46" i="9"/>
  <c r="F329" i="9"/>
  <c r="G251" i="9"/>
  <c r="G136" i="9"/>
  <c r="F4" i="9"/>
  <c r="G349" i="9"/>
  <c r="F324" i="9"/>
  <c r="F163" i="9"/>
  <c r="G161" i="9"/>
  <c r="G160" i="9"/>
  <c r="F156" i="9"/>
  <c r="F155" i="9"/>
  <c r="F154" i="9"/>
  <c r="G153" i="9"/>
  <c r="G152" i="9"/>
  <c r="G151" i="9"/>
  <c r="F150" i="9"/>
  <c r="F149" i="9"/>
  <c r="F148" i="9"/>
  <c r="F147" i="9"/>
  <c r="G145" i="9"/>
  <c r="G144" i="9"/>
  <c r="G143" i="9"/>
  <c r="G142" i="9"/>
  <c r="F141" i="9"/>
  <c r="F139" i="9"/>
  <c r="G138" i="9"/>
  <c r="F138" i="9"/>
  <c r="F134" i="9"/>
  <c r="G134" i="9"/>
  <c r="G130" i="9"/>
  <c r="F130" i="9"/>
  <c r="G126" i="9"/>
  <c r="F126" i="9"/>
  <c r="G122" i="9"/>
  <c r="F122" i="9"/>
  <c r="F110" i="9"/>
  <c r="G110" i="9"/>
  <c r="F102" i="9"/>
  <c r="G102" i="9"/>
  <c r="F94" i="9"/>
  <c r="G94" i="9"/>
  <c r="F82" i="9"/>
  <c r="G82" i="9"/>
  <c r="F78" i="9"/>
  <c r="G78" i="9"/>
  <c r="G74" i="9"/>
  <c r="F74" i="9"/>
  <c r="F70" i="9"/>
  <c r="G70" i="9"/>
  <c r="G66" i="9"/>
  <c r="F66" i="9"/>
  <c r="G62" i="9"/>
  <c r="F62" i="9"/>
  <c r="G58" i="9"/>
  <c r="F58" i="9"/>
  <c r="G54" i="9"/>
  <c r="F54" i="9"/>
  <c r="F50" i="9"/>
  <c r="G50" i="9"/>
  <c r="F120" i="9"/>
  <c r="G120" i="9"/>
  <c r="F112" i="9"/>
  <c r="G112" i="9"/>
  <c r="F72" i="9"/>
  <c r="G72" i="9"/>
  <c r="R29" i="7"/>
  <c r="Q29" i="7" s="1"/>
  <c r="R38" i="7"/>
  <c r="Q38" i="7" s="1"/>
  <c r="B4" i="18"/>
  <c r="A4" i="18" s="1"/>
  <c r="F385" i="9"/>
  <c r="G132" i="9"/>
  <c r="G246" i="9"/>
  <c r="F391" i="9"/>
  <c r="G197" i="9"/>
  <c r="G190" i="9"/>
  <c r="F210" i="9"/>
  <c r="G341" i="9"/>
  <c r="G165" i="9"/>
  <c r="G437" i="9"/>
  <c r="F279" i="9"/>
  <c r="G53" i="9"/>
  <c r="F52" i="9"/>
  <c r="G217" i="9"/>
  <c r="G202" i="9"/>
  <c r="G170" i="9"/>
  <c r="G186" i="9"/>
  <c r="G88" i="9"/>
  <c r="G104" i="9"/>
  <c r="G445" i="9"/>
  <c r="G359" i="9"/>
  <c r="F276" i="9"/>
  <c r="F265" i="9"/>
  <c r="G244" i="9"/>
  <c r="F135" i="9"/>
  <c r="G135" i="9"/>
  <c r="G131" i="9"/>
  <c r="F131" i="9"/>
  <c r="G123" i="9"/>
  <c r="F123" i="9"/>
  <c r="G119" i="9"/>
  <c r="F119" i="9"/>
  <c r="G115" i="9"/>
  <c r="F115" i="9"/>
  <c r="F111" i="9"/>
  <c r="G111" i="9"/>
  <c r="G107" i="9"/>
  <c r="F107" i="9"/>
  <c r="F103" i="9"/>
  <c r="G103" i="9"/>
  <c r="F99" i="9"/>
  <c r="G99" i="9"/>
  <c r="G95" i="9"/>
  <c r="F95" i="9"/>
  <c r="G83" i="9"/>
  <c r="F83" i="9"/>
  <c r="G71" i="9"/>
  <c r="F71" i="9"/>
  <c r="G67" i="9"/>
  <c r="F67" i="9"/>
  <c r="G63" i="9"/>
  <c r="F63" i="9"/>
  <c r="G59" i="9"/>
  <c r="F59" i="9"/>
  <c r="G55" i="9"/>
  <c r="F55" i="9"/>
  <c r="F51" i="9"/>
  <c r="G51" i="9"/>
  <c r="R30" i="7"/>
  <c r="Q30" i="7" s="1"/>
  <c r="R28" i="7"/>
  <c r="R25" i="18" s="1"/>
  <c r="R16" i="7"/>
  <c r="Q16" i="7" s="1"/>
  <c r="R14" i="7"/>
  <c r="Q14" i="7" s="1"/>
  <c r="R41" i="7"/>
  <c r="R38" i="18" s="1"/>
  <c r="C3" i="9"/>
  <c r="F293" i="9"/>
  <c r="G35" i="9"/>
  <c r="F211" i="9"/>
  <c r="F343" i="9"/>
  <c r="F346" i="9"/>
  <c r="R23" i="7"/>
  <c r="Q23" i="7" s="1"/>
  <c r="R19" i="7"/>
  <c r="Q19" i="7" s="1"/>
  <c r="R15" i="7"/>
  <c r="Q15" i="7" s="1"/>
  <c r="R12" i="7"/>
  <c r="Q12" i="7" s="1"/>
  <c r="R46" i="7"/>
  <c r="Q46" i="7" s="1"/>
  <c r="F93" i="9"/>
  <c r="F86" i="9"/>
  <c r="G325" i="9"/>
  <c r="G18" i="9"/>
  <c r="F388" i="9"/>
  <c r="F402" i="9"/>
  <c r="G16" i="9"/>
  <c r="G421" i="9"/>
  <c r="G339" i="9"/>
  <c r="G422" i="9"/>
  <c r="G411" i="9"/>
  <c r="F316" i="9"/>
  <c r="G283" i="9"/>
  <c r="G352" i="9"/>
  <c r="G33" i="9"/>
  <c r="F345" i="9"/>
  <c r="F435" i="9"/>
  <c r="G446" i="9"/>
  <c r="F363" i="9"/>
  <c r="G394" i="9"/>
  <c r="G188" i="9"/>
  <c r="F432" i="9"/>
  <c r="G412" i="9"/>
  <c r="G195" i="9"/>
  <c r="A34" i="9"/>
  <c r="H3" i="9"/>
  <c r="R34" i="7"/>
  <c r="Q34" i="7" s="1"/>
  <c r="G321" i="9"/>
  <c r="F436" i="9"/>
  <c r="G333" i="9"/>
  <c r="G171" i="9"/>
  <c r="F429" i="9"/>
  <c r="G256" i="9"/>
  <c r="F447" i="9"/>
  <c r="G444" i="9"/>
  <c r="G36" i="9"/>
  <c r="G378" i="9"/>
  <c r="G183" i="9"/>
  <c r="F263" i="9"/>
  <c r="G6" i="9"/>
  <c r="G302" i="9"/>
  <c r="F272" i="9"/>
  <c r="G415" i="9"/>
  <c r="F308" i="9"/>
  <c r="F289" i="9"/>
  <c r="G89" i="9"/>
  <c r="G292" i="9"/>
  <c r="G90" i="9"/>
  <c r="G167" i="9"/>
  <c r="G40" i="9"/>
  <c r="F451" i="9"/>
  <c r="G357" i="9"/>
  <c r="G303" i="9"/>
  <c r="G264" i="9"/>
  <c r="F264" i="9"/>
  <c r="F258" i="9"/>
  <c r="G258" i="9"/>
  <c r="F351" i="9"/>
  <c r="G351" i="9"/>
  <c r="F331" i="9"/>
  <c r="G331" i="9"/>
  <c r="F32" i="9"/>
  <c r="G32" i="9"/>
  <c r="F26" i="9"/>
  <c r="G26" i="9"/>
  <c r="F14" i="9"/>
  <c r="G14" i="9"/>
  <c r="F10" i="9"/>
  <c r="G10" i="9"/>
  <c r="R33" i="7"/>
  <c r="R27" i="7"/>
  <c r="R26" i="7"/>
  <c r="R21" i="7"/>
  <c r="R18" i="7"/>
  <c r="R17" i="7"/>
  <c r="R10" i="7"/>
  <c r="R7" i="7"/>
  <c r="R47" i="7"/>
  <c r="G271" i="9"/>
  <c r="G30" i="9"/>
  <c r="F433" i="9"/>
  <c r="G433" i="9"/>
  <c r="G360" i="9"/>
  <c r="F360" i="9"/>
  <c r="F219" i="9"/>
  <c r="G219" i="9"/>
  <c r="F42" i="9"/>
  <c r="G42" i="9"/>
  <c r="R31" i="7"/>
  <c r="R28" i="18" s="1"/>
  <c r="A35" i="9"/>
  <c r="G418" i="9"/>
  <c r="F418" i="9"/>
  <c r="G299" i="9"/>
  <c r="F449" i="9"/>
  <c r="G449" i="9"/>
  <c r="G442" i="9"/>
  <c r="F442" i="9"/>
  <c r="F344" i="9"/>
  <c r="G344" i="9"/>
  <c r="F448" i="9"/>
  <c r="G448" i="9"/>
  <c r="G334" i="9"/>
  <c r="F334" i="9"/>
  <c r="G319" i="9"/>
  <c r="F319" i="9"/>
  <c r="F253" i="9"/>
  <c r="G253" i="9"/>
  <c r="F199" i="9"/>
  <c r="G199" i="9"/>
  <c r="F187" i="9"/>
  <c r="G187" i="9"/>
  <c r="F12" i="9"/>
  <c r="G313" i="9"/>
  <c r="F396" i="9"/>
  <c r="F428" i="9"/>
  <c r="F8" i="9"/>
  <c r="F28" i="9"/>
  <c r="F207" i="9"/>
  <c r="F215" i="9"/>
  <c r="F314" i="9"/>
  <c r="G191" i="9"/>
  <c r="G203" i="9"/>
  <c r="G39" i="9"/>
  <c r="F245" i="9"/>
  <c r="F423" i="9"/>
  <c r="F327" i="9"/>
  <c r="I3" i="9"/>
  <c r="G371" i="9"/>
  <c r="F371" i="9"/>
  <c r="F280" i="9"/>
  <c r="F274" i="9"/>
  <c r="F248" i="9"/>
  <c r="G248" i="9"/>
  <c r="B3" i="9"/>
  <c r="F228" i="9"/>
  <c r="G228" i="9"/>
  <c r="F224" i="9"/>
  <c r="G224" i="9"/>
  <c r="F220" i="9"/>
  <c r="G220" i="9"/>
  <c r="F184" i="9"/>
  <c r="G184" i="9"/>
  <c r="F440" i="9"/>
  <c r="G440" i="9"/>
  <c r="G377" i="9"/>
  <c r="F377" i="9"/>
  <c r="G306" i="9"/>
  <c r="F306" i="9"/>
  <c r="E3" i="9"/>
  <c r="R25" i="7"/>
  <c r="Q25" i="7" s="1"/>
  <c r="R20" i="7"/>
  <c r="Q20" i="7" s="1"/>
  <c r="R43" i="7"/>
  <c r="R40" i="18" s="1"/>
  <c r="R42" i="7"/>
  <c r="Q42" i="7" s="1"/>
  <c r="R40" i="7"/>
  <c r="Q40" i="7" s="1"/>
  <c r="G426" i="9"/>
  <c r="F390" i="9"/>
  <c r="G443" i="9"/>
  <c r="F443" i="9"/>
  <c r="G431" i="9"/>
  <c r="F431" i="9"/>
  <c r="F355" i="9"/>
  <c r="G355" i="9"/>
  <c r="G290" i="9"/>
  <c r="F290" i="9"/>
  <c r="G269" i="9"/>
  <c r="F269" i="9"/>
  <c r="F441" i="9"/>
  <c r="G337" i="9"/>
  <c r="G332" i="9"/>
  <c r="F326" i="9"/>
  <c r="F284" i="9"/>
  <c r="F267" i="9"/>
  <c r="F252" i="9"/>
  <c r="G311" i="9"/>
  <c r="F311" i="9"/>
  <c r="F275" i="9"/>
  <c r="G275" i="9"/>
  <c r="R45" i="7"/>
  <c r="D3" i="9"/>
  <c r="F374" i="9"/>
  <c r="G419" i="9"/>
  <c r="G260" i="9"/>
  <c r="F232" i="9"/>
  <c r="G405" i="9"/>
  <c r="F405" i="9"/>
  <c r="G307" i="9"/>
  <c r="F307" i="9"/>
  <c r="F221" i="9"/>
  <c r="G221" i="9"/>
  <c r="F181" i="9"/>
  <c r="G181" i="9"/>
  <c r="G173" i="9"/>
  <c r="F173" i="9"/>
  <c r="F401" i="9"/>
  <c r="G401" i="9"/>
  <c r="G340" i="9"/>
  <c r="F340" i="9"/>
  <c r="G239" i="9"/>
  <c r="F239" i="9"/>
  <c r="G384" i="9"/>
  <c r="G227" i="9"/>
  <c r="G278" i="9"/>
  <c r="G409" i="9"/>
  <c r="G242" i="9"/>
  <c r="F330" i="9"/>
  <c r="G427" i="9"/>
  <c r="F427" i="9"/>
  <c r="G403" i="9"/>
  <c r="F403" i="9"/>
  <c r="F395" i="9"/>
  <c r="G395" i="9"/>
  <c r="G342" i="9"/>
  <c r="F342" i="9"/>
  <c r="F277" i="9"/>
  <c r="G277" i="9"/>
  <c r="F236" i="9"/>
  <c r="G236" i="9"/>
  <c r="G216" i="9"/>
  <c r="F216" i="9"/>
  <c r="F212" i="9"/>
  <c r="G212" i="9"/>
  <c r="F208" i="9"/>
  <c r="G208" i="9"/>
  <c r="F204" i="9"/>
  <c r="G204" i="9"/>
  <c r="F200" i="9"/>
  <c r="G200" i="9"/>
  <c r="F180" i="9"/>
  <c r="G180" i="9"/>
  <c r="G176" i="9"/>
  <c r="F176" i="9"/>
  <c r="F172" i="9"/>
  <c r="G172" i="9"/>
  <c r="F231" i="9"/>
  <c r="G393" i="9"/>
  <c r="G250" i="9"/>
  <c r="G425" i="9"/>
  <c r="F288" i="9"/>
  <c r="F296" i="9"/>
  <c r="G45" i="9"/>
  <c r="F196" i="9"/>
  <c r="G348" i="9"/>
  <c r="F322" i="9"/>
  <c r="G386" i="9"/>
  <c r="G168" i="9"/>
  <c r="F298" i="9"/>
  <c r="G315" i="9"/>
  <c r="G235" i="9"/>
  <c r="G417" i="9"/>
  <c r="G407" i="9"/>
  <c r="F407" i="9"/>
  <c r="F382" i="9"/>
  <c r="G382" i="9"/>
  <c r="G369" i="9"/>
  <c r="F369" i="9"/>
  <c r="F353" i="9"/>
  <c r="F338" i="9"/>
  <c r="G338" i="9"/>
  <c r="F317" i="9"/>
  <c r="G317" i="9"/>
  <c r="G309" i="9"/>
  <c r="F309" i="9"/>
  <c r="G294" i="9"/>
  <c r="F294" i="9"/>
  <c r="F286" i="9"/>
  <c r="G286" i="9"/>
  <c r="F273" i="9"/>
  <c r="F234" i="9"/>
  <c r="G234" i="9"/>
  <c r="F226" i="9"/>
  <c r="G226" i="9"/>
  <c r="G438" i="9"/>
  <c r="R39" i="7"/>
  <c r="Q13" i="16"/>
  <c r="Q12" i="16"/>
  <c r="Q9" i="16"/>
  <c r="S9" i="16" s="1"/>
  <c r="Q8" i="16"/>
  <c r="S8" i="16" s="1"/>
  <c r="Q17" i="16"/>
  <c r="S17" i="16" s="1"/>
  <c r="Q16" i="16"/>
  <c r="Q14" i="16"/>
  <c r="S14" i="16" s="1"/>
  <c r="Q11" i="16"/>
  <c r="Q6" i="16"/>
  <c r="S6" i="16" s="1"/>
  <c r="Q19" i="16"/>
  <c r="Q18" i="16"/>
  <c r="Q10" i="16"/>
  <c r="Q15" i="16"/>
  <c r="S15" i="16" s="1"/>
  <c r="G19" i="11" l="1"/>
  <c r="G21" i="11" s="1"/>
  <c r="R7" i="12"/>
  <c r="S10" i="16"/>
  <c r="R16" i="16"/>
  <c r="S16" i="16"/>
  <c r="R9" i="12"/>
  <c r="S12" i="16"/>
  <c r="R13" i="16"/>
  <c r="S13" i="16"/>
  <c r="R11" i="16"/>
  <c r="S11" i="16"/>
  <c r="R19" i="16"/>
  <c r="S19" i="16"/>
  <c r="R18" i="16"/>
  <c r="S18" i="16"/>
  <c r="Z7" i="15"/>
  <c r="E17" i="11" s="1"/>
  <c r="Q4" i="16"/>
  <c r="R12" i="16"/>
  <c r="Q43" i="7"/>
  <c r="R4" i="7"/>
  <c r="R46" i="18"/>
  <c r="AB7" i="5"/>
  <c r="E16" i="11" s="1"/>
  <c r="R13" i="18"/>
  <c r="R20" i="18"/>
  <c r="Q24" i="7"/>
  <c r="R10" i="18"/>
  <c r="Q37" i="7"/>
  <c r="R33" i="18"/>
  <c r="Q32" i="7"/>
  <c r="Q44" i="7"/>
  <c r="Q11" i="7"/>
  <c r="R35" i="18"/>
  <c r="R9" i="18"/>
  <c r="R45" i="18"/>
  <c r="R26" i="18"/>
  <c r="Q41" i="7"/>
  <c r="R19" i="18"/>
  <c r="Q9" i="7"/>
  <c r="Q49" i="7"/>
  <c r="R43" i="18"/>
  <c r="Q28" i="7"/>
  <c r="R6" i="16"/>
  <c r="R3" i="12"/>
  <c r="R15" i="16"/>
  <c r="R5" i="12"/>
  <c r="R8" i="16"/>
  <c r="R8" i="12"/>
  <c r="R10" i="12"/>
  <c r="F16" i="11"/>
  <c r="R11" i="18"/>
  <c r="R37" i="18"/>
  <c r="F3" i="9"/>
  <c r="Q31" i="7"/>
  <c r="R16" i="18"/>
  <c r="R31" i="18"/>
  <c r="Q7" i="7"/>
  <c r="R4" i="18"/>
  <c r="R3" i="18"/>
  <c r="Q10" i="7"/>
  <c r="R7" i="18"/>
  <c r="R23" i="18"/>
  <c r="Q26" i="7"/>
  <c r="R39" i="18"/>
  <c r="Q17" i="7"/>
  <c r="R14" i="18"/>
  <c r="R24" i="18"/>
  <c r="Q27" i="7"/>
  <c r="Q21" i="7"/>
  <c r="R18" i="18"/>
  <c r="G3" i="9"/>
  <c r="Q47" i="7"/>
  <c r="R44" i="18"/>
  <c r="Q18" i="7"/>
  <c r="R15" i="18"/>
  <c r="Q33" i="7"/>
  <c r="R30" i="18"/>
  <c r="R36" i="18"/>
  <c r="Q39" i="7"/>
  <c r="Q45" i="7"/>
  <c r="R42" i="18"/>
  <c r="R10" i="16"/>
  <c r="R14" i="16"/>
  <c r="R13" i="12"/>
  <c r="R6" i="12"/>
  <c r="R15" i="12"/>
  <c r="F17" i="11"/>
  <c r="R11" i="12"/>
  <c r="R9" i="16"/>
  <c r="R16" i="12"/>
  <c r="R17" i="16"/>
  <c r="R12" i="12"/>
  <c r="R14" i="12"/>
  <c r="E19" i="11" l="1"/>
  <c r="S4" i="16"/>
  <c r="R4" i="16"/>
  <c r="J2" i="16" s="1"/>
  <c r="F19" i="11"/>
  <c r="Q4" i="7"/>
  <c r="J2" i="7" s="1"/>
  <c r="E48" i="22" l="1"/>
  <c r="E242" i="22"/>
  <c r="E217" i="22"/>
  <c r="E672" i="22"/>
  <c r="E41" i="22"/>
  <c r="E538" i="22"/>
  <c r="E586" i="22"/>
  <c r="E597" i="22"/>
  <c r="E228" i="22"/>
  <c r="E219" i="22"/>
  <c r="E509" i="22"/>
  <c r="E630" i="22"/>
  <c r="E464" i="22"/>
  <c r="E125" i="22"/>
  <c r="E698" i="22"/>
  <c r="E143" i="22"/>
  <c r="E481" i="22"/>
  <c r="E568" i="22"/>
  <c r="E208" i="22"/>
  <c r="E429" i="22"/>
  <c r="E348" i="22"/>
  <c r="E185" i="22"/>
  <c r="E380" i="22"/>
  <c r="E25" i="22"/>
  <c r="E598" i="22"/>
  <c r="E439" i="22"/>
  <c r="E10" i="22"/>
  <c r="E366" i="22"/>
  <c r="E426" i="22"/>
  <c r="E685" i="22"/>
  <c r="E150" i="22"/>
  <c r="E214" i="22"/>
  <c r="E454" i="22"/>
  <c r="D1" i="22"/>
  <c r="E437" i="22"/>
  <c r="E358" i="22"/>
  <c r="E416" i="22"/>
  <c r="E233" i="22"/>
  <c r="E116" i="22"/>
  <c r="E282" i="22"/>
  <c r="E344" i="22"/>
  <c r="E694" i="22"/>
  <c r="E647" i="22"/>
  <c r="E703" i="22"/>
  <c r="E78" i="22"/>
  <c r="E518" i="22"/>
  <c r="E272" i="22"/>
  <c r="E675" i="22"/>
  <c r="E387" i="22"/>
  <c r="E442" i="22"/>
  <c r="E696" i="22"/>
  <c r="E406" i="22"/>
  <c r="E561" i="22"/>
  <c r="E110" i="22"/>
  <c r="E506" i="22"/>
  <c r="E592" i="22"/>
  <c r="E259" i="22"/>
  <c r="E104" i="22"/>
  <c r="E200" i="22"/>
  <c r="E129" i="22"/>
  <c r="E563" i="22"/>
  <c r="E318" i="22"/>
  <c r="E206" i="22"/>
  <c r="E617" i="22"/>
  <c r="E686" i="22"/>
  <c r="E571" i="22"/>
  <c r="E502" i="22"/>
  <c r="E92" i="22"/>
  <c r="E158" i="22"/>
  <c r="E522" i="22"/>
  <c r="E417" i="22"/>
  <c r="E332" i="22"/>
  <c r="E607" i="22"/>
  <c r="E349" i="22"/>
  <c r="E353" i="22"/>
  <c r="E609" i="22"/>
  <c r="E583" i="22"/>
  <c r="E572" i="22"/>
  <c r="E30" i="22"/>
  <c r="E713" i="22"/>
  <c r="E287" i="22"/>
  <c r="E699" i="22"/>
  <c r="E602" i="22"/>
  <c r="E270" i="22"/>
  <c r="E460" i="22"/>
  <c r="E594" i="22"/>
  <c r="E434" i="22"/>
  <c r="E527" i="22"/>
  <c r="E503" i="22"/>
  <c r="E565" i="22"/>
  <c r="E34" i="22"/>
  <c r="E33" i="22"/>
  <c r="E578" i="22"/>
  <c r="E650" i="22"/>
  <c r="E611" i="22"/>
  <c r="E551" i="22"/>
  <c r="E626" i="22"/>
  <c r="E692" i="22"/>
  <c r="E297" i="22"/>
  <c r="E277" i="22"/>
  <c r="E452" i="22"/>
  <c r="E119" i="22"/>
  <c r="E55" i="22"/>
  <c r="E576" i="22"/>
  <c r="E176" i="22"/>
  <c r="E285" i="22"/>
  <c r="E615" i="22"/>
  <c r="E154" i="22"/>
  <c r="E220" i="22"/>
  <c r="E161" i="22"/>
  <c r="E75" i="22"/>
  <c r="E410" i="22"/>
  <c r="E601" i="22"/>
  <c r="E292" i="22"/>
  <c r="E428" i="22"/>
  <c r="E510" i="22"/>
  <c r="E274" i="22"/>
  <c r="E260" i="22"/>
  <c r="E376" i="22"/>
  <c r="E324" i="22"/>
  <c r="E388" i="22"/>
  <c r="E668" i="22"/>
  <c r="E560" i="22"/>
  <c r="E95" i="22"/>
  <c r="E702" i="22"/>
  <c r="E690" i="22"/>
  <c r="E261" i="22"/>
  <c r="E16" i="22"/>
  <c r="E716" i="22"/>
  <c r="E382" i="22"/>
  <c r="E330" i="22"/>
  <c r="E58" i="22"/>
  <c r="E152" i="22"/>
  <c r="E18" i="22"/>
  <c r="E473" i="22"/>
  <c r="E535" i="22"/>
  <c r="E302" i="22"/>
  <c r="E194" i="22"/>
  <c r="E371" i="22"/>
  <c r="E113" i="22"/>
  <c r="E93" i="22"/>
  <c r="E448" i="22"/>
  <c r="E579" i="22"/>
  <c r="E587" i="22"/>
  <c r="E148" i="22"/>
  <c r="E528" i="22"/>
  <c r="E51" i="22"/>
  <c r="E468" i="22"/>
  <c r="E477" i="22"/>
  <c r="E289" i="22"/>
  <c r="E301" i="22"/>
  <c r="E392" i="22"/>
  <c r="E580" i="22"/>
  <c r="E212" i="22"/>
  <c r="E115" i="22"/>
  <c r="E103" i="22"/>
  <c r="E531" i="22"/>
  <c r="E541" i="22"/>
  <c r="E401" i="22"/>
  <c r="E424" i="22"/>
  <c r="E245" i="22"/>
  <c r="E341" i="22"/>
  <c r="E499" i="22"/>
  <c r="E265" i="22"/>
  <c r="E193" i="22"/>
  <c r="E404" i="22"/>
  <c r="E196" i="22"/>
  <c r="E96" i="22"/>
  <c r="E167" i="22"/>
  <c r="E701" i="22"/>
  <c r="E564" i="22"/>
  <c r="E682" i="22"/>
  <c r="E211" i="22"/>
  <c r="E322" i="22"/>
  <c r="E485" i="22"/>
  <c r="E364" i="22"/>
  <c r="E354" i="22"/>
  <c r="E61" i="22"/>
  <c r="E415" i="22"/>
  <c r="E247" i="22"/>
  <c r="E86" i="22"/>
  <c r="E605" i="22"/>
  <c r="E77" i="22"/>
  <c r="E381" i="22"/>
  <c r="E623" i="22"/>
  <c r="E556" i="22"/>
  <c r="E456" i="22"/>
  <c r="E567" i="22"/>
  <c r="E273" i="22"/>
  <c r="E252" i="22"/>
  <c r="E83" i="22"/>
  <c r="E189" i="22"/>
  <c r="E462" i="22"/>
  <c r="E620" i="22"/>
  <c r="E308" i="22"/>
  <c r="E523" i="22"/>
  <c r="E549" i="22"/>
  <c r="E479" i="22"/>
  <c r="E459" i="22"/>
  <c r="E554" i="22"/>
  <c r="E42" i="22"/>
  <c r="E558" i="22"/>
  <c r="E537" i="22"/>
  <c r="E427" i="22"/>
  <c r="E62" i="22"/>
  <c r="E63" i="22"/>
  <c r="E224" i="22"/>
  <c r="E109" i="22"/>
  <c r="E315" i="22"/>
  <c r="E372" i="22"/>
  <c r="E300" i="22"/>
  <c r="E140" i="22"/>
  <c r="E19" i="22"/>
  <c r="E91" i="22"/>
  <c r="E651" i="22"/>
  <c r="E258" i="22"/>
  <c r="E43" i="22"/>
  <c r="E231" i="22"/>
  <c r="E669" i="22"/>
  <c r="E519" i="22"/>
  <c r="E347" i="22"/>
  <c r="E507" i="22"/>
  <c r="E241" i="22"/>
  <c r="E244" i="22"/>
  <c r="E582" i="22"/>
  <c r="E215" i="22"/>
  <c r="E384" i="22"/>
  <c r="E126" i="22"/>
  <c r="E378" i="22"/>
  <c r="E253" i="22"/>
  <c r="E449" i="22"/>
  <c r="E106" i="22"/>
  <c r="E514" i="22"/>
  <c r="E532" i="22"/>
  <c r="E312" i="22"/>
  <c r="E720" i="22"/>
  <c r="E540" i="22"/>
  <c r="E323" i="22"/>
  <c r="E142" i="22"/>
  <c r="E389" i="22"/>
  <c r="E710" i="22"/>
  <c r="E283" i="22"/>
  <c r="E517" i="22"/>
  <c r="E20" i="22"/>
  <c r="E24" i="22"/>
  <c r="E275" i="22"/>
  <c r="E162" i="22"/>
  <c r="E107" i="22"/>
  <c r="E385" i="22"/>
  <c r="E370" i="22"/>
  <c r="E656" i="22"/>
  <c r="E394" i="22"/>
  <c r="E11" i="22"/>
  <c r="E223" i="22"/>
  <c r="E29" i="22"/>
  <c r="E331" i="22"/>
  <c r="E491" i="22"/>
  <c r="E186" i="22"/>
  <c r="E458" i="22"/>
  <c r="E36" i="22"/>
  <c r="D2" i="22"/>
  <c r="E288" i="22"/>
  <c r="E181" i="22"/>
  <c r="E530" i="22"/>
  <c r="E207" i="22"/>
  <c r="E638" i="22"/>
  <c r="E221" i="22"/>
  <c r="E12" i="22"/>
  <c r="E290" i="22"/>
  <c r="E513" i="22"/>
  <c r="E31" i="22"/>
  <c r="E432" i="22"/>
  <c r="E619" i="22"/>
  <c r="E658" i="22"/>
  <c r="E390" i="22"/>
  <c r="E177" i="22"/>
  <c r="E187" i="22"/>
  <c r="E379" i="22"/>
  <c r="E310" i="22"/>
  <c r="E230" i="22"/>
  <c r="E327" i="22"/>
  <c r="E546" i="22"/>
  <c r="E320" i="22"/>
  <c r="E687" i="22"/>
  <c r="E271" i="22"/>
  <c r="E343" i="22"/>
  <c r="E112" i="22"/>
  <c r="E695" i="22"/>
  <c r="E197" i="22"/>
  <c r="E339" i="22"/>
  <c r="E667" i="22"/>
  <c r="E342" i="22"/>
  <c r="E374" i="22"/>
  <c r="E276" i="22"/>
  <c r="E38" i="22"/>
  <c r="E612" i="22"/>
  <c r="E543" i="22"/>
  <c r="E291" i="22"/>
  <c r="E357" i="22"/>
  <c r="E138" i="22"/>
  <c r="E74" i="22"/>
  <c r="E257" i="22"/>
  <c r="E539" i="22"/>
  <c r="E248" i="22"/>
  <c r="E529" i="22"/>
  <c r="E614" i="22"/>
  <c r="E157" i="22"/>
  <c r="E470" i="22"/>
  <c r="E309" i="22"/>
  <c r="E409" i="22"/>
  <c r="E525" i="22"/>
  <c r="E700" i="22"/>
  <c r="E593" i="22"/>
  <c r="E662" i="22"/>
  <c r="E707" i="22"/>
  <c r="E438" i="22"/>
  <c r="E39" i="22"/>
  <c r="E37" i="22"/>
  <c r="E293" i="22"/>
  <c r="E201" i="22"/>
  <c r="E480" i="22"/>
  <c r="E474" i="22"/>
  <c r="E243" i="22"/>
  <c r="E642" i="22"/>
  <c r="E722" i="22"/>
  <c r="E49" i="22"/>
  <c r="E191" i="22"/>
  <c r="E717" i="22"/>
  <c r="E411" i="22"/>
  <c r="E298" i="22"/>
  <c r="E111" i="22"/>
  <c r="E646" i="22"/>
  <c r="E130" i="22"/>
  <c r="E721" i="22"/>
  <c r="E209" i="22"/>
  <c r="E492" i="22"/>
  <c r="E666" i="22"/>
  <c r="E70" i="22"/>
  <c r="E500" i="22"/>
  <c r="E413" i="22"/>
  <c r="E643" i="22"/>
  <c r="E73" i="22"/>
  <c r="E203" i="22"/>
  <c r="E498" i="22"/>
  <c r="E621" i="22"/>
  <c r="E591" i="22"/>
  <c r="E569" i="22"/>
  <c r="E147" i="22"/>
  <c r="E166" i="22"/>
  <c r="E128" i="22"/>
  <c r="E632" i="22"/>
  <c r="E697" i="22"/>
  <c r="E624" i="22"/>
  <c r="E146" i="22"/>
  <c r="E139" i="22"/>
  <c r="E22" i="22"/>
  <c r="E677" i="22"/>
  <c r="E496" i="22"/>
  <c r="E573" i="22"/>
  <c r="E227" i="22"/>
  <c r="E397" i="22"/>
  <c r="E664" i="22"/>
  <c r="E465" i="22"/>
  <c r="E393" i="22"/>
  <c r="E683" i="22"/>
  <c r="E356" i="22"/>
  <c r="E160" i="22"/>
  <c r="E482" i="22"/>
  <c r="E213" i="22"/>
  <c r="E461" i="22"/>
  <c r="E516" i="22"/>
  <c r="E350" i="22"/>
  <c r="E457" i="22"/>
  <c r="E307" i="22"/>
  <c r="E171" i="22"/>
  <c r="E367" i="22"/>
  <c r="E533" i="22"/>
  <c r="E9" i="22"/>
  <c r="E15" i="22"/>
  <c r="E133" i="22"/>
  <c r="E466" i="22"/>
  <c r="E414" i="22"/>
  <c r="E455" i="22"/>
  <c r="E512" i="22"/>
  <c r="E627" i="22"/>
  <c r="E44" i="22"/>
  <c r="E236" i="22"/>
  <c r="E680" i="22"/>
  <c r="E180" i="22"/>
  <c r="E657" i="22"/>
  <c r="E488" i="22"/>
  <c r="E338" i="22"/>
  <c r="E262" i="22"/>
  <c r="E170" i="22"/>
  <c r="E493" i="22"/>
  <c r="E69" i="22"/>
  <c r="E198" i="22"/>
  <c r="E26" i="22"/>
  <c r="E497" i="22"/>
  <c r="E40" i="22"/>
  <c r="E637" i="22"/>
  <c r="E639" i="22"/>
  <c r="E396" i="22"/>
  <c r="E714" i="22"/>
  <c r="E648" i="22"/>
  <c r="E79" i="22"/>
  <c r="E435" i="22"/>
  <c r="E328" i="22"/>
  <c r="E137" i="22"/>
  <c r="E311" i="22"/>
  <c r="E159" i="22"/>
  <c r="E278" i="22"/>
  <c r="E524" i="22"/>
  <c r="E169" i="22"/>
  <c r="E469" i="22"/>
  <c r="E606" i="22"/>
  <c r="E407" i="22"/>
  <c r="E673" i="22"/>
  <c r="E306" i="22"/>
  <c r="E254" i="22"/>
  <c r="E52" i="22"/>
  <c r="E279" i="22"/>
  <c r="E391" i="22"/>
  <c r="E294" i="22"/>
  <c r="E173" i="22"/>
  <c r="E447" i="22"/>
  <c r="E54" i="22"/>
  <c r="E504" i="22"/>
  <c r="E333" i="22"/>
  <c r="E303" i="22"/>
  <c r="E122" i="22"/>
  <c r="E335" i="22"/>
  <c r="E326" i="22"/>
  <c r="E168" i="22"/>
  <c r="E98" i="22"/>
  <c r="E101" i="22"/>
  <c r="E368" i="22"/>
  <c r="E574" i="22"/>
  <c r="E425" i="22"/>
  <c r="E222" i="22"/>
  <c r="E653" i="22"/>
  <c r="E264" i="22"/>
  <c r="E625" i="22"/>
  <c r="E141" i="22"/>
  <c r="E418" i="22"/>
  <c r="E232" i="22"/>
  <c r="E151" i="22"/>
  <c r="E581" i="22"/>
  <c r="E487" i="22"/>
  <c r="E149" i="22"/>
  <c r="E373" i="22"/>
  <c r="E313" i="22"/>
  <c r="E355" i="22"/>
  <c r="E559" i="22"/>
  <c r="E120" i="22"/>
  <c r="E588" i="22"/>
  <c r="E484" i="22"/>
  <c r="E88" i="22"/>
  <c r="E184" i="22"/>
  <c r="E352" i="22"/>
  <c r="E545" i="22"/>
  <c r="E641" i="22"/>
  <c r="E628" i="22"/>
  <c r="E21" i="22"/>
  <c r="E570" i="22"/>
  <c r="E557" i="22"/>
  <c r="E544" i="22"/>
  <c r="E182" i="22"/>
  <c r="E361" i="22"/>
  <c r="E178" i="22"/>
  <c r="E595" i="22"/>
  <c r="E526" i="22"/>
  <c r="E337" i="22"/>
  <c r="E659" i="22"/>
  <c r="E511" i="22"/>
  <c r="E590" i="22"/>
  <c r="E99" i="22"/>
  <c r="E655" i="22"/>
  <c r="E369" i="22"/>
  <c r="E192" i="22"/>
  <c r="E240" i="22"/>
  <c r="E476" i="22"/>
  <c r="E553" i="22"/>
  <c r="E534" i="22"/>
  <c r="E398" i="22"/>
  <c r="E508" i="22"/>
  <c r="E550" i="22"/>
  <c r="E608" i="22"/>
  <c r="E412" i="22"/>
  <c r="E705" i="22"/>
  <c r="E64" i="22"/>
  <c r="E84" i="22"/>
  <c r="E299" i="22"/>
  <c r="E53" i="22"/>
  <c r="E351" i="22"/>
  <c r="E405" i="22"/>
  <c r="E131" i="22"/>
  <c r="E711" i="22"/>
  <c r="E408" i="22"/>
  <c r="E226" i="22"/>
  <c r="E610" i="22"/>
  <c r="E420" i="22"/>
  <c r="E671" i="22"/>
  <c r="E50" i="22"/>
  <c r="E321" i="22"/>
  <c r="E336" i="22"/>
  <c r="E263" i="22"/>
  <c r="E547" i="22"/>
  <c r="E127" i="22"/>
  <c r="E645" i="22"/>
  <c r="E375" i="22"/>
  <c r="E674" i="22"/>
  <c r="E706" i="22"/>
  <c r="E346" i="22"/>
  <c r="E670" i="22"/>
  <c r="E85" i="22"/>
  <c r="E463" i="22"/>
  <c r="E585" i="22"/>
  <c r="E399" i="22"/>
  <c r="E268" i="22"/>
  <c r="E419" i="22"/>
  <c r="E515" i="22"/>
  <c r="E255" i="22"/>
  <c r="E114" i="22"/>
  <c r="E688" i="22"/>
  <c r="E622" i="22"/>
  <c r="E23" i="22"/>
  <c r="E604" i="22"/>
  <c r="E56" i="22"/>
  <c r="E676" i="22"/>
  <c r="E60" i="22"/>
  <c r="E566" i="22"/>
  <c r="E584" i="22"/>
  <c r="E46" i="22"/>
  <c r="E596" i="22"/>
  <c r="E175" i="22"/>
  <c r="E314" i="22"/>
  <c r="E616" i="22"/>
  <c r="E82" i="22"/>
  <c r="E704" i="22"/>
  <c r="E494" i="22"/>
  <c r="E340" i="22"/>
  <c r="E444" i="22"/>
  <c r="E100" i="22"/>
  <c r="E67" i="22"/>
  <c r="E14" i="22"/>
  <c r="E631" i="22"/>
  <c r="E451" i="22"/>
  <c r="E600" i="22"/>
  <c r="E634" i="22"/>
  <c r="E345" i="22"/>
  <c r="E80" i="22"/>
  <c r="E654" i="22"/>
  <c r="E246" i="22"/>
  <c r="E105" i="22"/>
  <c r="E486" i="22"/>
  <c r="E490" i="22"/>
  <c r="E555" i="22"/>
  <c r="E123" i="22"/>
  <c r="E216" i="22"/>
  <c r="E329" i="22"/>
  <c r="E471" i="22"/>
  <c r="E179" i="22"/>
  <c r="E548" i="22"/>
  <c r="E237" i="22"/>
  <c r="E251" i="22"/>
  <c r="E97" i="22"/>
  <c r="E72" i="22"/>
  <c r="E155" i="22"/>
  <c r="E679" i="22"/>
  <c r="E635" i="22"/>
  <c r="E386" i="22"/>
  <c r="E441" i="22"/>
  <c r="E719" i="22"/>
  <c r="E94" i="22"/>
  <c r="E450" i="22"/>
  <c r="E218" i="22"/>
  <c r="E684" i="22"/>
  <c r="E377" i="22"/>
  <c r="E649" i="22"/>
  <c r="E90" i="22"/>
  <c r="E286" i="22"/>
  <c r="E134" i="22"/>
  <c r="E521" i="22"/>
  <c r="E235" i="22"/>
  <c r="E280" i="22"/>
  <c r="E319" i="22"/>
  <c r="E250" i="22"/>
  <c r="E436" i="22"/>
  <c r="E640" i="22"/>
  <c r="E71" i="22"/>
  <c r="E281" i="22"/>
  <c r="E266" i="22"/>
  <c r="E678" i="22"/>
  <c r="E440" i="22"/>
  <c r="E663" i="22"/>
  <c r="E542" i="22"/>
  <c r="E210" i="22"/>
  <c r="E400" i="22"/>
  <c r="E76" i="22"/>
  <c r="E334" i="22"/>
  <c r="E421" i="22"/>
  <c r="E124" i="22"/>
  <c r="E295" i="22"/>
  <c r="E304" i="22"/>
  <c r="E472" i="22"/>
  <c r="E709" i="22"/>
  <c r="E199" i="22"/>
  <c r="E204" i="22"/>
  <c r="E165" i="22"/>
  <c r="E121" i="22"/>
  <c r="E325" i="22"/>
  <c r="E256" i="22"/>
  <c r="E395" i="22"/>
  <c r="E363" i="22"/>
  <c r="E316" i="22"/>
  <c r="E693" i="22"/>
  <c r="E660" i="22"/>
  <c r="E644" i="22"/>
  <c r="E552" i="22"/>
  <c r="E430" i="22"/>
  <c r="E661" i="22"/>
  <c r="E267" i="22"/>
  <c r="E577" i="22"/>
  <c r="E652" i="22"/>
  <c r="E317" i="22"/>
  <c r="E238" i="22"/>
  <c r="E501" i="22"/>
  <c r="E467" i="22"/>
  <c r="E136" i="22"/>
  <c r="E633" i="22"/>
  <c r="E296" i="22"/>
  <c r="E403" i="22"/>
  <c r="E446" i="22"/>
  <c r="E68" i="22"/>
  <c r="E715" i="22"/>
  <c r="E188" i="22"/>
  <c r="E225" i="22"/>
  <c r="E153" i="22"/>
  <c r="E102" i="22"/>
  <c r="E195" i="22"/>
  <c r="E17" i="22"/>
  <c r="E108" i="22"/>
  <c r="E575" i="22"/>
  <c r="E156" i="22"/>
  <c r="E163" i="22"/>
  <c r="E708" i="22"/>
  <c r="E66" i="22"/>
  <c r="E59" i="22"/>
  <c r="E423" i="22"/>
  <c r="E599" i="22"/>
  <c r="E431" i="22"/>
  <c r="E35" i="22"/>
  <c r="E174" i="22"/>
  <c r="E89" i="22"/>
  <c r="E229" i="22"/>
  <c r="E132" i="22"/>
  <c r="E32" i="22"/>
  <c r="E603" i="22"/>
  <c r="E205" i="22"/>
  <c r="E284" i="22"/>
  <c r="E144" i="22"/>
  <c r="E360" i="22"/>
  <c r="E443" i="22"/>
  <c r="E402" i="22"/>
  <c r="E269" i="22"/>
  <c r="E365" i="22"/>
  <c r="E249" i="22"/>
  <c r="E718" i="22"/>
  <c r="E562" i="22"/>
  <c r="E362" i="22"/>
  <c r="E636" i="22"/>
  <c r="E536" i="22"/>
  <c r="E618" i="22"/>
  <c r="E665" i="22"/>
  <c r="E520" i="22"/>
  <c r="E689" i="22"/>
  <c r="E183" i="22"/>
  <c r="E613" i="22"/>
  <c r="E475" i="22"/>
  <c r="E65" i="22"/>
  <c r="E190" i="22"/>
  <c r="E117" i="22"/>
  <c r="E27" i="22"/>
  <c r="E145" i="22"/>
  <c r="E489" i="22"/>
  <c r="E383" i="22"/>
  <c r="E445" i="22"/>
  <c r="E495" i="22"/>
  <c r="E305" i="22"/>
  <c r="E202" i="22"/>
  <c r="E81" i="22"/>
  <c r="E118" i="22"/>
  <c r="E239" i="22"/>
  <c r="E691" i="22"/>
  <c r="E433" i="22"/>
  <c r="E505" i="22"/>
  <c r="E712" i="22"/>
  <c r="E359" i="22"/>
  <c r="E45" i="22"/>
  <c r="E172" i="22"/>
  <c r="E478" i="22"/>
  <c r="E135" i="22"/>
  <c r="E483" i="22"/>
  <c r="E453" i="22"/>
  <c r="E164" i="22"/>
  <c r="E422" i="22"/>
  <c r="E681" i="22"/>
  <c r="E629" i="22"/>
  <c r="E234" i="22"/>
  <c r="E589" i="22"/>
  <c r="E28" i="22"/>
  <c r="E57" i="22"/>
  <c r="E47" i="22"/>
  <c r="E87" i="22"/>
  <c r="G1" i="22" l="1"/>
  <c r="J1" i="22" s="1"/>
  <c r="G2" i="22"/>
  <c r="J2" i="22" s="1"/>
</calcChain>
</file>

<file path=xl/sharedStrings.xml><?xml version="1.0" encoding="utf-8"?>
<sst xmlns="http://schemas.openxmlformats.org/spreadsheetml/2006/main" count="3438" uniqueCount="1623">
  <si>
    <t>Price without VAT</t>
  </si>
  <si>
    <t>black</t>
  </si>
  <si>
    <t>white</t>
  </si>
  <si>
    <t>blue</t>
  </si>
  <si>
    <t>kg</t>
  </si>
  <si>
    <t>sum kg</t>
  </si>
  <si>
    <t>EUR</t>
  </si>
  <si>
    <t>NEW</t>
  </si>
  <si>
    <t>red</t>
  </si>
  <si>
    <t>SUM</t>
  </si>
  <si>
    <t>ordered</t>
  </si>
  <si>
    <t>green</t>
  </si>
  <si>
    <t>pink</t>
  </si>
  <si>
    <t>izdelek</t>
  </si>
  <si>
    <t>purple</t>
  </si>
  <si>
    <t>orange</t>
  </si>
  <si>
    <t>sum set</t>
  </si>
  <si>
    <t>sum KOS</t>
  </si>
  <si>
    <t>sum</t>
  </si>
  <si>
    <t>barva kg</t>
  </si>
  <si>
    <t>posip/kg</t>
  </si>
  <si>
    <t>polies/kg</t>
  </si>
  <si>
    <t>pigment kg</t>
  </si>
  <si>
    <t>unit navadne</t>
  </si>
  <si>
    <t>DISCOUNT</t>
  </si>
  <si>
    <t>%</t>
  </si>
  <si>
    <t>Sum pieces</t>
  </si>
  <si>
    <t>yellow</t>
  </si>
  <si>
    <t xml:space="preserve"> </t>
  </si>
  <si>
    <t>Costumer:</t>
  </si>
  <si>
    <t>Delivery address:</t>
  </si>
  <si>
    <t>plošče/kos</t>
  </si>
  <si>
    <t>WHITE</t>
  </si>
  <si>
    <t>grey</t>
  </si>
  <si>
    <t>št.naročila:</t>
  </si>
  <si>
    <t>SET</t>
  </si>
  <si>
    <t>Responsable for packing:</t>
  </si>
  <si>
    <t>Palette No.:</t>
  </si>
  <si>
    <t>Date:</t>
  </si>
  <si>
    <t>Dimensions:</t>
  </si>
  <si>
    <t>Name:</t>
  </si>
  <si>
    <t>Signature:</t>
  </si>
  <si>
    <t>LYNX WOODEN VOLUMES</t>
  </si>
  <si>
    <t>87x72x12 cm</t>
  </si>
  <si>
    <t>87x72x20 cm</t>
  </si>
  <si>
    <t>87x72x30 cm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</si>
  <si>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</si>
  <si>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</si>
  <si>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</si>
  <si>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</si>
  <si>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</si>
  <si>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</si>
  <si>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</si>
  <si>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stranka</t>
  </si>
  <si>
    <t>PAKIRANJE</t>
  </si>
  <si>
    <t>št.naročila</t>
  </si>
  <si>
    <t>ODGOVOREN ZA PAKIRANJE IN ODPREMO:</t>
  </si>
  <si>
    <t>ime in priimek</t>
  </si>
  <si>
    <t>podpis</t>
  </si>
  <si>
    <t>datum SPAKIRANO</t>
  </si>
  <si>
    <t>22, 23, 24</t>
  </si>
  <si>
    <t>38, 34</t>
  </si>
  <si>
    <t>47, 52</t>
  </si>
  <si>
    <t>53, 58, 59, 64</t>
  </si>
  <si>
    <t>48, 51</t>
  </si>
  <si>
    <t>54, 57, 60, 63</t>
  </si>
  <si>
    <t>49, 50</t>
  </si>
  <si>
    <t>55, 56, 61, 62</t>
  </si>
  <si>
    <t>CNC ID</t>
  </si>
  <si>
    <t xml:space="preserve">360LINE D.O.O.         BAČ 49A                             SI- 6253 KNEŽAK      VAT: SI32177330    </t>
  </si>
  <si>
    <t>SUM kosov</t>
  </si>
  <si>
    <t>spakirano</t>
  </si>
  <si>
    <t>LYNX wood</t>
  </si>
  <si>
    <t>360 hangboards</t>
  </si>
  <si>
    <t>360 accessories</t>
  </si>
  <si>
    <t>SO ILL wood</t>
  </si>
  <si>
    <t>SIMPL wood</t>
  </si>
  <si>
    <t>TTC (les+grifi)</t>
  </si>
  <si>
    <t>ROCK CITY wood</t>
  </si>
  <si>
    <t>PALETA Z ŽIGOM</t>
  </si>
  <si>
    <t>DA</t>
  </si>
  <si>
    <t>NE</t>
  </si>
  <si>
    <t>XL</t>
  </si>
  <si>
    <t>125x120x25 cm</t>
  </si>
  <si>
    <t>L61-W</t>
  </si>
  <si>
    <t>L62-W</t>
  </si>
  <si>
    <t>L63-W</t>
  </si>
  <si>
    <t>L64-W</t>
  </si>
  <si>
    <t>L65-W</t>
  </si>
  <si>
    <t>L66-W</t>
  </si>
  <si>
    <t>L67-W</t>
  </si>
  <si>
    <t>L68-W</t>
  </si>
  <si>
    <t>L69-W</t>
  </si>
  <si>
    <t>92x48x6 cm</t>
  </si>
  <si>
    <t>119x66x12 cm</t>
  </si>
  <si>
    <t>144x88x15 cm</t>
  </si>
  <si>
    <t>92x48x10 cm</t>
  </si>
  <si>
    <t>119x67x20 cm</t>
  </si>
  <si>
    <t>144x88x27 cm</t>
  </si>
  <si>
    <t>92x48x12,5 cm</t>
  </si>
  <si>
    <t>120x67x25 cm</t>
  </si>
  <si>
    <t>145x88x32 cm</t>
  </si>
  <si>
    <t>L72-W</t>
  </si>
  <si>
    <t>L73-W</t>
  </si>
  <si>
    <t>L74-W</t>
  </si>
  <si>
    <t>165x47x53 cm</t>
  </si>
  <si>
    <t>L70-W</t>
  </si>
  <si>
    <t>L71-W</t>
  </si>
  <si>
    <t>187x61x65 cm</t>
  </si>
  <si>
    <t>SUM of pieces:</t>
  </si>
  <si>
    <t>mint</t>
  </si>
  <si>
    <t>deep rose</t>
  </si>
  <si>
    <t>L11-GRP</t>
  </si>
  <si>
    <t>L13-GRP</t>
  </si>
  <si>
    <t>LYNX GRP VOLUMES</t>
  </si>
  <si>
    <t>75x30,5x 8,5 cm, 51x19x6 cm</t>
  </si>
  <si>
    <t>107x47,5x8 cm</t>
  </si>
  <si>
    <t xml:space="preserve">63x25,5x12,5 cm, 45,5x15,5x7 cm </t>
  </si>
  <si>
    <t xml:space="preserve">91x37x18 cm </t>
  </si>
  <si>
    <t>52x20x6 cm, 51,5x21x6,5 cm</t>
  </si>
  <si>
    <t>48,5x20x5,5 cm, 
49x19,5x6 cm</t>
  </si>
  <si>
    <t>49x19x15 cm</t>
  </si>
  <si>
    <t>75x30,5x10 cm</t>
  </si>
  <si>
    <t>73,5x32,5x11 cm</t>
  </si>
  <si>
    <t>74,5x29x13,5 cm</t>
  </si>
  <si>
    <t xml:space="preserve">91,5x38x16 cm </t>
  </si>
  <si>
    <t xml:space="preserve">138,5x68x18 cm </t>
  </si>
  <si>
    <t>74x31x9 cm</t>
  </si>
  <si>
    <t>73x31x15 cm</t>
  </si>
  <si>
    <t>L61</t>
  </si>
  <si>
    <t>L63</t>
  </si>
  <si>
    <t>L64</t>
  </si>
  <si>
    <t>L65</t>
  </si>
  <si>
    <t>L66</t>
  </si>
  <si>
    <t>L67</t>
  </si>
  <si>
    <t>L68</t>
  </si>
  <si>
    <t>L69</t>
  </si>
  <si>
    <t>L62</t>
  </si>
  <si>
    <t>L70</t>
  </si>
  <si>
    <t>L71</t>
  </si>
  <si>
    <t>L72</t>
  </si>
  <si>
    <t>L73</t>
  </si>
  <si>
    <t>L74</t>
  </si>
  <si>
    <t>51,5x20x6 cm</t>
  </si>
  <si>
    <t>ARTLINE PU</t>
  </si>
  <si>
    <t>SUM set</t>
  </si>
  <si>
    <t>SUM:</t>
  </si>
  <si>
    <t>Production quota pet set</t>
  </si>
  <si>
    <t xml:space="preserve">Ordered production quota </t>
  </si>
  <si>
    <t>deep orange</t>
  </si>
  <si>
    <t>norma</t>
  </si>
  <si>
    <t>sum kos laminacija</t>
  </si>
  <si>
    <t>stranka:</t>
  </si>
  <si>
    <t>Sum kg</t>
  </si>
  <si>
    <t>SUM (price without VAT)</t>
  </si>
  <si>
    <t>L1-GRP-DT</t>
  </si>
  <si>
    <t>L3-GRP-DT</t>
  </si>
  <si>
    <t>L4-GRP-DT</t>
  </si>
  <si>
    <t>L5-GRP-DT</t>
  </si>
  <si>
    <t>L6-GRP-DT</t>
  </si>
  <si>
    <t>L7-GRP-DT</t>
  </si>
  <si>
    <t>L8-GRP-DT</t>
  </si>
  <si>
    <t>L9-GRP-DT</t>
  </si>
  <si>
    <t>L10-GRP-DT</t>
  </si>
  <si>
    <t>L12-GRP-DT</t>
  </si>
  <si>
    <t>L14-GRP-DT</t>
  </si>
  <si>
    <t>3XL</t>
  </si>
  <si>
    <t>2XL</t>
  </si>
  <si>
    <t>PENTAS</t>
  </si>
  <si>
    <t>sloper</t>
  </si>
  <si>
    <t>edge</t>
  </si>
  <si>
    <t>positive</t>
  </si>
  <si>
    <t>jug</t>
  </si>
  <si>
    <t>RAMPS</t>
  </si>
  <si>
    <t>KITES</t>
  </si>
  <si>
    <t>LOW-S</t>
  </si>
  <si>
    <t>MIDDLE-S</t>
  </si>
  <si>
    <t>HIGH-S</t>
  </si>
  <si>
    <t>CANVAS</t>
  </si>
  <si>
    <t>177x88x49 cm</t>
  </si>
  <si>
    <t>118x40x10 cm</t>
  </si>
  <si>
    <t>93x32x8 cm, 74x25x6 cm, 60x21x4 cm</t>
  </si>
  <si>
    <t>120x70x25 cm</t>
  </si>
  <si>
    <t>2x 95x60x20 cm</t>
  </si>
  <si>
    <t xml:space="preserve">147x108x36 cm, 
108x45x36 cm </t>
  </si>
  <si>
    <t>39, 35, 40, 
36</t>
  </si>
  <si>
    <t>179x37x36 cm, 179x72,5x36 cm</t>
  </si>
  <si>
    <t xml:space="preserve">2x 58x48x8cm </t>
  </si>
  <si>
    <t xml:space="preserve">2x 58x48x11cm </t>
  </si>
  <si>
    <t xml:space="preserve">2x 58x48x20 cm </t>
  </si>
  <si>
    <t>2x 100x80x13 cm</t>
  </si>
  <si>
    <t>2x  59x48x7 cm,
2x  38x31x4 cm</t>
  </si>
  <si>
    <t>ledge</t>
  </si>
  <si>
    <t>screws
50 mm</t>
  </si>
  <si>
    <t>screws
70 mm</t>
  </si>
  <si>
    <t>screws
longer mm</t>
  </si>
  <si>
    <t>L2-GRP</t>
  </si>
  <si>
    <t>L15-GRP</t>
  </si>
  <si>
    <t>L16-GRP</t>
  </si>
  <si>
    <t>Sum price without VAT</t>
  </si>
  <si>
    <t>Sum SETS</t>
  </si>
  <si>
    <t>L102-W</t>
  </si>
  <si>
    <t>L101-W</t>
  </si>
  <si>
    <t>L103-W</t>
  </si>
  <si>
    <t>L104-W</t>
  </si>
  <si>
    <t>L105-W</t>
  </si>
  <si>
    <t>L106-W</t>
  </si>
  <si>
    <t>PERFORMERS</t>
  </si>
  <si>
    <t>L121-W</t>
  </si>
  <si>
    <t>L122-W</t>
  </si>
  <si>
    <t>L123-W</t>
  </si>
  <si>
    <t>L124-W</t>
  </si>
  <si>
    <t>L125-W</t>
  </si>
  <si>
    <t>L126-W</t>
  </si>
  <si>
    <t>L127-W</t>
  </si>
  <si>
    <t>L128-W</t>
  </si>
  <si>
    <t>L129-W</t>
  </si>
  <si>
    <t>L130-W</t>
  </si>
  <si>
    <t>L131-W</t>
  </si>
  <si>
    <t>L132-W</t>
  </si>
  <si>
    <t>SO ILL accessories</t>
  </si>
  <si>
    <t>DELTA wood</t>
  </si>
  <si>
    <t>VEZI PU</t>
  </si>
  <si>
    <t>ROCK CITY PU</t>
  </si>
  <si>
    <t>TENTOMEN PU</t>
  </si>
  <si>
    <t>L</t>
  </si>
  <si>
    <t>M</t>
  </si>
  <si>
    <t>FIXING</t>
  </si>
  <si>
    <t>PRICE WITHOUT VAT</t>
  </si>
  <si>
    <t>T-NUTS</t>
  </si>
  <si>
    <t>PCS. IN SET</t>
  </si>
  <si>
    <t>DIMENSIONS</t>
  </si>
  <si>
    <t>TYPE</t>
  </si>
  <si>
    <t>SIZE</t>
  </si>
  <si>
    <t>ID</t>
  </si>
  <si>
    <t>L1-PU</t>
  </si>
  <si>
    <t>L2-PU</t>
  </si>
  <si>
    <t>L3-PU</t>
  </si>
  <si>
    <t>L4-PU</t>
  </si>
  <si>
    <t>L5-PU</t>
  </si>
  <si>
    <t>L6-PU</t>
  </si>
  <si>
    <t>L7-PU</t>
  </si>
  <si>
    <t>L8-PU</t>
  </si>
  <si>
    <t>L9-PU</t>
  </si>
  <si>
    <t>L10-PU</t>
  </si>
  <si>
    <t>L11-PU</t>
  </si>
  <si>
    <t>L12-PU</t>
  </si>
  <si>
    <t>bolt 
30</t>
  </si>
  <si>
    <t>bolt
40</t>
  </si>
  <si>
    <t>bolt
50</t>
  </si>
  <si>
    <t>PU</t>
  </si>
  <si>
    <t>LYNX PU HOLDS</t>
  </si>
  <si>
    <t>51x23x13 cm</t>
  </si>
  <si>
    <t>91x40x23 cm</t>
  </si>
  <si>
    <t>DT</t>
  </si>
  <si>
    <t>51x25x4,5 cm</t>
  </si>
  <si>
    <t>65,5x37x15 cm</t>
  </si>
  <si>
    <t>št. naročila:</t>
  </si>
  <si>
    <t xml:space="preserve">Sum pcs. by colour: </t>
  </si>
  <si>
    <t>SUM of pcs.</t>
  </si>
  <si>
    <t>53x20,5x11 cm</t>
  </si>
  <si>
    <t>103x46x27 cm</t>
  </si>
  <si>
    <t>50mm</t>
  </si>
  <si>
    <t>70mm</t>
  </si>
  <si>
    <t>30mm</t>
  </si>
  <si>
    <t>40mm</t>
  </si>
  <si>
    <t>90mm</t>
  </si>
  <si>
    <t>screw 90</t>
  </si>
  <si>
    <t>screw
70</t>
  </si>
  <si>
    <t xml:space="preserve">screw
50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</si>
  <si>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</si>
  <si>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</si>
  <si>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</si>
  <si>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</si>
  <si>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</si>
  <si>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</si>
  <si>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</si>
  <si>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</si>
  <si>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</si>
  <si>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L51-W</t>
  </si>
  <si>
    <t>L52-W</t>
  </si>
  <si>
    <t>L53-W</t>
  </si>
  <si>
    <t>L54-W</t>
  </si>
  <si>
    <t>L41-W</t>
  </si>
  <si>
    <t>L42-W</t>
  </si>
  <si>
    <t>L43-W</t>
  </si>
  <si>
    <t>L44-W</t>
  </si>
  <si>
    <t>L31-W</t>
  </si>
  <si>
    <t>L32-W</t>
  </si>
  <si>
    <t>L33-W</t>
  </si>
  <si>
    <t>L34-W</t>
  </si>
  <si>
    <t>L21-W</t>
  </si>
  <si>
    <t>L22-W</t>
  </si>
  <si>
    <t>L23-W</t>
  </si>
  <si>
    <t>L24-W</t>
  </si>
  <si>
    <t>L11-W</t>
  </si>
  <si>
    <t>L12-W</t>
  </si>
  <si>
    <t>L13-W</t>
  </si>
  <si>
    <t>L14-W</t>
  </si>
  <si>
    <t>L15-W</t>
  </si>
  <si>
    <t>L16-W</t>
  </si>
  <si>
    <t>L1-W</t>
  </si>
  <si>
    <t>L2-W</t>
  </si>
  <si>
    <t>13</t>
  </si>
  <si>
    <t>12</t>
  </si>
  <si>
    <t>11</t>
  </si>
  <si>
    <t>10</t>
  </si>
  <si>
    <t>GRP ORDER LIST</t>
  </si>
  <si>
    <t>GRP - SUMMARY</t>
  </si>
  <si>
    <t>DIFF GRP</t>
  </si>
  <si>
    <t>DIFF PU</t>
  </si>
  <si>
    <t>Barva</t>
  </si>
  <si>
    <t>PU/non PU</t>
  </si>
  <si>
    <t>ŠIFRA BREZ BARVE</t>
  </si>
  <si>
    <t>SIFRA Z BARVO</t>
  </si>
  <si>
    <t>ŠTEVILO NAROČENIH</t>
  </si>
  <si>
    <t>'LYNX GRP'!</t>
  </si>
  <si>
    <t>'LYNX PLYWOOD'!</t>
  </si>
  <si>
    <t>WOOD - ORDER LIST</t>
  </si>
  <si>
    <t>L10-GRP-DT-01</t>
  </si>
  <si>
    <t>L10-GRP-DT-02</t>
  </si>
  <si>
    <t>L10-GRP-DT-03</t>
  </si>
  <si>
    <t>L10-GRP-DT-04</t>
  </si>
  <si>
    <t>L10-GRP-DT-05</t>
  </si>
  <si>
    <t>L10-GRP-DT-06</t>
  </si>
  <si>
    <t>L10-GRP-DT-07</t>
  </si>
  <si>
    <t>L10-GRP-DT-08</t>
  </si>
  <si>
    <t>L10-GRP-DT-09</t>
  </si>
  <si>
    <t>L10-GRP-DT-10</t>
  </si>
  <si>
    <t>L10-GRP-DT-11</t>
  </si>
  <si>
    <t>L10-GRP-DT-12</t>
  </si>
  <si>
    <t>L10-GRP-DT-13</t>
  </si>
  <si>
    <t>L10-GRP-DT-100</t>
  </si>
  <si>
    <t>L11-GRP-01</t>
  </si>
  <si>
    <t>L11-GRP-02</t>
  </si>
  <si>
    <t>L11-GRP-03</t>
  </si>
  <si>
    <t>L11-GRP-04</t>
  </si>
  <si>
    <t>L11-GRP-05</t>
  </si>
  <si>
    <t>L11-GRP-06</t>
  </si>
  <si>
    <t>L11-GRP-07</t>
  </si>
  <si>
    <t>L11-GRP-08</t>
  </si>
  <si>
    <t>L11-GRP-09</t>
  </si>
  <si>
    <t>L11-GRP-10</t>
  </si>
  <si>
    <t>L11-GRP-11</t>
  </si>
  <si>
    <t>L11-GRP-12</t>
  </si>
  <si>
    <t>L11-GRP-13</t>
  </si>
  <si>
    <t>L11-GRP-100</t>
  </si>
  <si>
    <t>L12-GRP-DT-01</t>
  </si>
  <si>
    <t>L12-GRP-DT-02</t>
  </si>
  <si>
    <t>L12-GRP-DT-03</t>
  </si>
  <si>
    <t>L12-GRP-DT-04</t>
  </si>
  <si>
    <t>L12-GRP-DT-05</t>
  </si>
  <si>
    <t>L12-GRP-DT-06</t>
  </si>
  <si>
    <t>L12-GRP-DT-07</t>
  </si>
  <si>
    <t>L12-GRP-DT-08</t>
  </si>
  <si>
    <t>L12-GRP-DT-09</t>
  </si>
  <si>
    <t>L12-GRP-DT-10</t>
  </si>
  <si>
    <t>L12-GRP-DT-11</t>
  </si>
  <si>
    <t>L12-GRP-DT-12</t>
  </si>
  <si>
    <t>L12-GRP-DT-13</t>
  </si>
  <si>
    <t>L12-GRP-DT-100</t>
  </si>
  <si>
    <t>L13-GRP-01</t>
  </si>
  <si>
    <t>L13-GRP-02</t>
  </si>
  <si>
    <t>L13-GRP-03</t>
  </si>
  <si>
    <t>L13-GRP-04</t>
  </si>
  <si>
    <t>L13-GRP-05</t>
  </si>
  <si>
    <t>L13-GRP-06</t>
  </si>
  <si>
    <t>L13-GRP-07</t>
  </si>
  <si>
    <t>L13-GRP-08</t>
  </si>
  <si>
    <t>L13-GRP-09</t>
  </si>
  <si>
    <t>L13-GRP-10</t>
  </si>
  <si>
    <t>L13-GRP-11</t>
  </si>
  <si>
    <t>L13-GRP-12</t>
  </si>
  <si>
    <t>L13-GRP-13</t>
  </si>
  <si>
    <t>L13-GRP-100</t>
  </si>
  <si>
    <t>L14-GRP-DT-01</t>
  </si>
  <si>
    <t>L14-GRP-DT-02</t>
  </si>
  <si>
    <t>L14-GRP-DT-03</t>
  </si>
  <si>
    <t>L14-GRP-DT-04</t>
  </si>
  <si>
    <t>L14-GRP-DT-05</t>
  </si>
  <si>
    <t>L14-GRP-DT-06</t>
  </si>
  <si>
    <t>L14-GRP-DT-07</t>
  </si>
  <si>
    <t>L14-GRP-DT-08</t>
  </si>
  <si>
    <t>L14-GRP-DT-09</t>
  </si>
  <si>
    <t>L14-GRP-DT-10</t>
  </si>
  <si>
    <t>L14-GRP-DT-11</t>
  </si>
  <si>
    <t>L14-GRP-DT-12</t>
  </si>
  <si>
    <t>L14-GRP-DT-13</t>
  </si>
  <si>
    <t>L14-GRP-DT-100</t>
  </si>
  <si>
    <t>L1-GRP-DT-01</t>
  </si>
  <si>
    <t>L1-GRP-DT-02</t>
  </si>
  <si>
    <t>L1-GRP-DT-03</t>
  </si>
  <si>
    <t>L1-GRP-DT-04</t>
  </si>
  <si>
    <t>L1-GRP-DT-05</t>
  </si>
  <si>
    <t>L1-GRP-DT-06</t>
  </si>
  <si>
    <t>L1-GRP-DT-07</t>
  </si>
  <si>
    <t>L1-GRP-DT-08</t>
  </si>
  <si>
    <t>L1-GRP-DT-09</t>
  </si>
  <si>
    <t>L1-GRP-DT-10</t>
  </si>
  <si>
    <t>L1-GRP-DT-11</t>
  </si>
  <si>
    <t>L1-GRP-DT-12</t>
  </si>
  <si>
    <t>L1-GRP-DT-13</t>
  </si>
  <si>
    <t>L1-GRP-DT-100</t>
  </si>
  <si>
    <t>L3-GRP-DT-01</t>
  </si>
  <si>
    <t>L3-GRP-DT-02</t>
  </si>
  <si>
    <t>L3-GRP-DT-03</t>
  </si>
  <si>
    <t>L3-GRP-DT-04</t>
  </si>
  <si>
    <t>L3-GRP-DT-05</t>
  </si>
  <si>
    <t>L3-GRP-DT-06</t>
  </si>
  <si>
    <t>L3-GRP-DT-07</t>
  </si>
  <si>
    <t>L3-GRP-DT-08</t>
  </si>
  <si>
    <t>L3-GRP-DT-09</t>
  </si>
  <si>
    <t>L3-GRP-DT-10</t>
  </si>
  <si>
    <t>L3-GRP-DT-11</t>
  </si>
  <si>
    <t>L3-GRP-DT-12</t>
  </si>
  <si>
    <t>L3-GRP-DT-13</t>
  </si>
  <si>
    <t>L3-GRP-DT-100</t>
  </si>
  <si>
    <t>L4-GRP-DT-01</t>
  </si>
  <si>
    <t>L4-GRP-DT-02</t>
  </si>
  <si>
    <t>L4-GRP-DT-03</t>
  </si>
  <si>
    <t>L4-GRP-DT-04</t>
  </si>
  <si>
    <t>L4-GRP-DT-05</t>
  </si>
  <si>
    <t>L4-GRP-DT-06</t>
  </si>
  <si>
    <t>L4-GRP-DT-07</t>
  </si>
  <si>
    <t>L4-GRP-DT-08</t>
  </si>
  <si>
    <t>L4-GRP-DT-09</t>
  </si>
  <si>
    <t>L4-GRP-DT-10</t>
  </si>
  <si>
    <t>L4-GRP-DT-11</t>
  </si>
  <si>
    <t>L4-GRP-DT-12</t>
  </si>
  <si>
    <t>L4-GRP-DT-13</t>
  </si>
  <si>
    <t>L4-GRP-DT-100</t>
  </si>
  <si>
    <t>L5-GRP-DT-01</t>
  </si>
  <si>
    <t>L5-GRP-DT-02</t>
  </si>
  <si>
    <t>L5-GRP-DT-03</t>
  </si>
  <si>
    <t>L5-GRP-DT-04</t>
  </si>
  <si>
    <t>L5-GRP-DT-05</t>
  </si>
  <si>
    <t>L5-GRP-DT-06</t>
  </si>
  <si>
    <t>L5-GRP-DT-07</t>
  </si>
  <si>
    <t>L5-GRP-DT-08</t>
  </si>
  <si>
    <t>L5-GRP-DT-09</t>
  </si>
  <si>
    <t>L5-GRP-DT-10</t>
  </si>
  <si>
    <t>L5-GRP-DT-11</t>
  </si>
  <si>
    <t>L5-GRP-DT-12</t>
  </si>
  <si>
    <t>L5-GRP-DT-13</t>
  </si>
  <si>
    <t>L5-GRP-DT-100</t>
  </si>
  <si>
    <t>L6-GRP-DT-01</t>
  </si>
  <si>
    <t>L6-GRP-DT-02</t>
  </si>
  <si>
    <t>L6-GRP-DT-03</t>
  </si>
  <si>
    <t>L6-GRP-DT-04</t>
  </si>
  <si>
    <t>L6-GRP-DT-05</t>
  </si>
  <si>
    <t>L6-GRP-DT-06</t>
  </si>
  <si>
    <t>L6-GRP-DT-07</t>
  </si>
  <si>
    <t>L6-GRP-DT-08</t>
  </si>
  <si>
    <t>L6-GRP-DT-09</t>
  </si>
  <si>
    <t>L6-GRP-DT-10</t>
  </si>
  <si>
    <t>L6-GRP-DT-11</t>
  </si>
  <si>
    <t>L6-GRP-DT-12</t>
  </si>
  <si>
    <t>L6-GRP-DT-13</t>
  </si>
  <si>
    <t>L6-GRP-DT-100</t>
  </si>
  <si>
    <t>L7-GRP-DT-01</t>
  </si>
  <si>
    <t>L7-GRP-DT-02</t>
  </si>
  <si>
    <t>L7-GRP-DT-03</t>
  </si>
  <si>
    <t>L7-GRP-DT-04</t>
  </si>
  <si>
    <t>L7-GRP-DT-05</t>
  </si>
  <si>
    <t>L7-GRP-DT-06</t>
  </si>
  <si>
    <t>L7-GRP-DT-07</t>
  </si>
  <si>
    <t>L7-GRP-DT-08</t>
  </si>
  <si>
    <t>L7-GRP-DT-09</t>
  </si>
  <si>
    <t>L7-GRP-DT-10</t>
  </si>
  <si>
    <t>L7-GRP-DT-11</t>
  </si>
  <si>
    <t>L7-GRP-DT-12</t>
  </si>
  <si>
    <t>L7-GRP-DT-13</t>
  </si>
  <si>
    <t>L7-GRP-DT-100</t>
  </si>
  <si>
    <t>L8-GRP-DT-01</t>
  </si>
  <si>
    <t>L8-GRP-DT-02</t>
  </si>
  <si>
    <t>L8-GRP-DT-03</t>
  </si>
  <si>
    <t>L8-GRP-DT-04</t>
  </si>
  <si>
    <t>L8-GRP-DT-05</t>
  </si>
  <si>
    <t>L8-GRP-DT-06</t>
  </si>
  <si>
    <t>L8-GRP-DT-07</t>
  </si>
  <si>
    <t>L8-GRP-DT-08</t>
  </si>
  <si>
    <t>L8-GRP-DT-09</t>
  </si>
  <si>
    <t>L8-GRP-DT-10</t>
  </si>
  <si>
    <t>L8-GRP-DT-11</t>
  </si>
  <si>
    <t>L8-GRP-DT-12</t>
  </si>
  <si>
    <t>L8-GRP-DT-13</t>
  </si>
  <si>
    <t>L8-GRP-DT-100</t>
  </si>
  <si>
    <t>L9-GRP-DT-01</t>
  </si>
  <si>
    <t>L9-GRP-DT-02</t>
  </si>
  <si>
    <t>L9-GRP-DT-03</t>
  </si>
  <si>
    <t>L9-GRP-DT-04</t>
  </si>
  <si>
    <t>L9-GRP-DT-05</t>
  </si>
  <si>
    <t>L9-GRP-DT-06</t>
  </si>
  <si>
    <t>L9-GRP-DT-07</t>
  </si>
  <si>
    <t>L9-GRP-DT-08</t>
  </si>
  <si>
    <t>L9-GRP-DT-09</t>
  </si>
  <si>
    <t>L9-GRP-DT-10</t>
  </si>
  <si>
    <t>L9-GRP-DT-11</t>
  </si>
  <si>
    <t>L9-GRP-DT-12</t>
  </si>
  <si>
    <t>L9-GRP-DT-13</t>
  </si>
  <si>
    <t>L9-GRP-DT-100</t>
  </si>
  <si>
    <t>L1-W-01</t>
  </si>
  <si>
    <t>L1-W-02</t>
  </si>
  <si>
    <t>L1-W-03</t>
  </si>
  <si>
    <t>L1-W-04</t>
  </si>
  <si>
    <t>L1-W-05</t>
  </si>
  <si>
    <t>L1-W-06</t>
  </si>
  <si>
    <t>L1-W-07</t>
  </si>
  <si>
    <t>L1-W-08</t>
  </si>
  <si>
    <t>L1-W-09</t>
  </si>
  <si>
    <t>L1-W-10</t>
  </si>
  <si>
    <t>L1-W-11</t>
  </si>
  <si>
    <t>L1-W-12</t>
  </si>
  <si>
    <t>L1-W-13</t>
  </si>
  <si>
    <t>L1-W-100</t>
  </si>
  <si>
    <t>L11-W-01</t>
  </si>
  <si>
    <t>L11-W-02</t>
  </si>
  <si>
    <t>L11-W-03</t>
  </si>
  <si>
    <t>L11-W-04</t>
  </si>
  <si>
    <t>L11-W-05</t>
  </si>
  <si>
    <t>L11-W-06</t>
  </si>
  <si>
    <t>L11-W-07</t>
  </si>
  <si>
    <t>L11-W-08</t>
  </si>
  <si>
    <t>L11-W-09</t>
  </si>
  <si>
    <t>L11-W-10</t>
  </si>
  <si>
    <t>L11-W-11</t>
  </si>
  <si>
    <t>L11-W-12</t>
  </si>
  <si>
    <t>L11-W-13</t>
  </si>
  <si>
    <t>L11-W-100</t>
  </si>
  <si>
    <t>L12-W-01</t>
  </si>
  <si>
    <t>L12-W-02</t>
  </si>
  <si>
    <t>L12-W-03</t>
  </si>
  <si>
    <t>L12-W-04</t>
  </si>
  <si>
    <t>L12-W-05</t>
  </si>
  <si>
    <t>L12-W-06</t>
  </si>
  <si>
    <t>L12-W-07</t>
  </si>
  <si>
    <t>L12-W-08</t>
  </si>
  <si>
    <t>L12-W-09</t>
  </si>
  <si>
    <t>L12-W-10</t>
  </si>
  <si>
    <t>L12-W-11</t>
  </si>
  <si>
    <t>L12-W-12</t>
  </si>
  <si>
    <t>L12-W-13</t>
  </si>
  <si>
    <t>L12-W-100</t>
  </si>
  <si>
    <t>L13-W-01</t>
  </si>
  <si>
    <t>L13-W-02</t>
  </si>
  <si>
    <t>L13-W-03</t>
  </si>
  <si>
    <t>L13-W-04</t>
  </si>
  <si>
    <t>L13-W-05</t>
  </si>
  <si>
    <t>L13-W-06</t>
  </si>
  <si>
    <t>L13-W-07</t>
  </si>
  <si>
    <t>L13-W-08</t>
  </si>
  <si>
    <t>L13-W-09</t>
  </si>
  <si>
    <t>L13-W-10</t>
  </si>
  <si>
    <t>L13-W-11</t>
  </si>
  <si>
    <t>L13-W-12</t>
  </si>
  <si>
    <t>L13-W-13</t>
  </si>
  <si>
    <t>L13-W-100</t>
  </si>
  <si>
    <t>L14-W-01</t>
  </si>
  <si>
    <t>L14-W-02</t>
  </si>
  <si>
    <t>L14-W-03</t>
  </si>
  <si>
    <t>L14-W-04</t>
  </si>
  <si>
    <t>L14-W-05</t>
  </si>
  <si>
    <t>L14-W-06</t>
  </si>
  <si>
    <t>L14-W-07</t>
  </si>
  <si>
    <t>L14-W-08</t>
  </si>
  <si>
    <t>L14-W-09</t>
  </si>
  <si>
    <t>L14-W-10</t>
  </si>
  <si>
    <t>L14-W-11</t>
  </si>
  <si>
    <t>L14-W-12</t>
  </si>
  <si>
    <t>L14-W-13</t>
  </si>
  <si>
    <t>L14-W-100</t>
  </si>
  <si>
    <t>L15-W-01</t>
  </si>
  <si>
    <t>L15-W-02</t>
  </si>
  <si>
    <t>L15-W-03</t>
  </si>
  <si>
    <t>L15-W-04</t>
  </si>
  <si>
    <t>L15-W-05</t>
  </si>
  <si>
    <t>L15-W-06</t>
  </si>
  <si>
    <t>L15-W-07</t>
  </si>
  <si>
    <t>L15-W-08</t>
  </si>
  <si>
    <t>L15-W-09</t>
  </si>
  <si>
    <t>L15-W-10</t>
  </si>
  <si>
    <t>L15-W-11</t>
  </si>
  <si>
    <t>L15-W-12</t>
  </si>
  <si>
    <t>L15-W-13</t>
  </si>
  <si>
    <t>L15-W-100</t>
  </si>
  <si>
    <t>L16-W-01</t>
  </si>
  <si>
    <t>L16-W-02</t>
  </si>
  <si>
    <t>L16-W-03</t>
  </si>
  <si>
    <t>L16-W-04</t>
  </si>
  <si>
    <t>L16-W-05</t>
  </si>
  <si>
    <t>L16-W-06</t>
  </si>
  <si>
    <t>L16-W-07</t>
  </si>
  <si>
    <t>L16-W-08</t>
  </si>
  <si>
    <t>L16-W-09</t>
  </si>
  <si>
    <t>L16-W-10</t>
  </si>
  <si>
    <t>L16-W-11</t>
  </si>
  <si>
    <t>L16-W-12</t>
  </si>
  <si>
    <t>L16-W-13</t>
  </si>
  <si>
    <t>L16-W-100</t>
  </si>
  <si>
    <t>L2-W-01</t>
  </si>
  <si>
    <t>L2-W-02</t>
  </si>
  <si>
    <t>L2-W-03</t>
  </si>
  <si>
    <t>L2-W-04</t>
  </si>
  <si>
    <t>L2-W-05</t>
  </si>
  <si>
    <t>L2-W-06</t>
  </si>
  <si>
    <t>L2-W-07</t>
  </si>
  <si>
    <t>L2-W-08</t>
  </si>
  <si>
    <t>L2-W-09</t>
  </si>
  <si>
    <t>L2-W-10</t>
  </si>
  <si>
    <t>L2-W-11</t>
  </si>
  <si>
    <t>L2-W-12</t>
  </si>
  <si>
    <t>L2-W-13</t>
  </si>
  <si>
    <t>L2-W-100</t>
  </si>
  <si>
    <t>L21-W-01</t>
  </si>
  <si>
    <t>L21-W-02</t>
  </si>
  <si>
    <t>L21-W-03</t>
  </si>
  <si>
    <t>L21-W-04</t>
  </si>
  <si>
    <t>L21-W-05</t>
  </si>
  <si>
    <t>L21-W-06</t>
  </si>
  <si>
    <t>L21-W-07</t>
  </si>
  <si>
    <t>L21-W-08</t>
  </si>
  <si>
    <t>L21-W-09</t>
  </si>
  <si>
    <t>L21-W-10</t>
  </si>
  <si>
    <t>L21-W-11</t>
  </si>
  <si>
    <t>L21-W-12</t>
  </si>
  <si>
    <t>L21-W-13</t>
  </si>
  <si>
    <t>L21-W-100</t>
  </si>
  <si>
    <t>L22-W-01</t>
  </si>
  <si>
    <t>L22-W-02</t>
  </si>
  <si>
    <t>L22-W-03</t>
  </si>
  <si>
    <t>L22-W-04</t>
  </si>
  <si>
    <t>L22-W-05</t>
  </si>
  <si>
    <t>L22-W-06</t>
  </si>
  <si>
    <t>L22-W-07</t>
  </si>
  <si>
    <t>L22-W-08</t>
  </si>
  <si>
    <t>L22-W-09</t>
  </si>
  <si>
    <t>L22-W-10</t>
  </si>
  <si>
    <t>L22-W-11</t>
  </si>
  <si>
    <t>L22-W-12</t>
  </si>
  <si>
    <t>L22-W-13</t>
  </si>
  <si>
    <t>L22-W-100</t>
  </si>
  <si>
    <t>L23-W-01</t>
  </si>
  <si>
    <t>L23-W-02</t>
  </si>
  <si>
    <t>L23-W-03</t>
  </si>
  <si>
    <t>L23-W-04</t>
  </si>
  <si>
    <t>L23-W-05</t>
  </si>
  <si>
    <t>L23-W-06</t>
  </si>
  <si>
    <t>L23-W-07</t>
  </si>
  <si>
    <t>L23-W-08</t>
  </si>
  <si>
    <t>L23-W-09</t>
  </si>
  <si>
    <t>L23-W-10</t>
  </si>
  <si>
    <t>L23-W-11</t>
  </si>
  <si>
    <t>L23-W-12</t>
  </si>
  <si>
    <t>L23-W-13</t>
  </si>
  <si>
    <t>L23-W-100</t>
  </si>
  <si>
    <t>L24-W-01</t>
  </si>
  <si>
    <t>L24-W-02</t>
  </si>
  <si>
    <t>L24-W-03</t>
  </si>
  <si>
    <t>L24-W-04</t>
  </si>
  <si>
    <t>L24-W-05</t>
  </si>
  <si>
    <t>L24-W-06</t>
  </si>
  <si>
    <t>L24-W-07</t>
  </si>
  <si>
    <t>L24-W-08</t>
  </si>
  <si>
    <t>L24-W-09</t>
  </si>
  <si>
    <t>L24-W-10</t>
  </si>
  <si>
    <t>L24-W-11</t>
  </si>
  <si>
    <t>L24-W-12</t>
  </si>
  <si>
    <t>L24-W-13</t>
  </si>
  <si>
    <t>L24-W-100</t>
  </si>
  <si>
    <t>L31-W-01</t>
  </si>
  <si>
    <t>L31-W-02</t>
  </si>
  <si>
    <t>L31-W-03</t>
  </si>
  <si>
    <t>L31-W-04</t>
  </si>
  <si>
    <t>L31-W-05</t>
  </si>
  <si>
    <t>L31-W-06</t>
  </si>
  <si>
    <t>L31-W-07</t>
  </si>
  <si>
    <t>L31-W-08</t>
  </si>
  <si>
    <t>L31-W-09</t>
  </si>
  <si>
    <t>L31-W-10</t>
  </si>
  <si>
    <t>L31-W-11</t>
  </si>
  <si>
    <t>L31-W-12</t>
  </si>
  <si>
    <t>L31-W-13</t>
  </si>
  <si>
    <t>L31-W-100</t>
  </si>
  <si>
    <t>L32-W-01</t>
  </si>
  <si>
    <t>L32-W-02</t>
  </si>
  <si>
    <t>L32-W-03</t>
  </si>
  <si>
    <t>L32-W-04</t>
  </si>
  <si>
    <t>L32-W-05</t>
  </si>
  <si>
    <t>L32-W-06</t>
  </si>
  <si>
    <t>L32-W-07</t>
  </si>
  <si>
    <t>L32-W-08</t>
  </si>
  <si>
    <t>L32-W-09</t>
  </si>
  <si>
    <t>L32-W-10</t>
  </si>
  <si>
    <t>L32-W-11</t>
  </si>
  <si>
    <t>L32-W-12</t>
  </si>
  <si>
    <t>L32-W-13</t>
  </si>
  <si>
    <t>L32-W-100</t>
  </si>
  <si>
    <t>L33-W-01</t>
  </si>
  <si>
    <t>L33-W-02</t>
  </si>
  <si>
    <t>L33-W-03</t>
  </si>
  <si>
    <t>L33-W-04</t>
  </si>
  <si>
    <t>L33-W-05</t>
  </si>
  <si>
    <t>L33-W-06</t>
  </si>
  <si>
    <t>L33-W-07</t>
  </si>
  <si>
    <t>L33-W-08</t>
  </si>
  <si>
    <t>L33-W-09</t>
  </si>
  <si>
    <t>L33-W-10</t>
  </si>
  <si>
    <t>L33-W-11</t>
  </si>
  <si>
    <t>L33-W-12</t>
  </si>
  <si>
    <t>L33-W-13</t>
  </si>
  <si>
    <t>L33-W-100</t>
  </si>
  <si>
    <t>L34-W-01</t>
  </si>
  <si>
    <t>L34-W-02</t>
  </si>
  <si>
    <t>L34-W-03</t>
  </si>
  <si>
    <t>L34-W-04</t>
  </si>
  <si>
    <t>L34-W-05</t>
  </si>
  <si>
    <t>L34-W-06</t>
  </si>
  <si>
    <t>L34-W-07</t>
  </si>
  <si>
    <t>L34-W-08</t>
  </si>
  <si>
    <t>L34-W-09</t>
  </si>
  <si>
    <t>L34-W-10</t>
  </si>
  <si>
    <t>L34-W-11</t>
  </si>
  <si>
    <t>L34-W-12</t>
  </si>
  <si>
    <t>L34-W-13</t>
  </si>
  <si>
    <t>L34-W-100</t>
  </si>
  <si>
    <t>L41-W-01</t>
  </si>
  <si>
    <t>L41-W-02</t>
  </si>
  <si>
    <t>L41-W-03</t>
  </si>
  <si>
    <t>L41-W-04</t>
  </si>
  <si>
    <t>L41-W-05</t>
  </si>
  <si>
    <t>L41-W-06</t>
  </si>
  <si>
    <t>L41-W-07</t>
  </si>
  <si>
    <t>L41-W-08</t>
  </si>
  <si>
    <t>L41-W-09</t>
  </si>
  <si>
    <t>L41-W-10</t>
  </si>
  <si>
    <t>L41-W-11</t>
  </si>
  <si>
    <t>L41-W-12</t>
  </si>
  <si>
    <t>L41-W-13</t>
  </si>
  <si>
    <t>L41-W-100</t>
  </si>
  <si>
    <t>L42-W-01</t>
  </si>
  <si>
    <t>L42-W-02</t>
  </si>
  <si>
    <t>L42-W-03</t>
  </si>
  <si>
    <t>L42-W-04</t>
  </si>
  <si>
    <t>L42-W-05</t>
  </si>
  <si>
    <t>L42-W-06</t>
  </si>
  <si>
    <t>L42-W-07</t>
  </si>
  <si>
    <t>L42-W-08</t>
  </si>
  <si>
    <t>L42-W-09</t>
  </si>
  <si>
    <t>L42-W-10</t>
  </si>
  <si>
    <t>L42-W-11</t>
  </si>
  <si>
    <t>L42-W-12</t>
  </si>
  <si>
    <t>L42-W-13</t>
  </si>
  <si>
    <t>L42-W-100</t>
  </si>
  <si>
    <t>L43-W-01</t>
  </si>
  <si>
    <t>L43-W-02</t>
  </si>
  <si>
    <t>L43-W-03</t>
  </si>
  <si>
    <t>L43-W-04</t>
  </si>
  <si>
    <t>L43-W-05</t>
  </si>
  <si>
    <t>L43-W-06</t>
  </si>
  <si>
    <t>L43-W-07</t>
  </si>
  <si>
    <t>L43-W-08</t>
  </si>
  <si>
    <t>L43-W-09</t>
  </si>
  <si>
    <t>L43-W-10</t>
  </si>
  <si>
    <t>L43-W-11</t>
  </si>
  <si>
    <t>L43-W-12</t>
  </si>
  <si>
    <t>L43-W-13</t>
  </si>
  <si>
    <t>L43-W-100</t>
  </si>
  <si>
    <t>L44-W-01</t>
  </si>
  <si>
    <t>L44-W-02</t>
  </si>
  <si>
    <t>L44-W-03</t>
  </si>
  <si>
    <t>L44-W-04</t>
  </si>
  <si>
    <t>L44-W-05</t>
  </si>
  <si>
    <t>L44-W-06</t>
  </si>
  <si>
    <t>L44-W-07</t>
  </si>
  <si>
    <t>L44-W-08</t>
  </si>
  <si>
    <t>L44-W-09</t>
  </si>
  <si>
    <t>L44-W-10</t>
  </si>
  <si>
    <t>L44-W-11</t>
  </si>
  <si>
    <t>L44-W-12</t>
  </si>
  <si>
    <t>L44-W-13</t>
  </si>
  <si>
    <t>L44-W-100</t>
  </si>
  <si>
    <t>L51-W-01</t>
  </si>
  <si>
    <t>L51-W-02</t>
  </si>
  <si>
    <t>L51-W-03</t>
  </si>
  <si>
    <t>L51-W-04</t>
  </si>
  <si>
    <t>L51-W-05</t>
  </si>
  <si>
    <t>L51-W-06</t>
  </si>
  <si>
    <t>L51-W-07</t>
  </si>
  <si>
    <t>L51-W-08</t>
  </si>
  <si>
    <t>L51-W-09</t>
  </si>
  <si>
    <t>L51-W-10</t>
  </si>
  <si>
    <t>L51-W-11</t>
  </si>
  <si>
    <t>L51-W-12</t>
  </si>
  <si>
    <t>L51-W-13</t>
  </si>
  <si>
    <t>L51-W-100</t>
  </si>
  <si>
    <t>L52-W-01</t>
  </si>
  <si>
    <t>L52-W-02</t>
  </si>
  <si>
    <t>L52-W-03</t>
  </si>
  <si>
    <t>L52-W-04</t>
  </si>
  <si>
    <t>L52-W-05</t>
  </si>
  <si>
    <t>L52-W-06</t>
  </si>
  <si>
    <t>L52-W-07</t>
  </si>
  <si>
    <t>L52-W-08</t>
  </si>
  <si>
    <t>L52-W-09</t>
  </si>
  <si>
    <t>L52-W-10</t>
  </si>
  <si>
    <t>L52-W-11</t>
  </si>
  <si>
    <t>L52-W-12</t>
  </si>
  <si>
    <t>L52-W-13</t>
  </si>
  <si>
    <t>L52-W-100</t>
  </si>
  <si>
    <t>L53-W-01</t>
  </si>
  <si>
    <t>L53-W-02</t>
  </si>
  <si>
    <t>L53-W-03</t>
  </si>
  <si>
    <t>L53-W-04</t>
  </si>
  <si>
    <t>L53-W-05</t>
  </si>
  <si>
    <t>L53-W-06</t>
  </si>
  <si>
    <t>L53-W-07</t>
  </si>
  <si>
    <t>L53-W-08</t>
  </si>
  <si>
    <t>L53-W-09</t>
  </si>
  <si>
    <t>L53-W-10</t>
  </si>
  <si>
    <t>L53-W-11</t>
  </si>
  <si>
    <t>L53-W-12</t>
  </si>
  <si>
    <t>L53-W-13</t>
  </si>
  <si>
    <t>L53-W-100</t>
  </si>
  <si>
    <t>L54-W-01</t>
  </si>
  <si>
    <t>L54-W-02</t>
  </si>
  <si>
    <t>L54-W-03</t>
  </si>
  <si>
    <t>L54-W-04</t>
  </si>
  <si>
    <t>L54-W-05</t>
  </si>
  <si>
    <t>L54-W-06</t>
  </si>
  <si>
    <t>L54-W-07</t>
  </si>
  <si>
    <t>L54-W-08</t>
  </si>
  <si>
    <t>L54-W-09</t>
  </si>
  <si>
    <t>L54-W-10</t>
  </si>
  <si>
    <t>L54-W-11</t>
  </si>
  <si>
    <t>L54-W-12</t>
  </si>
  <si>
    <t>L54-W-13</t>
  </si>
  <si>
    <t>L54-W-100</t>
  </si>
  <si>
    <t>L61-W-01</t>
  </si>
  <si>
    <t>L61-W-02</t>
  </si>
  <si>
    <t>L61-W-03</t>
  </si>
  <si>
    <t>L61-W-04</t>
  </si>
  <si>
    <t>L61-W-05</t>
  </si>
  <si>
    <t>L61-W-06</t>
  </si>
  <si>
    <t>L61-W-07</t>
  </si>
  <si>
    <t>L61-W-08</t>
  </si>
  <si>
    <t>L61-W-09</t>
  </si>
  <si>
    <t>L61-W-10</t>
  </si>
  <si>
    <t>L61-W-11</t>
  </si>
  <si>
    <t>L61-W-12</t>
  </si>
  <si>
    <t>L61-W-13</t>
  </si>
  <si>
    <t>L61-W-100</t>
  </si>
  <si>
    <t>L62-W-01</t>
  </si>
  <si>
    <t>L62-W-02</t>
  </si>
  <si>
    <t>L62-W-03</t>
  </si>
  <si>
    <t>L62-W-04</t>
  </si>
  <si>
    <t>L62-W-05</t>
  </si>
  <si>
    <t>L62-W-06</t>
  </si>
  <si>
    <t>L62-W-07</t>
  </si>
  <si>
    <t>L62-W-08</t>
  </si>
  <si>
    <t>L62-W-09</t>
  </si>
  <si>
    <t>L62-W-10</t>
  </si>
  <si>
    <t>L62-W-11</t>
  </si>
  <si>
    <t>L62-W-12</t>
  </si>
  <si>
    <t>L62-W-13</t>
  </si>
  <si>
    <t>L62-W-100</t>
  </si>
  <si>
    <t>L63-W-01</t>
  </si>
  <si>
    <t>L63-W-02</t>
  </si>
  <si>
    <t>L63-W-03</t>
  </si>
  <si>
    <t>L63-W-04</t>
  </si>
  <si>
    <t>L63-W-05</t>
  </si>
  <si>
    <t>L63-W-06</t>
  </si>
  <si>
    <t>L63-W-07</t>
  </si>
  <si>
    <t>L63-W-08</t>
  </si>
  <si>
    <t>L63-W-09</t>
  </si>
  <si>
    <t>L63-W-10</t>
  </si>
  <si>
    <t>L63-W-11</t>
  </si>
  <si>
    <t>L63-W-12</t>
  </si>
  <si>
    <t>L63-W-13</t>
  </si>
  <si>
    <t>L63-W-100</t>
  </si>
  <si>
    <t>L64-W-01</t>
  </si>
  <si>
    <t>L64-W-02</t>
  </si>
  <si>
    <t>L64-W-03</t>
  </si>
  <si>
    <t>L64-W-04</t>
  </si>
  <si>
    <t>L64-W-05</t>
  </si>
  <si>
    <t>L64-W-06</t>
  </si>
  <si>
    <t>L64-W-07</t>
  </si>
  <si>
    <t>L64-W-08</t>
  </si>
  <si>
    <t>L64-W-09</t>
  </si>
  <si>
    <t>L64-W-10</t>
  </si>
  <si>
    <t>L64-W-11</t>
  </si>
  <si>
    <t>L64-W-12</t>
  </si>
  <si>
    <t>L64-W-13</t>
  </si>
  <si>
    <t>L64-W-100</t>
  </si>
  <si>
    <t>L65-W-01</t>
  </si>
  <si>
    <t>L65-W-02</t>
  </si>
  <si>
    <t>L65-W-03</t>
  </si>
  <si>
    <t>L65-W-04</t>
  </si>
  <si>
    <t>L65-W-05</t>
  </si>
  <si>
    <t>L65-W-06</t>
  </si>
  <si>
    <t>L65-W-07</t>
  </si>
  <si>
    <t>L65-W-08</t>
  </si>
  <si>
    <t>L65-W-09</t>
  </si>
  <si>
    <t>L65-W-10</t>
  </si>
  <si>
    <t>L65-W-11</t>
  </si>
  <si>
    <t>L65-W-12</t>
  </si>
  <si>
    <t>L65-W-13</t>
  </si>
  <si>
    <t>L65-W-100</t>
  </si>
  <si>
    <t>L66-W-01</t>
  </si>
  <si>
    <t>L66-W-02</t>
  </si>
  <si>
    <t>L66-W-03</t>
  </si>
  <si>
    <t>L66-W-04</t>
  </si>
  <si>
    <t>L66-W-05</t>
  </si>
  <si>
    <t>L66-W-06</t>
  </si>
  <si>
    <t>L66-W-07</t>
  </si>
  <si>
    <t>L66-W-08</t>
  </si>
  <si>
    <t>L66-W-09</t>
  </si>
  <si>
    <t>L66-W-10</t>
  </si>
  <si>
    <t>L66-W-11</t>
  </si>
  <si>
    <t>L66-W-12</t>
  </si>
  <si>
    <t>L66-W-13</t>
  </si>
  <si>
    <t>L66-W-100</t>
  </si>
  <si>
    <t>L67-W-01</t>
  </si>
  <si>
    <t>L67-W-02</t>
  </si>
  <si>
    <t>L67-W-03</t>
  </si>
  <si>
    <t>L67-W-04</t>
  </si>
  <si>
    <t>L67-W-05</t>
  </si>
  <si>
    <t>L67-W-06</t>
  </si>
  <si>
    <t>L67-W-07</t>
  </si>
  <si>
    <t>L67-W-08</t>
  </si>
  <si>
    <t>L67-W-09</t>
  </si>
  <si>
    <t>L67-W-10</t>
  </si>
  <si>
    <t>L67-W-11</t>
  </si>
  <si>
    <t>L67-W-12</t>
  </si>
  <si>
    <t>L67-W-13</t>
  </si>
  <si>
    <t>L67-W-100</t>
  </si>
  <si>
    <t>L68-W-01</t>
  </si>
  <si>
    <t>L68-W-02</t>
  </si>
  <si>
    <t>L68-W-03</t>
  </si>
  <si>
    <t>L68-W-04</t>
  </si>
  <si>
    <t>L68-W-05</t>
  </si>
  <si>
    <t>L68-W-06</t>
  </si>
  <si>
    <t>L68-W-07</t>
  </si>
  <si>
    <t>L68-W-08</t>
  </si>
  <si>
    <t>L68-W-09</t>
  </si>
  <si>
    <t>L68-W-10</t>
  </si>
  <si>
    <t>L68-W-11</t>
  </si>
  <si>
    <t>L68-W-12</t>
  </si>
  <si>
    <t>L68-W-13</t>
  </si>
  <si>
    <t>L68-W-100</t>
  </si>
  <si>
    <t>L69-W-01</t>
  </si>
  <si>
    <t>L69-W-02</t>
  </si>
  <si>
    <t>L69-W-03</t>
  </si>
  <si>
    <t>L69-W-04</t>
  </si>
  <si>
    <t>L69-W-05</t>
  </si>
  <si>
    <t>L69-W-06</t>
  </si>
  <si>
    <t>L69-W-07</t>
  </si>
  <si>
    <t>L69-W-08</t>
  </si>
  <si>
    <t>L69-W-09</t>
  </si>
  <si>
    <t>L69-W-10</t>
  </si>
  <si>
    <t>L69-W-11</t>
  </si>
  <si>
    <t>L69-W-12</t>
  </si>
  <si>
    <t>L69-W-13</t>
  </si>
  <si>
    <t>L69-W-100</t>
  </si>
  <si>
    <t>L70-W-01</t>
  </si>
  <si>
    <t>L70-W-02</t>
  </si>
  <si>
    <t>L70-W-03</t>
  </si>
  <si>
    <t>L70-W-04</t>
  </si>
  <si>
    <t>L70-W-05</t>
  </si>
  <si>
    <t>L70-W-06</t>
  </si>
  <si>
    <t>L70-W-07</t>
  </si>
  <si>
    <t>L70-W-08</t>
  </si>
  <si>
    <t>L70-W-09</t>
  </si>
  <si>
    <t>L70-W-10</t>
  </si>
  <si>
    <t>L70-W-11</t>
  </si>
  <si>
    <t>L70-W-12</t>
  </si>
  <si>
    <t>L70-W-13</t>
  </si>
  <si>
    <t>L70-W-100</t>
  </si>
  <si>
    <t>L71-W-01</t>
  </si>
  <si>
    <t>L71-W-02</t>
  </si>
  <si>
    <t>L71-W-03</t>
  </si>
  <si>
    <t>L71-W-04</t>
  </si>
  <si>
    <t>L71-W-05</t>
  </si>
  <si>
    <t>L71-W-06</t>
  </si>
  <si>
    <t>L71-W-07</t>
  </si>
  <si>
    <t>L71-W-08</t>
  </si>
  <si>
    <t>L71-W-09</t>
  </si>
  <si>
    <t>L71-W-10</t>
  </si>
  <si>
    <t>L71-W-11</t>
  </si>
  <si>
    <t>L71-W-12</t>
  </si>
  <si>
    <t>L71-W-13</t>
  </si>
  <si>
    <t>L71-W-100</t>
  </si>
  <si>
    <t>L72-W-01</t>
  </si>
  <si>
    <t>L72-W-02</t>
  </si>
  <si>
    <t>L72-W-03</t>
  </si>
  <si>
    <t>L72-W-04</t>
  </si>
  <si>
    <t>L72-W-05</t>
  </si>
  <si>
    <t>L72-W-06</t>
  </si>
  <si>
    <t>L72-W-07</t>
  </si>
  <si>
    <t>L72-W-08</t>
  </si>
  <si>
    <t>L72-W-09</t>
  </si>
  <si>
    <t>L72-W-10</t>
  </si>
  <si>
    <t>L72-W-11</t>
  </si>
  <si>
    <t>L72-W-12</t>
  </si>
  <si>
    <t>L72-W-13</t>
  </si>
  <si>
    <t>L72-W-100</t>
  </si>
  <si>
    <t>L73-W-01</t>
  </si>
  <si>
    <t>L73-W-02</t>
  </si>
  <si>
    <t>L73-W-03</t>
  </si>
  <si>
    <t>L73-W-04</t>
  </si>
  <si>
    <t>L73-W-05</t>
  </si>
  <si>
    <t>L73-W-06</t>
  </si>
  <si>
    <t>L73-W-07</t>
  </si>
  <si>
    <t>L73-W-08</t>
  </si>
  <si>
    <t>L73-W-09</t>
  </si>
  <si>
    <t>L73-W-10</t>
  </si>
  <si>
    <t>L73-W-11</t>
  </si>
  <si>
    <t>L73-W-12</t>
  </si>
  <si>
    <t>L73-W-13</t>
  </si>
  <si>
    <t>L73-W-100</t>
  </si>
  <si>
    <t>L74-W-01</t>
  </si>
  <si>
    <t>L74-W-02</t>
  </si>
  <si>
    <t>L74-W-03</t>
  </si>
  <si>
    <t>L74-W-04</t>
  </si>
  <si>
    <t>L74-W-05</t>
  </si>
  <si>
    <t>L74-W-06</t>
  </si>
  <si>
    <t>L74-W-07</t>
  </si>
  <si>
    <t>L74-W-08</t>
  </si>
  <si>
    <t>L74-W-09</t>
  </si>
  <si>
    <t>L74-W-10</t>
  </si>
  <si>
    <t>L74-W-11</t>
  </si>
  <si>
    <t>L74-W-12</t>
  </si>
  <si>
    <t>L74-W-13</t>
  </si>
  <si>
    <t>L74-W-100</t>
  </si>
  <si>
    <t>DRIFTERS</t>
  </si>
  <si>
    <t>crimp</t>
  </si>
  <si>
    <t>arete</t>
  </si>
  <si>
    <t>pyramid</t>
  </si>
  <si>
    <t>feature</t>
  </si>
  <si>
    <t>pentagon</t>
  </si>
  <si>
    <t>flat rectangle</t>
  </si>
  <si>
    <t>brown</t>
  </si>
  <si>
    <t>14</t>
  </si>
  <si>
    <t>WOOD - SUMMARY</t>
  </si>
  <si>
    <t>PU - SUMMARY</t>
  </si>
  <si>
    <t>DIFF WOOD</t>
  </si>
  <si>
    <t>PU - ORDER LIST</t>
  </si>
  <si>
    <t>'LYNX PU'!</t>
  </si>
  <si>
    <t>L1-PU-01</t>
  </si>
  <si>
    <t>L1-PU-02</t>
  </si>
  <si>
    <t>L1-PU-03</t>
  </si>
  <si>
    <t>L1-PU-04</t>
  </si>
  <si>
    <t>L1-PU-05</t>
  </si>
  <si>
    <t>L1-PU-06</t>
  </si>
  <si>
    <t>L1-PU-09</t>
  </si>
  <si>
    <t>L1-PU-11</t>
  </si>
  <si>
    <t>L1-PU-12</t>
  </si>
  <si>
    <t>L1-PU-14</t>
  </si>
  <si>
    <t>L2-PU-01</t>
  </si>
  <si>
    <t>L2-PU-02</t>
  </si>
  <si>
    <t>L2-PU-03</t>
  </si>
  <si>
    <t>L2-PU-04</t>
  </si>
  <si>
    <t>L2-PU-05</t>
  </si>
  <si>
    <t>L2-PU-06</t>
  </si>
  <si>
    <t>L2-PU-09</t>
  </si>
  <si>
    <t>L2-PU-11</t>
  </si>
  <si>
    <t>L2-PU-12</t>
  </si>
  <si>
    <t>L2-PU-14</t>
  </si>
  <si>
    <t>L3-PU-01</t>
  </si>
  <si>
    <t>L3-PU-02</t>
  </si>
  <si>
    <t>L3-PU-03</t>
  </si>
  <si>
    <t>L3-PU-04</t>
  </si>
  <si>
    <t>L3-PU-05</t>
  </si>
  <si>
    <t>L3-PU-06</t>
  </si>
  <si>
    <t>L3-PU-09</t>
  </si>
  <si>
    <t>L3-PU-11</t>
  </si>
  <si>
    <t>L3-PU-12</t>
  </si>
  <si>
    <t>L3-PU-14</t>
  </si>
  <si>
    <t>L4-PU-01</t>
  </si>
  <si>
    <t>L4-PU-02</t>
  </si>
  <si>
    <t>L4-PU-03</t>
  </si>
  <si>
    <t>L4-PU-04</t>
  </si>
  <si>
    <t>L4-PU-05</t>
  </si>
  <si>
    <t>L4-PU-06</t>
  </si>
  <si>
    <t>L4-PU-09</t>
  </si>
  <si>
    <t>L4-PU-11</t>
  </si>
  <si>
    <t>L4-PU-12</t>
  </si>
  <si>
    <t>L4-PU-14</t>
  </si>
  <si>
    <t>L5-PU-01</t>
  </si>
  <si>
    <t>L5-PU-02</t>
  </si>
  <si>
    <t>L5-PU-03</t>
  </si>
  <si>
    <t>L5-PU-04</t>
  </si>
  <si>
    <t>L5-PU-05</t>
  </si>
  <si>
    <t>L5-PU-06</t>
  </si>
  <si>
    <t>L5-PU-09</t>
  </si>
  <si>
    <t>L5-PU-11</t>
  </si>
  <si>
    <t>L5-PU-12</t>
  </si>
  <si>
    <t>L5-PU-14</t>
  </si>
  <si>
    <t>L6-PU-01</t>
  </si>
  <si>
    <t>L6-PU-02</t>
  </si>
  <si>
    <t>L6-PU-03</t>
  </si>
  <si>
    <t>L6-PU-04</t>
  </si>
  <si>
    <t>L6-PU-05</t>
  </si>
  <si>
    <t>L6-PU-06</t>
  </si>
  <si>
    <t>L6-PU-09</t>
  </si>
  <si>
    <t>L6-PU-11</t>
  </si>
  <si>
    <t>L6-PU-12</t>
  </si>
  <si>
    <t>L6-PU-14</t>
  </si>
  <si>
    <t>L7-PU-01</t>
  </si>
  <si>
    <t>L7-PU-02</t>
  </si>
  <si>
    <t>L7-PU-03</t>
  </si>
  <si>
    <t>L7-PU-04</t>
  </si>
  <si>
    <t>L7-PU-05</t>
  </si>
  <si>
    <t>L7-PU-06</t>
  </si>
  <si>
    <t>L7-PU-09</t>
  </si>
  <si>
    <t>L7-PU-11</t>
  </si>
  <si>
    <t>L7-PU-12</t>
  </si>
  <si>
    <t>L7-PU-14</t>
  </si>
  <si>
    <t>L8-PU-01</t>
  </si>
  <si>
    <t>L8-PU-02</t>
  </si>
  <si>
    <t>L8-PU-03</t>
  </si>
  <si>
    <t>L8-PU-04</t>
  </si>
  <si>
    <t>L8-PU-05</t>
  </si>
  <si>
    <t>L8-PU-06</t>
  </si>
  <si>
    <t>L8-PU-09</t>
  </si>
  <si>
    <t>L8-PU-11</t>
  </si>
  <si>
    <t>L8-PU-12</t>
  </si>
  <si>
    <t>L8-PU-14</t>
  </si>
  <si>
    <t>L9-PU-01</t>
  </si>
  <si>
    <t>L9-PU-02</t>
  </si>
  <si>
    <t>L9-PU-03</t>
  </si>
  <si>
    <t>L9-PU-04</t>
  </si>
  <si>
    <t>L9-PU-05</t>
  </si>
  <si>
    <t>L9-PU-06</t>
  </si>
  <si>
    <t>L9-PU-09</t>
  </si>
  <si>
    <t>L9-PU-11</t>
  </si>
  <si>
    <t>L9-PU-12</t>
  </si>
  <si>
    <t>L9-PU-14</t>
  </si>
  <si>
    <t>L10-PU-01</t>
  </si>
  <si>
    <t>L10-PU-02</t>
  </si>
  <si>
    <t>L10-PU-03</t>
  </si>
  <si>
    <t>L10-PU-04</t>
  </si>
  <si>
    <t>L10-PU-05</t>
  </si>
  <si>
    <t>L10-PU-06</t>
  </si>
  <si>
    <t>L10-PU-09</t>
  </si>
  <si>
    <t>L10-PU-11</t>
  </si>
  <si>
    <t>L10-PU-12</t>
  </si>
  <si>
    <t>L10-PU-14</t>
  </si>
  <si>
    <t>L11-PU-01</t>
  </si>
  <si>
    <t>L11-PU-02</t>
  </si>
  <si>
    <t>L11-PU-03</t>
  </si>
  <si>
    <t>L11-PU-04</t>
  </si>
  <si>
    <t>L11-PU-05</t>
  </si>
  <si>
    <t>L11-PU-06</t>
  </si>
  <si>
    <t>L11-PU-09</t>
  </si>
  <si>
    <t>L11-PU-11</t>
  </si>
  <si>
    <t>L11-PU-12</t>
  </si>
  <si>
    <t>L11-PU-14</t>
  </si>
  <si>
    <t>L12-PU-01</t>
  </si>
  <si>
    <t>L12-PU-02</t>
  </si>
  <si>
    <t>L12-PU-03</t>
  </si>
  <si>
    <t>L12-PU-04</t>
  </si>
  <si>
    <t>L12-PU-05</t>
  </si>
  <si>
    <t>L12-PU-06</t>
  </si>
  <si>
    <t>L12-PU-09</t>
  </si>
  <si>
    <t>L12-PU-11</t>
  </si>
  <si>
    <t>L12-PU-12</t>
  </si>
  <si>
    <t>L12-PU-14</t>
  </si>
  <si>
    <t>L2-GRP-01</t>
  </si>
  <si>
    <t>L2-GRP-02</t>
  </si>
  <si>
    <t>L2-GRP-03</t>
  </si>
  <si>
    <t>L2-GRP-04</t>
  </si>
  <si>
    <t>L2-GRP-05</t>
  </si>
  <si>
    <t>L2-GRP-06</t>
  </si>
  <si>
    <t>L2-GRP-07</t>
  </si>
  <si>
    <t>L2-GRP-08</t>
  </si>
  <si>
    <t>L2-GRP-09</t>
  </si>
  <si>
    <t>L2-GRP-10</t>
  </si>
  <si>
    <t>L2-GRP-11</t>
  </si>
  <si>
    <t>L2-GRP-12</t>
  </si>
  <si>
    <t>L2-GRP-13</t>
  </si>
  <si>
    <t>L15-GRP-01</t>
  </si>
  <si>
    <t>L15-GRP-02</t>
  </si>
  <si>
    <t>L15-GRP-03</t>
  </si>
  <si>
    <t>L15-GRP-04</t>
  </si>
  <si>
    <t>L15-GRP-05</t>
  </si>
  <si>
    <t>L15-GRP-06</t>
  </si>
  <si>
    <t>L15-GRP-07</t>
  </si>
  <si>
    <t>L15-GRP-08</t>
  </si>
  <si>
    <t>L15-GRP-09</t>
  </si>
  <si>
    <t>L15-GRP-10</t>
  </si>
  <si>
    <t>L15-GRP-11</t>
  </si>
  <si>
    <t>L15-GRP-12</t>
  </si>
  <si>
    <t>L15-GRP-13</t>
  </si>
  <si>
    <t>L16-GRP-01</t>
  </si>
  <si>
    <t>L16-GRP-02</t>
  </si>
  <si>
    <t>L16-GRP-03</t>
  </si>
  <si>
    <t>L16-GRP-04</t>
  </si>
  <si>
    <t>L16-GRP-05</t>
  </si>
  <si>
    <t>L16-GRP-06</t>
  </si>
  <si>
    <t>L16-GRP-07</t>
  </si>
  <si>
    <t>L16-GRP-08</t>
  </si>
  <si>
    <t>L16-GRP-09</t>
  </si>
  <si>
    <t>L16-GRP-10</t>
  </si>
  <si>
    <t>L16-GRP-11</t>
  </si>
  <si>
    <t>L16-GRP-12</t>
  </si>
  <si>
    <t>L16-GRP-13</t>
  </si>
  <si>
    <t>L101-W-01</t>
  </si>
  <si>
    <t>L101-W-02</t>
  </si>
  <si>
    <t>L101-W-03</t>
  </si>
  <si>
    <t>L101-W-04</t>
  </si>
  <si>
    <t>L101-W-05</t>
  </si>
  <si>
    <t>L101-W-06</t>
  </si>
  <si>
    <t>L101-W-07</t>
  </si>
  <si>
    <t>L101-W-08</t>
  </si>
  <si>
    <t>L101-W-09</t>
  </si>
  <si>
    <t>L101-W-10</t>
  </si>
  <si>
    <t>L101-W-11</t>
  </si>
  <si>
    <t>L101-W-12</t>
  </si>
  <si>
    <t>L101-W-13</t>
  </si>
  <si>
    <t>L102-W-01</t>
  </si>
  <si>
    <t>L102-W-02</t>
  </si>
  <si>
    <t>L102-W-03</t>
  </si>
  <si>
    <t>L102-W-04</t>
  </si>
  <si>
    <t>L102-W-05</t>
  </si>
  <si>
    <t>L102-W-06</t>
  </si>
  <si>
    <t>L102-W-07</t>
  </si>
  <si>
    <t>L102-W-08</t>
  </si>
  <si>
    <t>L102-W-09</t>
  </si>
  <si>
    <t>L102-W-10</t>
  </si>
  <si>
    <t>L102-W-11</t>
  </si>
  <si>
    <t>L102-W-12</t>
  </si>
  <si>
    <t>L102-W-13</t>
  </si>
  <si>
    <t>L103-W-01</t>
  </si>
  <si>
    <t>L103-W-02</t>
  </si>
  <si>
    <t>L103-W-03</t>
  </si>
  <si>
    <t>L103-W-04</t>
  </si>
  <si>
    <t>L103-W-05</t>
  </si>
  <si>
    <t>L103-W-06</t>
  </si>
  <si>
    <t>L103-W-07</t>
  </si>
  <si>
    <t>L103-W-08</t>
  </si>
  <si>
    <t>L103-W-09</t>
  </si>
  <si>
    <t>L103-W-10</t>
  </si>
  <si>
    <t>L103-W-11</t>
  </si>
  <si>
    <t>L103-W-12</t>
  </si>
  <si>
    <t>L103-W-13</t>
  </si>
  <si>
    <t>L104-W-01</t>
  </si>
  <si>
    <t>L104-W-02</t>
  </si>
  <si>
    <t>L104-W-03</t>
  </si>
  <si>
    <t>L104-W-04</t>
  </si>
  <si>
    <t>L104-W-05</t>
  </si>
  <si>
    <t>L104-W-06</t>
  </si>
  <si>
    <t>L104-W-07</t>
  </si>
  <si>
    <t>L104-W-08</t>
  </si>
  <si>
    <t>L104-W-09</t>
  </si>
  <si>
    <t>L104-W-10</t>
  </si>
  <si>
    <t>L104-W-11</t>
  </si>
  <si>
    <t>L104-W-12</t>
  </si>
  <si>
    <t>L104-W-13</t>
  </si>
  <si>
    <t>L105-W-01</t>
  </si>
  <si>
    <t>L105-W-02</t>
  </si>
  <si>
    <t>L105-W-03</t>
  </si>
  <si>
    <t>L105-W-04</t>
  </si>
  <si>
    <t>L105-W-05</t>
  </si>
  <si>
    <t>L105-W-06</t>
  </si>
  <si>
    <t>L105-W-07</t>
  </si>
  <si>
    <t>L105-W-08</t>
  </si>
  <si>
    <t>L105-W-09</t>
  </si>
  <si>
    <t>L105-W-10</t>
  </si>
  <si>
    <t>L105-W-11</t>
  </si>
  <si>
    <t>L105-W-12</t>
  </si>
  <si>
    <t>L105-W-13</t>
  </si>
  <si>
    <t>L106-W-01</t>
  </si>
  <si>
    <t>L106-W-02</t>
  </si>
  <si>
    <t>L106-W-03</t>
  </si>
  <si>
    <t>L106-W-04</t>
  </si>
  <si>
    <t>L106-W-05</t>
  </si>
  <si>
    <t>L106-W-06</t>
  </si>
  <si>
    <t>L106-W-07</t>
  </si>
  <si>
    <t>L106-W-08</t>
  </si>
  <si>
    <t>L106-W-09</t>
  </si>
  <si>
    <t>L106-W-10</t>
  </si>
  <si>
    <t>L106-W-11</t>
  </si>
  <si>
    <t>L106-W-12</t>
  </si>
  <si>
    <t>L106-W-13</t>
  </si>
  <si>
    <t>L121-W-01</t>
  </si>
  <si>
    <t>L121-W-02</t>
  </si>
  <si>
    <t>L121-W-03</t>
  </si>
  <si>
    <t>L121-W-04</t>
  </si>
  <si>
    <t>L121-W-05</t>
  </si>
  <si>
    <t>L121-W-06</t>
  </si>
  <si>
    <t>L121-W-07</t>
  </si>
  <si>
    <t>L121-W-08</t>
  </si>
  <si>
    <t>L121-W-09</t>
  </si>
  <si>
    <t>L121-W-10</t>
  </si>
  <si>
    <t>L121-W-11</t>
  </si>
  <si>
    <t>L121-W-12</t>
  </si>
  <si>
    <t>L121-W-13</t>
  </si>
  <si>
    <t>L122-W-01</t>
  </si>
  <si>
    <t>L122-W-02</t>
  </si>
  <si>
    <t>L122-W-03</t>
  </si>
  <si>
    <t>L122-W-04</t>
  </si>
  <si>
    <t>L122-W-05</t>
  </si>
  <si>
    <t>L122-W-06</t>
  </si>
  <si>
    <t>L122-W-07</t>
  </si>
  <si>
    <t>L122-W-08</t>
  </si>
  <si>
    <t>L122-W-09</t>
  </si>
  <si>
    <t>L122-W-10</t>
  </si>
  <si>
    <t>L122-W-11</t>
  </si>
  <si>
    <t>L122-W-12</t>
  </si>
  <si>
    <t>L122-W-13</t>
  </si>
  <si>
    <t>L123-W-01</t>
  </si>
  <si>
    <t>L123-W-02</t>
  </si>
  <si>
    <t>L123-W-03</t>
  </si>
  <si>
    <t>L123-W-04</t>
  </si>
  <si>
    <t>L123-W-05</t>
  </si>
  <si>
    <t>L123-W-06</t>
  </si>
  <si>
    <t>L123-W-07</t>
  </si>
  <si>
    <t>L123-W-08</t>
  </si>
  <si>
    <t>L123-W-09</t>
  </si>
  <si>
    <t>L123-W-10</t>
  </si>
  <si>
    <t>L123-W-11</t>
  </si>
  <si>
    <t>L123-W-12</t>
  </si>
  <si>
    <t>L123-W-13</t>
  </si>
  <si>
    <t>L124-W-01</t>
  </si>
  <si>
    <t>L124-W-02</t>
  </si>
  <si>
    <t>L124-W-03</t>
  </si>
  <si>
    <t>L124-W-04</t>
  </si>
  <si>
    <t>L124-W-05</t>
  </si>
  <si>
    <t>L124-W-06</t>
  </si>
  <si>
    <t>L124-W-07</t>
  </si>
  <si>
    <t>L124-W-08</t>
  </si>
  <si>
    <t>L124-W-09</t>
  </si>
  <si>
    <t>L124-W-10</t>
  </si>
  <si>
    <t>L124-W-11</t>
  </si>
  <si>
    <t>L124-W-12</t>
  </si>
  <si>
    <t>L124-W-13</t>
  </si>
  <si>
    <t>L125-W-01</t>
  </si>
  <si>
    <t>L125-W-02</t>
  </si>
  <si>
    <t>L125-W-03</t>
  </si>
  <si>
    <t>L125-W-04</t>
  </si>
  <si>
    <t>L125-W-05</t>
  </si>
  <si>
    <t>L125-W-06</t>
  </si>
  <si>
    <t>L125-W-07</t>
  </si>
  <si>
    <t>L125-W-08</t>
  </si>
  <si>
    <t>L125-W-09</t>
  </si>
  <si>
    <t>L125-W-10</t>
  </si>
  <si>
    <t>L125-W-11</t>
  </si>
  <si>
    <t>L125-W-12</t>
  </si>
  <si>
    <t>L125-W-13</t>
  </si>
  <si>
    <t>L126-W-01</t>
  </si>
  <si>
    <t>L126-W-02</t>
  </si>
  <si>
    <t>L126-W-03</t>
  </si>
  <si>
    <t>L126-W-04</t>
  </si>
  <si>
    <t>L126-W-05</t>
  </si>
  <si>
    <t>L126-W-06</t>
  </si>
  <si>
    <t>L126-W-07</t>
  </si>
  <si>
    <t>L126-W-08</t>
  </si>
  <si>
    <t>L126-W-09</t>
  </si>
  <si>
    <t>L126-W-10</t>
  </si>
  <si>
    <t>L126-W-11</t>
  </si>
  <si>
    <t>L126-W-12</t>
  </si>
  <si>
    <t>L126-W-13</t>
  </si>
  <si>
    <t>L127-W-01</t>
  </si>
  <si>
    <t>L127-W-02</t>
  </si>
  <si>
    <t>L127-W-03</t>
  </si>
  <si>
    <t>L127-W-04</t>
  </si>
  <si>
    <t>L127-W-05</t>
  </si>
  <si>
    <t>L127-W-06</t>
  </si>
  <si>
    <t>L127-W-07</t>
  </si>
  <si>
    <t>L127-W-08</t>
  </si>
  <si>
    <t>L127-W-09</t>
  </si>
  <si>
    <t>L127-W-10</t>
  </si>
  <si>
    <t>L127-W-11</t>
  </si>
  <si>
    <t>L127-W-12</t>
  </si>
  <si>
    <t>L127-W-13</t>
  </si>
  <si>
    <t>L128-W-01</t>
  </si>
  <si>
    <t>L128-W-02</t>
  </si>
  <si>
    <t>L128-W-03</t>
  </si>
  <si>
    <t>L128-W-04</t>
  </si>
  <si>
    <t>L128-W-05</t>
  </si>
  <si>
    <t>L128-W-06</t>
  </si>
  <si>
    <t>L128-W-07</t>
  </si>
  <si>
    <t>L128-W-08</t>
  </si>
  <si>
    <t>L128-W-09</t>
  </si>
  <si>
    <t>L128-W-10</t>
  </si>
  <si>
    <t>L128-W-11</t>
  </si>
  <si>
    <t>L128-W-12</t>
  </si>
  <si>
    <t>L128-W-13</t>
  </si>
  <si>
    <t>L129-W-01</t>
  </si>
  <si>
    <t>L129-W-02</t>
  </si>
  <si>
    <t>L129-W-03</t>
  </si>
  <si>
    <t>L129-W-04</t>
  </si>
  <si>
    <t>L129-W-05</t>
  </si>
  <si>
    <t>L129-W-06</t>
  </si>
  <si>
    <t>L129-W-07</t>
  </si>
  <si>
    <t>L129-W-08</t>
  </si>
  <si>
    <t>L129-W-09</t>
  </si>
  <si>
    <t>L129-W-10</t>
  </si>
  <si>
    <t>L129-W-11</t>
  </si>
  <si>
    <t>L129-W-12</t>
  </si>
  <si>
    <t>L129-W-13</t>
  </si>
  <si>
    <t>L130-W-01</t>
  </si>
  <si>
    <t>L130-W-02</t>
  </si>
  <si>
    <t>L130-W-03</t>
  </si>
  <si>
    <t>L130-W-04</t>
  </si>
  <si>
    <t>L130-W-05</t>
  </si>
  <si>
    <t>L130-W-06</t>
  </si>
  <si>
    <t>L130-W-07</t>
  </si>
  <si>
    <t>L130-W-08</t>
  </si>
  <si>
    <t>L130-W-09</t>
  </si>
  <si>
    <t>L130-W-10</t>
  </si>
  <si>
    <t>L130-W-11</t>
  </si>
  <si>
    <t>L130-W-12</t>
  </si>
  <si>
    <t>L130-W-13</t>
  </si>
  <si>
    <t>L131-W-01</t>
  </si>
  <si>
    <t>L131-W-02</t>
  </si>
  <si>
    <t>L131-W-03</t>
  </si>
  <si>
    <t>L131-W-04</t>
  </si>
  <si>
    <t>L131-W-05</t>
  </si>
  <si>
    <t>L131-W-06</t>
  </si>
  <si>
    <t>L131-W-07</t>
  </si>
  <si>
    <t>L131-W-08</t>
  </si>
  <si>
    <t>L131-W-09</t>
  </si>
  <si>
    <t>L131-W-10</t>
  </si>
  <si>
    <t>L131-W-11</t>
  </si>
  <si>
    <t>L131-W-12</t>
  </si>
  <si>
    <t>L131-W-13</t>
  </si>
  <si>
    <t>L132-W-01</t>
  </si>
  <si>
    <t>L132-W-02</t>
  </si>
  <si>
    <t>L132-W-03</t>
  </si>
  <si>
    <t>L132-W-04</t>
  </si>
  <si>
    <t>L132-W-05</t>
  </si>
  <si>
    <t>L132-W-06</t>
  </si>
  <si>
    <t>L132-W-07</t>
  </si>
  <si>
    <t>L132-W-08</t>
  </si>
  <si>
    <t>L132-W-09</t>
  </si>
  <si>
    <t>L132-W-10</t>
  </si>
  <si>
    <t>L132-W-11</t>
  </si>
  <si>
    <t>L132-W-12</t>
  </si>
  <si>
    <t>L132-W-13</t>
  </si>
  <si>
    <t>L1-GRP-DT-99</t>
  </si>
  <si>
    <t>L3-GRP-DT-99</t>
  </si>
  <si>
    <t>L4-GRP-DT-99</t>
  </si>
  <si>
    <t>L5-GRP-DT-99</t>
  </si>
  <si>
    <t>L6-GRP-DT-99</t>
  </si>
  <si>
    <t>L7-GRP-DT-99</t>
  </si>
  <si>
    <t>L8-GRP-DT-99</t>
  </si>
  <si>
    <t>L9-GRP-DT-99</t>
  </si>
  <si>
    <t>L10-GRP-DT-99</t>
  </si>
  <si>
    <t>L12-GRP-DT-99</t>
  </si>
  <si>
    <t>L14-GRP-DT-99</t>
  </si>
  <si>
    <t>42x19x10 cm</t>
  </si>
  <si>
    <t>66x29x17 cm</t>
  </si>
  <si>
    <t>78x34x20 cm</t>
  </si>
  <si>
    <t>188x99x37 cm</t>
  </si>
  <si>
    <t>2X 143x75x28 cm</t>
  </si>
  <si>
    <t>2X 106x56x21 cm</t>
  </si>
  <si>
    <t>2X 75x39x14 cm</t>
  </si>
  <si>
    <t>2X 49x26x10 cm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</si>
  <si>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</si>
  <si>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</si>
  <si>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</si>
  <si>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</si>
  <si>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GREEN          
RAL 6018</t>
  </si>
  <si>
    <t>PINK             
RAL 4003</t>
  </si>
  <si>
    <t>PURPLE   nS4050-R60B/M</t>
  </si>
  <si>
    <t>MINT   
RAL 6027</t>
  </si>
  <si>
    <t>BROWN
RAL 8003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</si>
  <si>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</si>
  <si>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</si>
  <si>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</si>
  <si>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</si>
  <si>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</si>
  <si>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</si>
  <si>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</si>
  <si>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</si>
  <si>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</si>
  <si>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t>PURPLE
S4050-R60B/M</t>
  </si>
  <si>
    <t>DEEP ROSE 
RAL 4008</t>
  </si>
  <si>
    <t>BANK DETAILS:</t>
  </si>
  <si>
    <t>Responsible for packing: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</si>
  <si>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</si>
  <si>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</si>
  <si>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</si>
  <si>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</si>
  <si>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</si>
  <si>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S</t>
  </si>
  <si>
    <t>2x 44x36x6cm, 
2x 25x23x4cm</t>
  </si>
  <si>
    <t>screws</t>
  </si>
  <si>
    <t>bolts / screws</t>
  </si>
  <si>
    <t>prod. Quota</t>
  </si>
  <si>
    <t>PLYWOOD volumes</t>
  </si>
  <si>
    <t>GRP macros</t>
  </si>
  <si>
    <t>PU holds</t>
  </si>
  <si>
    <t>Dual tex.</t>
  </si>
  <si>
    <t>10cm CUBE 
symbol for 
sizing is 
representing 
GRP material</t>
  </si>
  <si>
    <t>TEXTURE</t>
  </si>
  <si>
    <t>XS</t>
  </si>
  <si>
    <t>various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</si>
  <si>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</si>
  <si>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footholds</t>
  </si>
  <si>
    <t>micros</t>
  </si>
  <si>
    <t>incut</t>
  </si>
  <si>
    <t>dish</t>
  </si>
  <si>
    <t>pinch</t>
  </si>
  <si>
    <t>pocket</t>
  </si>
  <si>
    <t>insert</t>
  </si>
  <si>
    <t>scoop</t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</si>
  <si>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</si>
  <si>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</si>
  <si>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</si>
  <si>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PLYWOOD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</si>
  <si>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 xml:space="preserve">2x 70x50x15 cm, 
2x 50x30x10 cm </t>
  </si>
  <si>
    <t>2x 44x36x8cm, 
2x 25x23x6cm</t>
  </si>
  <si>
    <t xml:space="preserve">2x 44x36x15cm, 
2x 25x23x9cm </t>
  </si>
  <si>
    <t>10cm BALL 
symbol for 
sizing is representing 
PU material</t>
  </si>
  <si>
    <t>10cm pyramid 
symbol for 
sizing is 
representing 
PLYWOOD 
material</t>
  </si>
  <si>
    <t>15</t>
  </si>
  <si>
    <t>pure green</t>
  </si>
  <si>
    <t>d:y</t>
  </si>
  <si>
    <t>D:Aa</t>
  </si>
  <si>
    <t>d:t</t>
  </si>
  <si>
    <t>L2-GRP-15</t>
  </si>
  <si>
    <t>L11-GRP-15</t>
  </si>
  <si>
    <t>L13-GRP-15</t>
  </si>
  <si>
    <t>L15-GRP-15</t>
  </si>
  <si>
    <t>L16-GRP-15</t>
  </si>
  <si>
    <t>L1-GRP-DT-15</t>
  </si>
  <si>
    <t>L3-GRP-DT-15</t>
  </si>
  <si>
    <t>L4-GRP-DT-15</t>
  </si>
  <si>
    <t>L5-GRP-DT-15</t>
  </si>
  <si>
    <t>L6-GRP-DT-15</t>
  </si>
  <si>
    <t>L7-GRP-DT-15</t>
  </si>
  <si>
    <t>L8-GRP-DT-15</t>
  </si>
  <si>
    <t>L9-GRP-DT-15</t>
  </si>
  <si>
    <t>L10-GRP-DT-15</t>
  </si>
  <si>
    <t>L12-GRP-DT-15</t>
  </si>
  <si>
    <t>L14-GRP-DT-15</t>
  </si>
  <si>
    <t>L1-W-15</t>
  </si>
  <si>
    <t>L2-W-15</t>
  </si>
  <si>
    <t>L11-W-15</t>
  </si>
  <si>
    <t>L12-W-15</t>
  </si>
  <si>
    <t>L13-W-15</t>
  </si>
  <si>
    <t>L14-W-15</t>
  </si>
  <si>
    <t>L15-W-15</t>
  </si>
  <si>
    <t>L16-W-15</t>
  </si>
  <si>
    <t>L21-W-15</t>
  </si>
  <si>
    <t>L22-W-15</t>
  </si>
  <si>
    <t>L23-W-15</t>
  </si>
  <si>
    <t>L24-W-15</t>
  </si>
  <si>
    <t>L31-W-15</t>
  </si>
  <si>
    <t>L32-W-15</t>
  </si>
  <si>
    <t>L33-W-15</t>
  </si>
  <si>
    <t>L34-W-15</t>
  </si>
  <si>
    <t>L41-W-15</t>
  </si>
  <si>
    <t>L42-W-15</t>
  </si>
  <si>
    <t>L43-W-15</t>
  </si>
  <si>
    <t>L44-W-15</t>
  </si>
  <si>
    <t>L51-W-15</t>
  </si>
  <si>
    <t>L52-W-15</t>
  </si>
  <si>
    <t>L53-W-15</t>
  </si>
  <si>
    <t>L54-W-15</t>
  </si>
  <si>
    <t>L61-W-15</t>
  </si>
  <si>
    <t>L62-W-15</t>
  </si>
  <si>
    <t>L63-W-15</t>
  </si>
  <si>
    <t>L64-W-15</t>
  </si>
  <si>
    <t>L65-W-15</t>
  </si>
  <si>
    <t>L66-W-15</t>
  </si>
  <si>
    <t>L67-W-15</t>
  </si>
  <si>
    <t>L68-W-15</t>
  </si>
  <si>
    <t>L69-W-15</t>
  </si>
  <si>
    <t>L70-W-15</t>
  </si>
  <si>
    <t>L71-W-15</t>
  </si>
  <si>
    <t>L72-W-15</t>
  </si>
  <si>
    <t>L73-W-15</t>
  </si>
  <si>
    <t>L74-W-15</t>
  </si>
  <si>
    <t>L101-W-15</t>
  </si>
  <si>
    <t>L102-W-15</t>
  </si>
  <si>
    <t>L103-W-15</t>
  </si>
  <si>
    <t>L104-W-15</t>
  </si>
  <si>
    <t>L105-W-15</t>
  </si>
  <si>
    <t>L106-W-15</t>
  </si>
  <si>
    <t>L121-W-15</t>
  </si>
  <si>
    <t>L122-W-15</t>
  </si>
  <si>
    <t>L123-W-15</t>
  </si>
  <si>
    <t>L124-W-15</t>
  </si>
  <si>
    <t>L125-W-15</t>
  </si>
  <si>
    <t>L126-W-15</t>
  </si>
  <si>
    <t>L127-W-15</t>
  </si>
  <si>
    <t>L128-W-15</t>
  </si>
  <si>
    <t>L129-W-15</t>
  </si>
  <si>
    <t>L130-W-15</t>
  </si>
  <si>
    <t>L131-W-15</t>
  </si>
  <si>
    <t>L132-W-15</t>
  </si>
  <si>
    <t>K2</t>
  </si>
  <si>
    <t>M2</t>
  </si>
  <si>
    <t>J2</t>
  </si>
  <si>
    <t>d9:t9</t>
  </si>
  <si>
    <t>D9:Aa9</t>
  </si>
  <si>
    <t>d9:y9</t>
  </si>
  <si>
    <t>NEO PU</t>
  </si>
  <si>
    <t>360 GRP</t>
  </si>
  <si>
    <t>ARTLINE GRP</t>
  </si>
  <si>
    <t>LYNX GRP</t>
  </si>
  <si>
    <t>READY GRP</t>
  </si>
  <si>
    <t>ROCK CITY GRP</t>
  </si>
  <si>
    <t>ESPACE GRP</t>
  </si>
  <si>
    <t>VEZI GRP</t>
  </si>
  <si>
    <t>SNAP GRP</t>
  </si>
  <si>
    <t>CHEETA GRP</t>
  </si>
  <si>
    <t>DELTA GRP</t>
  </si>
  <si>
    <t>NEO GRP</t>
  </si>
  <si>
    <t>BLUE PILL GRP</t>
  </si>
  <si>
    <t>TENTOMEN GRP</t>
  </si>
  <si>
    <t>LYNX UP</t>
  </si>
  <si>
    <t>READY  PU</t>
  </si>
  <si>
    <t>DELTA PU</t>
  </si>
  <si>
    <t>360 PU</t>
  </si>
  <si>
    <t>INDOOR WALL GRP</t>
  </si>
  <si>
    <t>360 ghost line</t>
  </si>
  <si>
    <t>PURE GREEN RAL 6037</t>
  </si>
  <si>
    <t>PURE GREEN 
RAL 6037</t>
  </si>
  <si>
    <t>order list: JANUAR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</si>
</sst>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€&quot;_-;\-* #,##0.00\ &quot;€&quot;_-;_-* &quot;-&quot;??\ &quot;€&quot;_-;_-@_-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0.0"/>
    <numFmt numFmtId="170" formatCode="#,##0.00\ &quot;€&quot;"/>
  </numFmts>
  <fonts count="86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3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 Light"/>
      <family val="2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2"/>
      <color rgb="FF000000"/>
      <name val="Calibri"/>
      <family val="2"/>
      <charset val="238"/>
      <scheme val="minor"/>
    </font>
    <font>
      <sz val="22"/>
      <color theme="1"/>
      <name val="Calibri (Body)_x0000_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9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sz val="26"/>
      <name val="Calibri"/>
      <family val="2"/>
      <scheme val="minor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6"/>
      <color rgb="FFFF0000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 style="thin">
        <color auto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</borders>
  <cellStyleXfs count="543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8" fontId="6" fillId="0" borderId="0"/>
    <xf numFmtId="164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10" borderId="0" applyNumberFormat="0" applyBorder="0" applyAlignment="0" applyProtection="0"/>
    <xf numFmtId="0" fontId="23" fillId="11" borderId="13" applyNumberFormat="0" applyAlignment="0" applyProtection="0"/>
    <xf numFmtId="0" fontId="24" fillId="12" borderId="14" applyNumberFormat="0" applyAlignment="0" applyProtection="0"/>
    <xf numFmtId="0" fontId="25" fillId="12" borderId="13" applyNumberFormat="0" applyAlignment="0" applyProtection="0"/>
    <xf numFmtId="0" fontId="26" fillId="0" borderId="15" applyNumberFormat="0" applyFill="0" applyAlignment="0" applyProtection="0"/>
    <xf numFmtId="0" fontId="27" fillId="13" borderId="16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8" applyNumberFormat="0" applyFill="0" applyAlignment="0" applyProtection="0"/>
    <xf numFmtId="0" fontId="31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1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1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1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1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1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14" borderId="17" applyNumberFormat="0" applyFont="0" applyAlignment="0" applyProtection="0"/>
    <xf numFmtId="168" fontId="5" fillId="0" borderId="0"/>
    <xf numFmtId="0" fontId="5" fillId="0" borderId="0"/>
  </cellStyleXfs>
  <cellXfs count="770">
    <xf numFmtId="0" fontId="0" fillId="0" borderId="0" xfId="0"/>
    <xf numFmtId="0" fontId="10" fillId="0" borderId="2" xfId="317" applyNumberFormat="1" applyFont="1" applyBorder="1" applyAlignment="1">
      <alignment horizontal="center" vertical="center"/>
    </xf>
    <xf numFmtId="1" fontId="12" fillId="0" borderId="2" xfId="317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/>
    <xf numFmtId="0" fontId="10" fillId="0" borderId="1" xfId="0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0" fontId="11" fillId="0" borderId="0" xfId="0" applyFont="1"/>
    <xf numFmtId="0" fontId="12" fillId="0" borderId="2" xfId="317" applyNumberFormat="1" applyFont="1" applyBorder="1" applyAlignment="1">
      <alignment horizontal="center" vertical="center"/>
    </xf>
    <xf numFmtId="0" fontId="5" fillId="0" borderId="0" xfId="317" applyNumberFormat="1" applyFont="1" applyAlignment="1">
      <alignment horizontal="center" vertical="center"/>
    </xf>
    <xf numFmtId="0" fontId="15" fillId="0" borderId="2" xfId="317" applyNumberFormat="1" applyFont="1" applyBorder="1" applyAlignment="1">
      <alignment horizontal="center" vertical="center"/>
    </xf>
    <xf numFmtId="1" fontId="15" fillId="0" borderId="0" xfId="317" applyNumberFormat="1" applyFont="1" applyAlignment="1">
      <alignment horizontal="right" vertical="center"/>
    </xf>
    <xf numFmtId="1" fontId="12" fillId="0" borderId="21" xfId="317" applyNumberFormat="1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1" fontId="10" fillId="0" borderId="0" xfId="317" applyNumberFormat="1" applyFont="1" applyAlignment="1">
      <alignment horizontal="center" vertical="center"/>
    </xf>
    <xf numFmtId="1" fontId="5" fillId="0" borderId="0" xfId="317" applyNumberFormat="1" applyFont="1" applyAlignment="1">
      <alignment horizontal="center" vertical="center"/>
    </xf>
    <xf numFmtId="1" fontId="5" fillId="0" borderId="0" xfId="317" applyNumberFormat="1" applyFont="1" applyAlignment="1">
      <alignment vertical="center"/>
    </xf>
    <xf numFmtId="1" fontId="5" fillId="0" borderId="2" xfId="317" applyNumberFormat="1" applyFont="1" applyBorder="1" applyAlignment="1">
      <alignment horizontal="center" vertical="center"/>
    </xf>
    <xf numFmtId="1" fontId="5" fillId="0" borderId="0" xfId="317" applyNumberFormat="1" applyFont="1" applyAlignment="1">
      <alignment horizontal="right" vertical="center"/>
    </xf>
    <xf numFmtId="1" fontId="5" fillId="0" borderId="21" xfId="317" applyNumberFormat="1" applyFont="1" applyBorder="1" applyAlignment="1">
      <alignment horizontal="center" vertical="center"/>
    </xf>
    <xf numFmtId="0" fontId="32" fillId="0" borderId="0" xfId="317" applyNumberFormat="1" applyFont="1" applyAlignment="1">
      <alignment horizontal="center" vertical="center"/>
    </xf>
    <xf numFmtId="0" fontId="36" fillId="0" borderId="0" xfId="317" applyNumberFormat="1" applyFont="1" applyAlignment="1">
      <alignment horizontal="left" vertical="center"/>
    </xf>
    <xf numFmtId="0" fontId="39" fillId="0" borderId="0" xfId="317" applyNumberFormat="1" applyFont="1" applyAlignment="1">
      <alignment horizontal="left"/>
    </xf>
    <xf numFmtId="2" fontId="5" fillId="0" borderId="2" xfId="317" applyNumberFormat="1" applyFont="1" applyBorder="1" applyAlignment="1">
      <alignment horizontal="center" vertical="center"/>
    </xf>
    <xf numFmtId="167" fontId="5" fillId="0" borderId="0" xfId="317" applyNumberFormat="1" applyFont="1" applyAlignment="1">
      <alignment horizontal="center" vertical="center"/>
    </xf>
    <xf numFmtId="0" fontId="3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right" vertical="center"/>
    </xf>
    <xf numFmtId="0" fontId="4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42" fillId="0" borderId="0" xfId="0" applyFont="1" applyAlignment="1">
      <alignment horizontal="center" wrapText="1"/>
    </xf>
    <xf numFmtId="0" fontId="14" fillId="0" borderId="33" xfId="317" applyNumberFormat="1" applyFont="1" applyBorder="1" applyAlignment="1">
      <alignment horizontal="center" vertical="center" wrapText="1"/>
    </xf>
    <xf numFmtId="0" fontId="35" fillId="0" borderId="33" xfId="317" applyNumberFormat="1" applyFont="1" applyBorder="1" applyAlignment="1">
      <alignment horizontal="center" vertical="center" wrapText="1"/>
    </xf>
    <xf numFmtId="0" fontId="15" fillId="0" borderId="33" xfId="317" applyNumberFormat="1" applyFont="1" applyBorder="1" applyAlignment="1">
      <alignment horizontal="center" vertical="center"/>
    </xf>
    <xf numFmtId="0" fontId="10" fillId="0" borderId="33" xfId="317" applyNumberFormat="1" applyFont="1" applyBorder="1" applyAlignment="1">
      <alignment horizontal="center" vertical="center"/>
    </xf>
    <xf numFmtId="0" fontId="10" fillId="0" borderId="34" xfId="317" applyNumberFormat="1" applyFont="1" applyBorder="1" applyAlignment="1">
      <alignment horizontal="center" vertical="center"/>
    </xf>
    <xf numFmtId="0" fontId="43" fillId="0" borderId="0" xfId="317" applyNumberFormat="1" applyFont="1" applyAlignment="1">
      <alignment horizontal="left" vertical="center"/>
    </xf>
    <xf numFmtId="0" fontId="43" fillId="0" borderId="33" xfId="317" applyNumberFormat="1" applyFont="1" applyBorder="1" applyAlignment="1">
      <alignment horizontal="left" vertical="center"/>
    </xf>
    <xf numFmtId="0" fontId="44" fillId="0" borderId="33" xfId="317" applyNumberFormat="1" applyFont="1" applyBorder="1" applyAlignment="1">
      <alignment horizontal="left" vertical="center"/>
    </xf>
    <xf numFmtId="1" fontId="10" fillId="0" borderId="33" xfId="317" applyNumberFormat="1" applyFont="1" applyBorder="1" applyAlignment="1">
      <alignment horizontal="center" vertical="center"/>
    </xf>
    <xf numFmtId="0" fontId="37" fillId="0" borderId="0" xfId="0" applyFont="1"/>
    <xf numFmtId="0" fontId="37" fillId="0" borderId="0" xfId="0" applyFont="1" applyAlignment="1">
      <alignment horizontal="center" vertical="center"/>
    </xf>
    <xf numFmtId="0" fontId="5" fillId="0" borderId="0" xfId="0" applyFont="1"/>
    <xf numFmtId="0" fontId="47" fillId="0" borderId="0" xfId="0" applyFont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4" xfId="317" applyNumberFormat="1" applyFont="1" applyBorder="1" applyAlignment="1">
      <alignment horizontal="center" vertical="center"/>
    </xf>
    <xf numFmtId="0" fontId="48" fillId="0" borderId="4" xfId="0" applyFont="1" applyBorder="1"/>
    <xf numFmtId="0" fontId="5" fillId="0" borderId="6" xfId="0" applyFont="1" applyBorder="1"/>
    <xf numFmtId="0" fontId="5" fillId="0" borderId="6" xfId="317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9" fillId="0" borderId="0" xfId="0" applyFont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0" xfId="0" applyAlignment="1">
      <alignment vertic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0" fillId="0" borderId="0" xfId="0" applyAlignment="1">
      <alignment horizontal="right"/>
    </xf>
    <xf numFmtId="0" fontId="15" fillId="0" borderId="0" xfId="317" applyNumberFormat="1" applyFont="1" applyAlignment="1">
      <alignment horizontal="center" vertical="center"/>
    </xf>
    <xf numFmtId="0" fontId="10" fillId="0" borderId="0" xfId="317" applyNumberFormat="1" applyFont="1" applyAlignment="1">
      <alignment horizontal="center" vertical="center"/>
    </xf>
    <xf numFmtId="2" fontId="5" fillId="0" borderId="0" xfId="317" applyNumberFormat="1" applyFont="1" applyAlignment="1">
      <alignment horizontal="center" vertical="center"/>
    </xf>
    <xf numFmtId="0" fontId="33" fillId="0" borderId="2" xfId="317" applyNumberFormat="1" applyFont="1" applyBorder="1" applyAlignment="1">
      <alignment horizontal="center" vertical="center" wrapText="1"/>
    </xf>
    <xf numFmtId="1" fontId="35" fillId="0" borderId="2" xfId="317" applyNumberFormat="1" applyFont="1" applyBorder="1" applyAlignment="1">
      <alignment horizontal="center" vertical="center" wrapText="1"/>
    </xf>
    <xf numFmtId="1" fontId="44" fillId="0" borderId="2" xfId="317" applyNumberFormat="1" applyFont="1" applyBorder="1" applyAlignment="1">
      <alignment horizontal="center" vertical="center" wrapText="1"/>
    </xf>
    <xf numFmtId="0" fontId="45" fillId="0" borderId="0" xfId="317" applyNumberFormat="1" applyFont="1" applyAlignment="1">
      <alignment horizontal="center" vertical="center" wrapText="1"/>
    </xf>
    <xf numFmtId="0" fontId="14" fillId="0" borderId="0" xfId="317" applyNumberFormat="1" applyFont="1" applyAlignment="1">
      <alignment horizontal="center" vertical="center"/>
    </xf>
    <xf numFmtId="1" fontId="53" fillId="0" borderId="2" xfId="317" applyNumberFormat="1" applyFont="1" applyBorder="1" applyAlignment="1">
      <alignment horizontal="center" vertical="center"/>
    </xf>
    <xf numFmtId="0" fontId="12" fillId="0" borderId="0" xfId="317" applyNumberFormat="1" applyFont="1" applyAlignment="1">
      <alignment horizontal="center" vertical="center"/>
    </xf>
    <xf numFmtId="1" fontId="13" fillId="0" borderId="0" xfId="317" applyNumberFormat="1" applyFont="1" applyAlignment="1">
      <alignment horizontal="center" vertical="center"/>
    </xf>
    <xf numFmtId="0" fontId="13" fillId="0" borderId="0" xfId="317" applyNumberFormat="1" applyFont="1" applyAlignment="1">
      <alignment horizontal="center" vertical="center"/>
    </xf>
    <xf numFmtId="0" fontId="12" fillId="7" borderId="2" xfId="317" applyNumberFormat="1" applyFont="1" applyFill="1" applyBorder="1" applyAlignment="1">
      <alignment horizontal="center" vertical="center"/>
    </xf>
    <xf numFmtId="1" fontId="13" fillId="7" borderId="2" xfId="317" applyNumberFormat="1" applyFont="1" applyFill="1" applyBorder="1" applyAlignment="1">
      <alignment horizontal="center" vertical="center"/>
    </xf>
    <xf numFmtId="0" fontId="13" fillId="7" borderId="2" xfId="317" applyNumberFormat="1" applyFont="1" applyFill="1" applyBorder="1" applyAlignment="1">
      <alignment horizontal="center" vertical="center"/>
    </xf>
    <xf numFmtId="1" fontId="44" fillId="0" borderId="2" xfId="317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541" applyNumberFormat="1" applyFont="1" applyAlignment="1">
      <alignment horizontal="left" vertical="center"/>
    </xf>
    <xf numFmtId="0" fontId="0" fillId="0" borderId="0" xfId="541" applyNumberFormat="1" applyFont="1" applyAlignment="1">
      <alignment horizontal="center" vertical="center"/>
    </xf>
    <xf numFmtId="0" fontId="50" fillId="0" borderId="8" xfId="0" applyFont="1" applyBorder="1"/>
    <xf numFmtId="0" fontId="50" fillId="0" borderId="0" xfId="0" applyFont="1"/>
    <xf numFmtId="0" fontId="0" fillId="0" borderId="8" xfId="0" applyBorder="1"/>
    <xf numFmtId="0" fontId="50" fillId="0" borderId="9" xfId="0" applyFont="1" applyBorder="1"/>
    <xf numFmtId="0" fontId="0" fillId="0" borderId="9" xfId="0" applyBorder="1"/>
    <xf numFmtId="0" fontId="50" fillId="0" borderId="0" xfId="0" applyFont="1" applyAlignment="1">
      <alignment horizontal="center"/>
    </xf>
    <xf numFmtId="0" fontId="0" fillId="0" borderId="7" xfId="0" applyBorder="1"/>
    <xf numFmtId="0" fontId="5" fillId="0" borderId="22" xfId="542" applyBorder="1"/>
    <xf numFmtId="0" fontId="5" fillId="0" borderId="23" xfId="542" applyBorder="1"/>
    <xf numFmtId="0" fontId="5" fillId="0" borderId="23" xfId="542" applyBorder="1" applyAlignment="1">
      <alignment horizontal="left" vertical="center"/>
    </xf>
    <xf numFmtId="0" fontId="5" fillId="0" borderId="24" xfId="542" applyBorder="1" applyAlignment="1">
      <alignment horizontal="center"/>
    </xf>
    <xf numFmtId="0" fontId="42" fillId="0" borderId="2" xfId="542" applyFont="1" applyBorder="1" applyAlignment="1">
      <alignment horizontal="center" vertical="center" wrapText="1"/>
    </xf>
    <xf numFmtId="0" fontId="42" fillId="0" borderId="28" xfId="542" applyFont="1" applyBorder="1" applyAlignment="1">
      <alignment horizontal="center" vertical="center" wrapText="1"/>
    </xf>
    <xf numFmtId="0" fontId="5" fillId="0" borderId="19" xfId="542" applyBorder="1"/>
    <xf numFmtId="0" fontId="42" fillId="0" borderId="0" xfId="542" applyFont="1" applyAlignment="1">
      <alignment horizontal="center" wrapText="1"/>
    </xf>
    <xf numFmtId="0" fontId="42" fillId="0" borderId="0" xfId="542" applyFont="1" applyAlignment="1">
      <alignment horizontal="left" vertical="center" wrapText="1"/>
    </xf>
    <xf numFmtId="0" fontId="42" fillId="0" borderId="2" xfId="542" applyFont="1" applyBorder="1" applyAlignment="1">
      <alignment horizontal="center" wrapText="1"/>
    </xf>
    <xf numFmtId="0" fontId="42" fillId="0" borderId="25" xfId="542" applyFont="1" applyBorder="1" applyAlignment="1">
      <alignment horizontal="center" wrapText="1"/>
    </xf>
    <xf numFmtId="0" fontId="42" fillId="0" borderId="4" xfId="542" applyFont="1" applyBorder="1" applyAlignment="1">
      <alignment horizontal="center" wrapText="1"/>
    </xf>
    <xf numFmtId="0" fontId="42" fillId="0" borderId="4" xfId="542" applyFont="1" applyBorder="1" applyAlignment="1">
      <alignment horizontal="left" vertical="center" wrapText="1"/>
    </xf>
    <xf numFmtId="0" fontId="42" fillId="0" borderId="26" xfId="542" applyFont="1" applyBorder="1" applyAlignment="1">
      <alignment horizontal="center" wrapText="1"/>
    </xf>
    <xf numFmtId="0" fontId="10" fillId="0" borderId="27" xfId="317" applyNumberFormat="1" applyFont="1" applyBorder="1" applyAlignment="1">
      <alignment horizontal="center" vertical="center"/>
    </xf>
    <xf numFmtId="0" fontId="55" fillId="0" borderId="2" xfId="317" applyNumberFormat="1" applyFont="1" applyBorder="1" applyAlignment="1">
      <alignment horizontal="center" vertical="center" wrapText="1"/>
    </xf>
    <xf numFmtId="0" fontId="10" fillId="0" borderId="2" xfId="317" applyNumberFormat="1" applyFont="1" applyBorder="1" applyAlignment="1">
      <alignment horizontal="center" vertical="center" wrapText="1"/>
    </xf>
    <xf numFmtId="1" fontId="12" fillId="0" borderId="2" xfId="317" applyNumberFormat="1" applyFont="1" applyBorder="1" applyAlignment="1">
      <alignment horizontal="center" vertical="center" wrapText="1"/>
    </xf>
    <xf numFmtId="1" fontId="10" fillId="0" borderId="27" xfId="317" applyNumberFormat="1" applyFont="1" applyBorder="1" applyAlignment="1">
      <alignment horizontal="center" vertical="center"/>
    </xf>
    <xf numFmtId="0" fontId="43" fillId="0" borderId="8" xfId="541" applyNumberFormat="1" applyFont="1" applyBorder="1" applyAlignment="1">
      <alignment horizontal="center" vertical="center" wrapText="1"/>
    </xf>
    <xf numFmtId="0" fontId="30" fillId="0" borderId="2" xfId="317" applyNumberFormat="1" applyFont="1" applyBorder="1" applyAlignment="1">
      <alignment horizontal="center" vertical="center"/>
    </xf>
    <xf numFmtId="0" fontId="53" fillId="0" borderId="2" xfId="317" applyNumberFormat="1" applyFont="1" applyBorder="1" applyAlignment="1">
      <alignment horizontal="center" vertical="center"/>
    </xf>
    <xf numFmtId="2" fontId="15" fillId="0" borderId="2" xfId="317" applyNumberFormat="1" applyFont="1" applyBorder="1" applyAlignment="1">
      <alignment horizontal="center" vertical="center"/>
    </xf>
    <xf numFmtId="1" fontId="40" fillId="0" borderId="0" xfId="317" applyNumberFormat="1" applyFont="1"/>
    <xf numFmtId="1" fontId="0" fillId="0" borderId="0" xfId="317" applyNumberFormat="1" applyFont="1" applyAlignment="1">
      <alignment horizontal="right" vertical="center"/>
    </xf>
    <xf numFmtId="1" fontId="56" fillId="0" borderId="21" xfId="317" applyNumberFormat="1" applyFont="1" applyBorder="1" applyAlignment="1">
      <alignment horizontal="center" vertical="center"/>
    </xf>
    <xf numFmtId="1" fontId="56" fillId="0" borderId="2" xfId="317" applyNumberFormat="1" applyFont="1" applyBorder="1" applyAlignment="1">
      <alignment horizontal="center" vertical="center"/>
    </xf>
    <xf numFmtId="1" fontId="53" fillId="0" borderId="0" xfId="317" applyNumberFormat="1" applyFont="1" applyAlignment="1">
      <alignment horizontal="center" vertical="center"/>
    </xf>
    <xf numFmtId="169" fontId="53" fillId="0" borderId="0" xfId="317" applyNumberFormat="1" applyFont="1" applyAlignment="1">
      <alignment horizontal="center" vertical="center"/>
    </xf>
    <xf numFmtId="0" fontId="35" fillId="0" borderId="37" xfId="317" applyNumberFormat="1" applyFont="1" applyBorder="1" applyAlignment="1">
      <alignment horizontal="center" vertical="center" wrapText="1"/>
    </xf>
    <xf numFmtId="0" fontId="14" fillId="0" borderId="38" xfId="317" applyNumberFormat="1" applyFont="1" applyBorder="1" applyAlignment="1">
      <alignment horizontal="center" vertical="center" wrapText="1"/>
    </xf>
    <xf numFmtId="0" fontId="39" fillId="0" borderId="0" xfId="0" applyFont="1"/>
    <xf numFmtId="0" fontId="39" fillId="3" borderId="0" xfId="0" applyFont="1" applyFill="1"/>
    <xf numFmtId="0" fontId="58" fillId="3" borderId="0" xfId="0" applyFont="1" applyFill="1"/>
    <xf numFmtId="0" fontId="58" fillId="3" borderId="0" xfId="0" applyFont="1" applyFill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57" fillId="4" borderId="0" xfId="0" applyFont="1" applyFill="1"/>
    <xf numFmtId="0" fontId="58" fillId="2" borderId="0" xfId="0" applyFont="1" applyFill="1"/>
    <xf numFmtId="0" fontId="58" fillId="7" borderId="0" xfId="0" applyFont="1" applyFill="1"/>
    <xf numFmtId="0" fontId="58" fillId="5" borderId="0" xfId="0" applyFont="1" applyFill="1"/>
    <xf numFmtId="0" fontId="58" fillId="6" borderId="0" xfId="0" applyFont="1" applyFill="1"/>
    <xf numFmtId="0" fontId="58" fillId="41" borderId="0" xfId="0" applyFont="1" applyFill="1"/>
    <xf numFmtId="0" fontId="58" fillId="7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63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57" fillId="4" borderId="0" xfId="0" applyFont="1" applyFill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58" fillId="6" borderId="0" xfId="0" applyFont="1" applyFill="1" applyAlignment="1">
      <alignment horizontal="center" vertical="center"/>
    </xf>
    <xf numFmtId="0" fontId="58" fillId="41" borderId="0" xfId="0" applyFont="1" applyFill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9" fillId="3" borderId="0" xfId="0" applyFont="1" applyFill="1" applyAlignment="1">
      <alignment horizontal="center" vertical="center" wrapText="1" shrinkToFit="1"/>
    </xf>
    <xf numFmtId="0" fontId="58" fillId="40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0" fontId="58" fillId="3" borderId="4" xfId="0" applyFont="1" applyFill="1" applyBorder="1" applyAlignment="1">
      <alignment horizontal="center" vertical="center"/>
    </xf>
    <xf numFmtId="0" fontId="58" fillId="2" borderId="4" xfId="0" applyFont="1" applyFill="1" applyBorder="1" applyAlignment="1">
      <alignment horizontal="center" vertical="center"/>
    </xf>
    <xf numFmtId="0" fontId="58" fillId="7" borderId="4" xfId="0" applyFont="1" applyFill="1" applyBorder="1" applyAlignment="1">
      <alignment horizontal="center" vertical="center"/>
    </xf>
    <xf numFmtId="0" fontId="58" fillId="5" borderId="4" xfId="0" applyFont="1" applyFill="1" applyBorder="1" applyAlignment="1">
      <alignment horizontal="center" vertical="center"/>
    </xf>
    <xf numFmtId="0" fontId="58" fillId="6" borderId="4" xfId="0" applyFont="1" applyFill="1" applyBorder="1" applyAlignment="1">
      <alignment horizontal="center" vertical="center"/>
    </xf>
    <xf numFmtId="0" fontId="58" fillId="41" borderId="4" xfId="0" applyFont="1" applyFill="1" applyBorder="1" applyAlignment="1">
      <alignment horizontal="center" vertical="center"/>
    </xf>
    <xf numFmtId="0" fontId="59" fillId="3" borderId="0" xfId="0" applyFont="1" applyFill="1" applyAlignment="1">
      <alignment horizontal="left" vertical="center"/>
    </xf>
    <xf numFmtId="0" fontId="39" fillId="3" borderId="23" xfId="0" applyFont="1" applyFill="1" applyBorder="1" applyAlignment="1">
      <alignment horizontal="center" vertical="center"/>
    </xf>
    <xf numFmtId="0" fontId="61" fillId="4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2" fillId="7" borderId="0" xfId="0" applyFont="1" applyFill="1" applyAlignment="1">
      <alignment horizontal="center" vertical="center"/>
    </xf>
    <xf numFmtId="0" fontId="62" fillId="5" borderId="0" xfId="0" applyFont="1" applyFill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62" fillId="41" borderId="0" xfId="0" applyFont="1" applyFill="1" applyAlignment="1">
      <alignment horizontal="center" vertical="center"/>
    </xf>
    <xf numFmtId="0" fontId="58" fillId="3" borderId="23" xfId="0" applyFont="1" applyFill="1" applyBorder="1" applyAlignment="1">
      <alignment horizontal="center" vertical="center"/>
    </xf>
    <xf numFmtId="0" fontId="58" fillId="0" borderId="0" xfId="0" applyFont="1"/>
    <xf numFmtId="0" fontId="55" fillId="0" borderId="8" xfId="317" applyNumberFormat="1" applyFont="1" applyBorder="1" applyAlignment="1">
      <alignment horizontal="center" vertical="center" wrapText="1"/>
    </xf>
    <xf numFmtId="1" fontId="5" fillId="0" borderId="24" xfId="317" applyNumberFormat="1" applyFont="1" applyBorder="1" applyAlignment="1">
      <alignment horizontal="center" vertical="center"/>
    </xf>
    <xf numFmtId="1" fontId="5" fillId="0" borderId="8" xfId="317" applyNumberFormat="1" applyFont="1" applyBorder="1" applyAlignment="1">
      <alignment horizontal="center" vertical="center"/>
    </xf>
    <xf numFmtId="1" fontId="10" fillId="0" borderId="39" xfId="317" applyNumberFormat="1" applyFont="1" applyBorder="1" applyAlignment="1">
      <alignment horizontal="center" vertical="center"/>
    </xf>
    <xf numFmtId="0" fontId="30" fillId="0" borderId="8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 shrinkToFit="1"/>
    </xf>
    <xf numFmtId="0" fontId="51" fillId="0" borderId="0" xfId="542" applyFont="1" applyAlignment="1">
      <alignment horizontal="center" vertical="center" wrapText="1"/>
    </xf>
    <xf numFmtId="0" fontId="57" fillId="4" borderId="23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4" fillId="0" borderId="0" xfId="0" applyFont="1" applyAlignment="1">
      <alignment horizontal="left"/>
    </xf>
    <xf numFmtId="0" fontId="0" fillId="0" borderId="23" xfId="0" applyBorder="1"/>
    <xf numFmtId="1" fontId="56" fillId="0" borderId="24" xfId="317" applyNumberFormat="1" applyFont="1" applyBorder="1" applyAlignment="1">
      <alignment horizontal="center" vertical="center"/>
    </xf>
    <xf numFmtId="1" fontId="56" fillId="0" borderId="8" xfId="317" applyNumberFormat="1" applyFont="1" applyBorder="1" applyAlignment="1">
      <alignment horizontal="center" vertical="center"/>
    </xf>
    <xf numFmtId="0" fontId="15" fillId="0" borderId="40" xfId="317" applyNumberFormat="1" applyFont="1" applyBorder="1" applyAlignment="1">
      <alignment horizontal="center" vertical="center"/>
    </xf>
    <xf numFmtId="1" fontId="10" fillId="0" borderId="40" xfId="317" applyNumberFormat="1" applyFont="1" applyBorder="1" applyAlignment="1">
      <alignment horizontal="center" vertical="center"/>
    </xf>
    <xf numFmtId="0" fontId="43" fillId="0" borderId="41" xfId="317" applyNumberFormat="1" applyFont="1" applyBorder="1" applyAlignment="1">
      <alignment horizontal="left" vertical="center"/>
    </xf>
    <xf numFmtId="0" fontId="56" fillId="0" borderId="2" xfId="317" applyNumberFormat="1" applyFont="1" applyBorder="1" applyAlignment="1">
      <alignment horizontal="center" vertical="center"/>
    </xf>
    <xf numFmtId="0" fontId="51" fillId="0" borderId="19" xfId="542" applyFont="1" applyBorder="1" applyAlignment="1">
      <alignment horizontal="left" vertical="center"/>
    </xf>
    <xf numFmtId="0" fontId="39" fillId="44" borderId="0" xfId="0" applyFont="1" applyFill="1" applyAlignment="1">
      <alignment horizontal="center" vertical="center"/>
    </xf>
    <xf numFmtId="0" fontId="58" fillId="44" borderId="0" xfId="0" applyFont="1" applyFill="1" applyAlignment="1">
      <alignment horizontal="center" vertical="center"/>
    </xf>
    <xf numFmtId="0" fontId="39" fillId="44" borderId="0" xfId="0" applyFont="1" applyFill="1" applyAlignment="1">
      <alignment horizontal="center" vertical="center" wrapText="1" shrinkToFit="1"/>
    </xf>
    <xf numFmtId="0" fontId="39" fillId="44" borderId="0" xfId="0" applyFont="1" applyFill="1" applyAlignment="1">
      <alignment horizontal="center" vertical="center" wrapText="1"/>
    </xf>
    <xf numFmtId="0" fontId="39" fillId="44" borderId="4" xfId="0" applyFont="1" applyFill="1" applyBorder="1" applyAlignment="1">
      <alignment horizontal="center" vertical="center"/>
    </xf>
    <xf numFmtId="0" fontId="39" fillId="44" borderId="4" xfId="0" applyFont="1" applyFill="1" applyBorder="1" applyAlignment="1">
      <alignment horizontal="center" vertical="center" wrapText="1" shrinkToFit="1"/>
    </xf>
    <xf numFmtId="0" fontId="39" fillId="47" borderId="0" xfId="0" applyFont="1" applyFill="1" applyAlignment="1">
      <alignment horizontal="center" vertical="center"/>
    </xf>
    <xf numFmtId="0" fontId="58" fillId="48" borderId="0" xfId="0" applyFont="1" applyFill="1" applyAlignment="1">
      <alignment horizontal="center" vertical="center"/>
    </xf>
    <xf numFmtId="0" fontId="62" fillId="48" borderId="0" xfId="0" applyFont="1" applyFill="1" applyAlignment="1">
      <alignment horizontal="center" vertical="center"/>
    </xf>
    <xf numFmtId="0" fontId="58" fillId="48" borderId="6" xfId="0" applyFont="1" applyFill="1" applyBorder="1" applyAlignment="1">
      <alignment horizontal="center" vertical="center" wrapText="1"/>
    </xf>
    <xf numFmtId="0" fontId="58" fillId="48" borderId="4" xfId="0" applyFont="1" applyFill="1" applyBorder="1" applyAlignment="1">
      <alignment horizontal="center" vertical="center"/>
    </xf>
    <xf numFmtId="0" fontId="39" fillId="48" borderId="0" xfId="0" applyFont="1" applyFill="1" applyAlignment="1">
      <alignment horizontal="center" vertical="center"/>
    </xf>
    <xf numFmtId="0" fontId="58" fillId="48" borderId="0" xfId="0" applyFont="1" applyFill="1"/>
    <xf numFmtId="0" fontId="58" fillId="47" borderId="0" xfId="0" applyFont="1" applyFill="1"/>
    <xf numFmtId="0" fontId="62" fillId="47" borderId="0" xfId="0" applyFont="1" applyFill="1" applyAlignment="1">
      <alignment horizontal="center" vertical="center"/>
    </xf>
    <xf numFmtId="0" fontId="58" fillId="47" borderId="6" xfId="0" applyFont="1" applyFill="1" applyBorder="1" applyAlignment="1">
      <alignment horizontal="center" vertical="center"/>
    </xf>
    <xf numFmtId="0" fontId="58" fillId="47" borderId="0" xfId="0" applyFont="1" applyFill="1" applyAlignment="1">
      <alignment horizontal="center" vertical="center"/>
    </xf>
    <xf numFmtId="0" fontId="58" fillId="47" borderId="4" xfId="0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1" fontId="5" fillId="0" borderId="4" xfId="317" applyNumberFormat="1" applyFont="1" applyBorder="1" applyAlignment="1">
      <alignment horizontal="center" vertical="center"/>
    </xf>
    <xf numFmtId="0" fontId="62" fillId="3" borderId="6" xfId="0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/>
    </xf>
    <xf numFmtId="0" fontId="60" fillId="0" borderId="23" xfId="0" applyFont="1" applyBorder="1" applyAlignment="1">
      <alignment horizontal="center" vertical="center" wrapText="1"/>
    </xf>
    <xf numFmtId="0" fontId="60" fillId="0" borderId="6" xfId="0" applyFont="1" applyBorder="1" applyAlignment="1">
      <alignment horizontal="center" vertical="center" wrapText="1"/>
    </xf>
    <xf numFmtId="0" fontId="66" fillId="0" borderId="22" xfId="0" applyFont="1" applyBorder="1" applyAlignment="1">
      <alignment horizontal="center" vertical="center" textRotation="90"/>
    </xf>
    <xf numFmtId="0" fontId="66" fillId="0" borderId="19" xfId="0" applyFont="1" applyBorder="1" applyAlignment="1">
      <alignment horizontal="center" vertical="center" textRotation="90"/>
    </xf>
    <xf numFmtId="1" fontId="5" fillId="0" borderId="0" xfId="317" applyNumberFormat="1" applyFont="1" applyAlignment="1">
      <alignment horizontal="left" vertical="center"/>
    </xf>
    <xf numFmtId="0" fontId="60" fillId="0" borderId="0" xfId="0" applyFont="1"/>
    <xf numFmtId="0" fontId="0" fillId="0" borderId="0" xfId="0" applyAlignment="1">
      <alignment textRotation="90"/>
    </xf>
    <xf numFmtId="0" fontId="56" fillId="0" borderId="0" xfId="0" applyFont="1"/>
    <xf numFmtId="0" fontId="59" fillId="0" borderId="0" xfId="0" applyFont="1" applyAlignment="1">
      <alignment horizontal="center" vertical="center" textRotation="90"/>
    </xf>
    <xf numFmtId="0" fontId="6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10" fillId="44" borderId="2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8" fillId="46" borderId="6" xfId="0" applyFont="1" applyFill="1" applyBorder="1" applyAlignment="1">
      <alignment horizontal="center" vertical="center" wrapText="1"/>
    </xf>
    <xf numFmtId="0" fontId="57" fillId="6" borderId="6" xfId="0" applyFont="1" applyFill="1" applyBorder="1" applyAlignment="1">
      <alignment horizontal="center" vertical="center" wrapText="1"/>
    </xf>
    <xf numFmtId="0" fontId="3" fillId="44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0" fillId="0" borderId="0" xfId="0" applyFont="1" applyAlignment="1">
      <alignment horizontal="center" vertical="center" textRotation="90"/>
    </xf>
    <xf numFmtId="0" fontId="6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70" fillId="3" borderId="0" xfId="0" applyFont="1" applyFill="1" applyAlignment="1">
      <alignment horizontal="center" vertical="center"/>
    </xf>
    <xf numFmtId="0" fontId="56" fillId="3" borderId="8" xfId="0" applyFont="1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44" borderId="22" xfId="0" applyFill="1" applyBorder="1" applyAlignment="1">
      <alignment horizontal="center" vertical="center"/>
    </xf>
    <xf numFmtId="0" fontId="0" fillId="44" borderId="24" xfId="0" applyFill="1" applyBorder="1" applyAlignment="1">
      <alignment horizontal="center" vertical="center"/>
    </xf>
    <xf numFmtId="0" fontId="56" fillId="44" borderId="7" xfId="0" applyFont="1" applyFill="1" applyBorder="1" applyAlignment="1" applyProtection="1">
      <alignment horizontal="center" vertical="center"/>
      <protection locked="0"/>
    </xf>
    <xf numFmtId="0" fontId="0" fillId="44" borderId="0" xfId="0" applyFill="1" applyAlignment="1" applyProtection="1">
      <alignment horizontal="center" vertical="center"/>
      <protection locked="0"/>
    </xf>
    <xf numFmtId="0" fontId="0" fillId="44" borderId="7" xfId="0" applyFill="1" applyBorder="1" applyAlignment="1" applyProtection="1">
      <alignment horizontal="center" vertical="center"/>
      <protection locked="0"/>
    </xf>
    <xf numFmtId="0" fontId="0" fillId="44" borderId="19" xfId="0" applyFill="1" applyBorder="1" applyAlignment="1">
      <alignment horizontal="center" vertical="center"/>
    </xf>
    <xf numFmtId="0" fontId="0" fillId="44" borderId="28" xfId="0" applyFill="1" applyBorder="1" applyAlignment="1">
      <alignment horizontal="center" vertical="center"/>
    </xf>
    <xf numFmtId="0" fontId="56" fillId="3" borderId="7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 vertical="center"/>
      <protection locked="0"/>
    </xf>
    <xf numFmtId="0" fontId="56" fillId="44" borderId="28" xfId="0" applyFont="1" applyFill="1" applyBorder="1" applyAlignment="1" applyProtection="1">
      <alignment horizontal="center" vertical="center"/>
      <protection locked="0"/>
    </xf>
    <xf numFmtId="0" fontId="56" fillId="3" borderId="28" xfId="0" applyFont="1" applyFill="1" applyBorder="1" applyAlignment="1" applyProtection="1">
      <alignment horizontal="center" vertical="center"/>
      <protection locked="0"/>
    </xf>
    <xf numFmtId="0" fontId="56" fillId="44" borderId="26" xfId="0" applyFont="1" applyFill="1" applyBorder="1" applyAlignment="1" applyProtection="1">
      <alignment horizontal="center" vertical="center"/>
      <protection locked="0"/>
    </xf>
    <xf numFmtId="0" fontId="0" fillId="44" borderId="4" xfId="0" applyFill="1" applyBorder="1" applyAlignment="1" applyProtection="1">
      <alignment horizontal="center" vertical="center"/>
      <protection locked="0"/>
    </xf>
    <xf numFmtId="0" fontId="0" fillId="44" borderId="9" xfId="0" applyFill="1" applyBorder="1" applyAlignment="1" applyProtection="1">
      <alignment horizontal="center" vertical="center"/>
      <protection locked="0"/>
    </xf>
    <xf numFmtId="0" fontId="0" fillId="44" borderId="25" xfId="0" applyFill="1" applyBorder="1" applyAlignment="1">
      <alignment horizontal="center" vertical="center"/>
    </xf>
    <xf numFmtId="0" fontId="0" fillId="44" borderId="26" xfId="0" applyFill="1" applyBorder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left" vertical="center"/>
    </xf>
    <xf numFmtId="170" fontId="62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left" vertical="center"/>
    </xf>
    <xf numFmtId="0" fontId="60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60" fillId="0" borderId="20" xfId="0" applyFont="1" applyBorder="1" applyAlignment="1">
      <alignment horizontal="center" vertical="center"/>
    </xf>
    <xf numFmtId="0" fontId="60" fillId="44" borderId="2" xfId="0" applyFont="1" applyFill="1" applyBorder="1" applyAlignment="1">
      <alignment horizontal="center" vertical="center"/>
    </xf>
    <xf numFmtId="0" fontId="60" fillId="0" borderId="0" xfId="0" applyFont="1" applyAlignment="1">
      <alignment horizontal="right" wrapText="1"/>
    </xf>
    <xf numFmtId="0" fontId="57" fillId="42" borderId="6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56" fillId="44" borderId="8" xfId="0" applyFont="1" applyFill="1" applyBorder="1" applyAlignment="1" applyProtection="1">
      <alignment horizontal="center" vertical="center"/>
      <protection locked="0"/>
    </xf>
    <xf numFmtId="0" fontId="0" fillId="44" borderId="24" xfId="0" applyFill="1" applyBorder="1" applyAlignment="1" applyProtection="1">
      <alignment horizontal="center" vertical="center"/>
      <protection locked="0"/>
    </xf>
    <xf numFmtId="0" fontId="0" fillId="44" borderId="8" xfId="0" applyFill="1" applyBorder="1" applyAlignment="1" applyProtection="1">
      <alignment horizontal="center" vertical="center"/>
      <protection locked="0"/>
    </xf>
    <xf numFmtId="0" fontId="0" fillId="44" borderId="22" xfId="0" applyFill="1" applyBorder="1" applyAlignment="1" applyProtection="1">
      <alignment horizontal="center" vertical="center"/>
      <protection locked="0"/>
    </xf>
    <xf numFmtId="0" fontId="56" fillId="3" borderId="9" xfId="0" applyFont="1" applyFill="1" applyBorder="1" applyAlignment="1" applyProtection="1">
      <alignment horizontal="center" vertical="center"/>
      <protection locked="0"/>
    </xf>
    <xf numFmtId="0" fontId="0" fillId="3" borderId="26" xfId="0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3" borderId="25" xfId="0" applyFill="1" applyBorder="1" applyAlignment="1" applyProtection="1">
      <alignment horizontal="center" vertical="center"/>
      <protection locked="0"/>
    </xf>
    <xf numFmtId="0" fontId="56" fillId="3" borderId="4" xfId="0" applyFont="1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44" borderId="19" xfId="0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3" borderId="19" xfId="0" applyFill="1" applyBorder="1" applyAlignment="1" applyProtection="1">
      <alignment horizontal="center" vertical="center"/>
      <protection locked="0"/>
    </xf>
    <xf numFmtId="0" fontId="56" fillId="3" borderId="6" xfId="0" applyFon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horizontal="center" vertical="center"/>
    </xf>
    <xf numFmtId="0" fontId="56" fillId="3" borderId="26" xfId="0" applyFont="1" applyFill="1" applyBorder="1" applyAlignment="1" applyProtection="1">
      <alignment horizontal="center" vertical="center"/>
      <protection locked="0"/>
    </xf>
    <xf numFmtId="167" fontId="0" fillId="3" borderId="9" xfId="0" applyNumberFormat="1" applyFill="1" applyBorder="1" applyAlignment="1" applyProtection="1">
      <alignment horizontal="center" vertical="center"/>
      <protection locked="0"/>
    </xf>
    <xf numFmtId="0" fontId="56" fillId="3" borderId="0" xfId="0" applyFont="1" applyFill="1" applyAlignment="1">
      <alignment horizontal="center" vertical="center"/>
    </xf>
    <xf numFmtId="0" fontId="56" fillId="44" borderId="24" xfId="0" applyFont="1" applyFill="1" applyBorder="1" applyAlignment="1" applyProtection="1">
      <alignment horizontal="center" vertical="center"/>
      <protection locked="0"/>
    </xf>
    <xf numFmtId="0" fontId="56" fillId="44" borderId="35" xfId="0" applyFont="1" applyFill="1" applyBorder="1" applyAlignment="1" applyProtection="1">
      <alignment horizontal="center" vertical="center"/>
      <protection locked="0"/>
    </xf>
    <xf numFmtId="0" fontId="0" fillId="44" borderId="29" xfId="0" applyFill="1" applyBorder="1" applyAlignment="1" applyProtection="1">
      <alignment horizontal="center" vertical="center"/>
      <protection locked="0"/>
    </xf>
    <xf numFmtId="0" fontId="0" fillId="44" borderId="31" xfId="0" applyFill="1" applyBorder="1" applyAlignment="1" applyProtection="1">
      <alignment horizontal="center" vertical="center"/>
      <protection locked="0"/>
    </xf>
    <xf numFmtId="0" fontId="56" fillId="3" borderId="36" xfId="0" applyFont="1" applyFill="1" applyBorder="1" applyAlignment="1" applyProtection="1">
      <alignment horizontal="center" vertical="center"/>
      <protection locked="0"/>
    </xf>
    <xf numFmtId="0" fontId="0" fillId="3" borderId="30" xfId="0" applyFill="1" applyBorder="1" applyAlignment="1" applyProtection="1">
      <alignment horizontal="center" vertical="center"/>
      <protection locked="0"/>
    </xf>
    <xf numFmtId="0" fontId="0" fillId="3" borderId="32" xfId="0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50" fillId="0" borderId="0" xfId="0" applyFont="1" applyAlignment="1">
      <alignment horizontal="right" vertical="center"/>
    </xf>
    <xf numFmtId="0" fontId="10" fillId="0" borderId="0" xfId="0" applyFont="1" applyAlignment="1">
      <alignment horizontal="right" wrapText="1"/>
    </xf>
    <xf numFmtId="0" fontId="63" fillId="0" borderId="0" xfId="0" applyFont="1" applyAlignment="1">
      <alignment horizontal="center"/>
    </xf>
    <xf numFmtId="0" fontId="39" fillId="0" borderId="6" xfId="0" applyFont="1" applyBorder="1" applyAlignment="1">
      <alignment horizontal="center" vertical="center"/>
    </xf>
    <xf numFmtId="0" fontId="0" fillId="3" borderId="22" xfId="0" applyFill="1" applyBorder="1" applyAlignment="1" applyProtection="1">
      <alignment horizontal="center" vertical="center"/>
      <protection locked="0"/>
    </xf>
    <xf numFmtId="0" fontId="54" fillId="0" borderId="19" xfId="0" applyFont="1" applyBorder="1" applyAlignment="1">
      <alignment horizontal="center" vertical="center" textRotation="90"/>
    </xf>
    <xf numFmtId="0" fontId="72" fillId="0" borderId="19" xfId="0" applyFont="1" applyBorder="1" applyAlignment="1">
      <alignment horizontal="center" vertical="center" textRotation="90"/>
    </xf>
    <xf numFmtId="0" fontId="0" fillId="44" borderId="25" xfId="0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center"/>
    </xf>
    <xf numFmtId="0" fontId="66" fillId="0" borderId="0" xfId="0" applyFont="1" applyAlignment="1">
      <alignment horizontal="center"/>
    </xf>
    <xf numFmtId="0" fontId="60" fillId="0" borderId="0" xfId="0" applyFont="1" applyAlignment="1">
      <alignment horizontal="right" vertical="center" wrapText="1"/>
    </xf>
    <xf numFmtId="0" fontId="39" fillId="0" borderId="25" xfId="0" applyFont="1" applyBorder="1" applyAlignment="1">
      <alignment horizontal="center" vertical="center"/>
    </xf>
    <xf numFmtId="0" fontId="58" fillId="47" borderId="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textRotation="90"/>
    </xf>
    <xf numFmtId="0" fontId="58" fillId="3" borderId="0" xfId="0" applyFont="1" applyFill="1" applyAlignment="1">
      <alignment horizontal="center" vertical="center" wrapText="1"/>
    </xf>
    <xf numFmtId="0" fontId="60" fillId="3" borderId="0" xfId="0" applyFont="1" applyFill="1" applyAlignment="1">
      <alignment horizontal="center" vertical="center" wrapText="1"/>
    </xf>
    <xf numFmtId="0" fontId="5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72" fillId="0" borderId="22" xfId="0" applyFont="1" applyBorder="1" applyAlignment="1">
      <alignment horizontal="center" vertical="center" textRotation="90"/>
    </xf>
    <xf numFmtId="0" fontId="56" fillId="3" borderId="2" xfId="0" quotePrefix="1" applyFont="1" applyFill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 textRotation="90"/>
    </xf>
    <xf numFmtId="1" fontId="0" fillId="0" borderId="0" xfId="0" applyNumberFormat="1"/>
    <xf numFmtId="1" fontId="0" fillId="2" borderId="0" xfId="0" applyNumberFormat="1" applyFill="1"/>
    <xf numFmtId="0" fontId="0" fillId="50" borderId="0" xfId="0" applyFill="1"/>
    <xf numFmtId="0" fontId="74" fillId="0" borderId="0" xfId="0" applyFont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2" fillId="0" borderId="0" xfId="0" applyFont="1"/>
    <xf numFmtId="0" fontId="62" fillId="3" borderId="0" xfId="0" applyFont="1" applyFill="1" applyAlignment="1">
      <alignment horizontal="center" vertical="center" wrapText="1" shrinkToFit="1"/>
    </xf>
    <xf numFmtId="0" fontId="75" fillId="0" borderId="0" xfId="0" applyFont="1" applyAlignment="1">
      <alignment horizontal="left" vertical="center"/>
    </xf>
    <xf numFmtId="0" fontId="75" fillId="3" borderId="0" xfId="0" applyFont="1" applyFill="1" applyAlignment="1">
      <alignment horizontal="left" vertical="center"/>
    </xf>
    <xf numFmtId="0" fontId="74" fillId="0" borderId="0" xfId="0" applyFont="1" applyAlignment="1">
      <alignment horizontal="right"/>
    </xf>
    <xf numFmtId="0" fontId="62" fillId="3" borderId="0" xfId="0" applyFont="1" applyFill="1" applyAlignment="1">
      <alignment horizontal="center" vertical="center" wrapText="1"/>
    </xf>
    <xf numFmtId="0" fontId="76" fillId="3" borderId="0" xfId="0" applyFont="1" applyFill="1" applyAlignment="1">
      <alignment horizontal="left" vertical="center"/>
    </xf>
    <xf numFmtId="0" fontId="58" fillId="3" borderId="0" xfId="0" applyFont="1" applyFill="1" applyAlignment="1">
      <alignment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wrapText="1"/>
    </xf>
    <xf numFmtId="0" fontId="58" fillId="44" borderId="0" xfId="0" applyFont="1" applyFill="1" applyAlignment="1">
      <alignment horizontal="center" vertical="center" wrapText="1"/>
    </xf>
    <xf numFmtId="0" fontId="58" fillId="44" borderId="4" xfId="0" applyFont="1" applyFill="1" applyBorder="1" applyAlignment="1">
      <alignment horizontal="center" vertical="center" wrapText="1"/>
    </xf>
    <xf numFmtId="0" fontId="58" fillId="51" borderId="0" xfId="0" applyFont="1" applyFill="1"/>
    <xf numFmtId="0" fontId="62" fillId="51" borderId="0" xfId="0" applyFont="1" applyFill="1" applyAlignment="1">
      <alignment horizontal="center" vertical="center"/>
    </xf>
    <xf numFmtId="0" fontId="58" fillId="51" borderId="0" xfId="0" applyFont="1" applyFill="1" applyAlignment="1">
      <alignment horizontal="center" vertical="center" wrapText="1"/>
    </xf>
    <xf numFmtId="0" fontId="58" fillId="51" borderId="0" xfId="0" applyFont="1" applyFill="1" applyAlignment="1">
      <alignment horizontal="center" vertical="center"/>
    </xf>
    <xf numFmtId="1" fontId="12" fillId="0" borderId="22" xfId="317" applyNumberFormat="1" applyFont="1" applyBorder="1" applyAlignment="1">
      <alignment horizontal="center" vertical="center"/>
    </xf>
    <xf numFmtId="0" fontId="0" fillId="0" borderId="0" xfId="0" quotePrefix="1"/>
    <xf numFmtId="0" fontId="0" fillId="0" borderId="19" xfId="0" applyBorder="1" applyAlignment="1">
      <alignment horizontal="center" vertical="center"/>
    </xf>
    <xf numFmtId="0" fontId="78" fillId="44" borderId="23" xfId="0" applyFont="1" applyFill="1" applyBorder="1" applyAlignment="1">
      <alignment horizontal="center" vertical="center"/>
    </xf>
    <xf numFmtId="0" fontId="50" fillId="44" borderId="23" xfId="0" applyFont="1" applyFill="1" applyBorder="1" applyAlignment="1">
      <alignment horizontal="center" vertical="center"/>
    </xf>
    <xf numFmtId="0" fontId="79" fillId="4" borderId="23" xfId="0" applyFont="1" applyFill="1" applyBorder="1" applyAlignment="1">
      <alignment horizontal="center" vertical="center"/>
    </xf>
    <xf numFmtId="0" fontId="74" fillId="48" borderId="23" xfId="0" applyFont="1" applyFill="1" applyBorder="1" applyAlignment="1">
      <alignment horizontal="center" vertical="center"/>
    </xf>
    <xf numFmtId="0" fontId="74" fillId="47" borderId="23" xfId="0" applyFont="1" applyFill="1" applyBorder="1" applyAlignment="1">
      <alignment horizontal="center" vertical="center"/>
    </xf>
    <xf numFmtId="0" fontId="74" fillId="44" borderId="23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48" borderId="0" xfId="0" applyFont="1" applyFill="1" applyAlignment="1">
      <alignment horizontal="center" vertical="center"/>
    </xf>
    <xf numFmtId="0" fontId="74" fillId="47" borderId="0" xfId="0" applyFont="1" applyFill="1" applyAlignment="1">
      <alignment horizontal="center" vertical="center"/>
    </xf>
    <xf numFmtId="0" fontId="74" fillId="3" borderId="0" xfId="0" applyFont="1" applyFill="1" applyAlignment="1">
      <alignment horizontal="center" vertical="center" wrapText="1"/>
    </xf>
    <xf numFmtId="0" fontId="78" fillId="44" borderId="0" xfId="0" applyFont="1" applyFill="1" applyAlignment="1">
      <alignment horizontal="center" vertical="center"/>
    </xf>
    <xf numFmtId="0" fontId="50" fillId="44" borderId="0" xfId="0" applyFont="1" applyFill="1" applyAlignment="1">
      <alignment horizontal="center" vertical="center"/>
    </xf>
    <xf numFmtId="0" fontId="74" fillId="44" borderId="0" xfId="0" applyFont="1" applyFill="1" applyAlignment="1">
      <alignment horizontal="center" vertical="center" wrapText="1"/>
    </xf>
    <xf numFmtId="0" fontId="80" fillId="44" borderId="0" xfId="0" applyFont="1" applyFill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74" fillId="48" borderId="4" xfId="0" applyFont="1" applyFill="1" applyBorder="1" applyAlignment="1">
      <alignment horizontal="center" vertical="center"/>
    </xf>
    <xf numFmtId="0" fontId="74" fillId="47" borderId="4" xfId="0" applyFont="1" applyFill="1" applyBorder="1" applyAlignment="1">
      <alignment horizontal="center" vertical="center"/>
    </xf>
    <xf numFmtId="0" fontId="74" fillId="3" borderId="4" xfId="0" applyFont="1" applyFill="1" applyBorder="1" applyAlignment="1">
      <alignment horizontal="center" vertical="center" wrapText="1"/>
    </xf>
    <xf numFmtId="0" fontId="50" fillId="44" borderId="23" xfId="0" applyFont="1" applyFill="1" applyBorder="1"/>
    <xf numFmtId="0" fontId="50" fillId="44" borderId="0" xfId="0" applyFont="1" applyFill="1"/>
    <xf numFmtId="0" fontId="50" fillId="0" borderId="4" xfId="0" applyFont="1" applyBorder="1"/>
    <xf numFmtId="0" fontId="50" fillId="3" borderId="4" xfId="0" applyFont="1" applyFill="1" applyBorder="1" applyAlignment="1">
      <alignment horizontal="center" vertical="center"/>
    </xf>
    <xf numFmtId="0" fontId="74" fillId="44" borderId="4" xfId="0" applyFont="1" applyFill="1" applyBorder="1" applyAlignment="1">
      <alignment horizontal="center" vertical="center"/>
    </xf>
    <xf numFmtId="0" fontId="74" fillId="44" borderId="23" xfId="0" applyFont="1" applyFill="1" applyBorder="1" applyAlignment="1">
      <alignment horizontal="center" vertical="center"/>
    </xf>
    <xf numFmtId="0" fontId="74" fillId="44" borderId="0" xfId="0" applyFont="1" applyFill="1" applyAlignment="1">
      <alignment horizontal="center" vertical="center"/>
    </xf>
    <xf numFmtId="0" fontId="50" fillId="44" borderId="23" xfId="0" applyFont="1" applyFill="1" applyBorder="1" applyAlignment="1">
      <alignment horizontal="center" vertical="center" wrapText="1" shrinkToFit="1"/>
    </xf>
    <xf numFmtId="0" fontId="78" fillId="3" borderId="4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 wrapText="1"/>
    </xf>
    <xf numFmtId="0" fontId="50" fillId="3" borderId="4" xfId="0" applyFont="1" applyFill="1" applyBorder="1" applyAlignment="1">
      <alignment horizontal="center" vertical="center" wrapText="1" shrinkToFit="1"/>
    </xf>
    <xf numFmtId="0" fontId="78" fillId="3" borderId="0" xfId="0" applyFont="1" applyFill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50" fillId="3" borderId="0" xfId="0" applyFont="1" applyFill="1" applyAlignment="1">
      <alignment horizontal="center" vertical="center" wrapText="1" shrinkToFit="1"/>
    </xf>
    <xf numFmtId="0" fontId="50" fillId="44" borderId="0" xfId="0" applyFont="1" applyFill="1" applyAlignment="1">
      <alignment horizontal="center" vertical="center" wrapText="1" shrinkToFit="1"/>
    </xf>
    <xf numFmtId="0" fontId="50" fillId="3" borderId="0" xfId="0" applyFont="1" applyFill="1" applyAlignment="1">
      <alignment horizontal="center" vertical="center" wrapText="1"/>
    </xf>
    <xf numFmtId="0" fontId="50" fillId="44" borderId="0" xfId="0" applyFont="1" applyFill="1" applyAlignment="1">
      <alignment horizontal="center" vertical="center" wrapText="1"/>
    </xf>
    <xf numFmtId="0" fontId="50" fillId="48" borderId="0" xfId="0" applyFont="1" applyFill="1" applyAlignment="1">
      <alignment horizontal="center" vertical="center"/>
    </xf>
    <xf numFmtId="0" fontId="50" fillId="47" borderId="0" xfId="0" applyFont="1" applyFill="1" applyAlignment="1">
      <alignment horizontal="center" vertical="center"/>
    </xf>
    <xf numFmtId="166" fontId="58" fillId="3" borderId="0" xfId="0" applyNumberFormat="1" applyFont="1" applyFill="1" applyAlignment="1">
      <alignment horizontal="center" vertical="center"/>
    </xf>
    <xf numFmtId="166" fontId="39" fillId="3" borderId="28" xfId="0" applyNumberFormat="1" applyFont="1" applyFill="1" applyBorder="1" applyAlignment="1">
      <alignment horizontal="center" vertical="center"/>
    </xf>
    <xf numFmtId="166" fontId="58" fillId="44" borderId="0" xfId="0" applyNumberFormat="1" applyFont="1" applyFill="1" applyAlignment="1">
      <alignment horizontal="center" vertical="center"/>
    </xf>
    <xf numFmtId="166" fontId="39" fillId="44" borderId="28" xfId="0" applyNumberFormat="1" applyFont="1" applyFill="1" applyBorder="1" applyAlignment="1">
      <alignment horizontal="center" vertical="center"/>
    </xf>
    <xf numFmtId="166" fontId="39" fillId="44" borderId="19" xfId="0" applyNumberFormat="1" applyFont="1" applyFill="1" applyBorder="1" applyAlignment="1">
      <alignment horizontal="center" vertical="center"/>
    </xf>
    <xf numFmtId="166" fontId="74" fillId="44" borderId="23" xfId="0" applyNumberFormat="1" applyFont="1" applyFill="1" applyBorder="1" applyAlignment="1">
      <alignment horizontal="center" vertical="center"/>
    </xf>
    <xf numFmtId="166" fontId="50" fillId="44" borderId="24" xfId="0" applyNumberFormat="1" applyFont="1" applyFill="1" applyBorder="1" applyAlignment="1">
      <alignment horizontal="center" vertical="center"/>
    </xf>
    <xf numFmtId="166" fontId="74" fillId="3" borderId="0" xfId="0" applyNumberFormat="1" applyFont="1" applyFill="1" applyAlignment="1">
      <alignment horizontal="center" vertical="center"/>
    </xf>
    <xf numFmtId="166" fontId="50" fillId="3" borderId="28" xfId="0" applyNumberFormat="1" applyFont="1" applyFill="1" applyBorder="1" applyAlignment="1">
      <alignment horizontal="center" vertical="center"/>
    </xf>
    <xf numFmtId="166" fontId="50" fillId="44" borderId="0" xfId="0" applyNumberFormat="1" applyFont="1" applyFill="1" applyAlignment="1">
      <alignment horizontal="center" vertical="center"/>
    </xf>
    <xf numFmtId="166" fontId="74" fillId="44" borderId="0" xfId="0" applyNumberFormat="1" applyFont="1" applyFill="1" applyAlignment="1">
      <alignment horizontal="center" vertical="center"/>
    </xf>
    <xf numFmtId="166" fontId="50" fillId="44" borderId="28" xfId="0" applyNumberFormat="1" applyFont="1" applyFill="1" applyBorder="1" applyAlignment="1">
      <alignment horizontal="center" vertical="center"/>
    </xf>
    <xf numFmtId="166" fontId="50" fillId="3" borderId="25" xfId="0" applyNumberFormat="1" applyFont="1" applyFill="1" applyBorder="1" applyAlignment="1">
      <alignment horizontal="center" vertical="center"/>
    </xf>
    <xf numFmtId="166" fontId="74" fillId="3" borderId="4" xfId="0" applyNumberFormat="1" applyFont="1" applyFill="1" applyBorder="1" applyAlignment="1">
      <alignment horizontal="center" vertical="center"/>
    </xf>
    <xf numFmtId="166" fontId="50" fillId="3" borderId="26" xfId="0" applyNumberFormat="1" applyFont="1" applyFill="1" applyBorder="1" applyAlignment="1">
      <alignment horizontal="center" vertical="center"/>
    </xf>
    <xf numFmtId="166" fontId="50" fillId="3" borderId="4" xfId="0" applyNumberFormat="1" applyFont="1" applyFill="1" applyBorder="1" applyAlignment="1">
      <alignment horizontal="center" vertical="center"/>
    </xf>
    <xf numFmtId="166" fontId="50" fillId="44" borderId="19" xfId="0" applyNumberFormat="1" applyFont="1" applyFill="1" applyBorder="1" applyAlignment="1">
      <alignment horizontal="center" vertical="center"/>
    </xf>
    <xf numFmtId="166" fontId="74" fillId="0" borderId="4" xfId="0" applyNumberFormat="1" applyFont="1" applyBorder="1" applyAlignment="1">
      <alignment horizontal="center" vertical="center"/>
    </xf>
    <xf numFmtId="166" fontId="74" fillId="0" borderId="0" xfId="0" applyNumberFormat="1" applyFont="1" applyAlignment="1">
      <alignment horizontal="center" vertical="center"/>
    </xf>
    <xf numFmtId="166" fontId="50" fillId="0" borderId="28" xfId="0" applyNumberFormat="1" applyFont="1" applyBorder="1" applyAlignment="1">
      <alignment horizontal="center" vertical="center"/>
    </xf>
    <xf numFmtId="166" fontId="50" fillId="0" borderId="26" xfId="0" applyNumberFormat="1" applyFont="1" applyBorder="1" applyAlignment="1">
      <alignment horizontal="center" vertical="center"/>
    </xf>
    <xf numFmtId="0" fontId="82" fillId="3" borderId="0" xfId="0" applyFont="1" applyFill="1" applyAlignment="1">
      <alignment horizontal="center" vertical="center"/>
    </xf>
    <xf numFmtId="166" fontId="39" fillId="3" borderId="22" xfId="0" applyNumberFormat="1" applyFont="1" applyFill="1" applyBorder="1" applyAlignment="1">
      <alignment horizontal="center" vertical="center"/>
    </xf>
    <xf numFmtId="166" fontId="58" fillId="3" borderId="23" xfId="0" applyNumberFormat="1" applyFont="1" applyFill="1" applyBorder="1" applyAlignment="1">
      <alignment horizontal="center" vertical="center"/>
    </xf>
    <xf numFmtId="166" fontId="39" fillId="3" borderId="24" xfId="0" applyNumberFormat="1" applyFont="1" applyFill="1" applyBorder="1" applyAlignment="1">
      <alignment horizontal="center" vertical="center"/>
    </xf>
    <xf numFmtId="166" fontId="39" fillId="3" borderId="19" xfId="0" applyNumberFormat="1" applyFont="1" applyFill="1" applyBorder="1" applyAlignment="1">
      <alignment horizontal="center" vertical="center"/>
    </xf>
    <xf numFmtId="166" fontId="39" fillId="44" borderId="25" xfId="0" applyNumberFormat="1" applyFont="1" applyFill="1" applyBorder="1" applyAlignment="1">
      <alignment horizontal="center" vertical="center"/>
    </xf>
    <xf numFmtId="166" fontId="58" fillId="44" borderId="4" xfId="0" applyNumberFormat="1" applyFont="1" applyFill="1" applyBorder="1" applyAlignment="1">
      <alignment horizontal="center" vertical="center"/>
    </xf>
    <xf numFmtId="166" fontId="39" fillId="44" borderId="26" xfId="0" applyNumberFormat="1" applyFont="1" applyFill="1" applyBorder="1" applyAlignment="1">
      <alignment horizontal="center" vertical="center"/>
    </xf>
    <xf numFmtId="166" fontId="50" fillId="3" borderId="22" xfId="0" applyNumberFormat="1" applyFont="1" applyFill="1" applyBorder="1" applyAlignment="1">
      <alignment horizontal="center" vertical="center"/>
    </xf>
    <xf numFmtId="166" fontId="74" fillId="3" borderId="23" xfId="0" applyNumberFormat="1" applyFont="1" applyFill="1" applyBorder="1" applyAlignment="1">
      <alignment horizontal="center" vertical="center"/>
    </xf>
    <xf numFmtId="166" fontId="50" fillId="3" borderId="24" xfId="0" applyNumberFormat="1" applyFont="1" applyFill="1" applyBorder="1" applyAlignment="1">
      <alignment horizontal="center" vertical="center"/>
    </xf>
    <xf numFmtId="166" fontId="50" fillId="3" borderId="19" xfId="0" applyNumberFormat="1" applyFont="1" applyFill="1" applyBorder="1" applyAlignment="1">
      <alignment horizontal="center" vertical="center"/>
    </xf>
    <xf numFmtId="166" fontId="50" fillId="44" borderId="25" xfId="0" applyNumberFormat="1" applyFont="1" applyFill="1" applyBorder="1" applyAlignment="1">
      <alignment horizontal="center" vertical="center"/>
    </xf>
    <xf numFmtId="166" fontId="74" fillId="44" borderId="4" xfId="0" applyNumberFormat="1" applyFont="1" applyFill="1" applyBorder="1" applyAlignment="1">
      <alignment horizontal="center" vertical="center"/>
    </xf>
    <xf numFmtId="166" fontId="50" fillId="44" borderId="26" xfId="0" applyNumberFormat="1" applyFont="1" applyFill="1" applyBorder="1" applyAlignment="1">
      <alignment horizontal="center" vertical="center"/>
    </xf>
    <xf numFmtId="0" fontId="39" fillId="3" borderId="23" xfId="0" applyFont="1" applyFill="1" applyBorder="1" applyAlignment="1">
      <alignment horizontal="left" vertical="center"/>
    </xf>
    <xf numFmtId="0" fontId="39" fillId="3" borderId="0" xfId="0" applyFont="1" applyFill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81" fillId="3" borderId="23" xfId="0" applyFont="1" applyFill="1" applyBorder="1" applyAlignment="1">
      <alignment horizontal="center" vertical="center"/>
    </xf>
    <xf numFmtId="0" fontId="74" fillId="3" borderId="23" xfId="0" applyFont="1" applyFill="1" applyBorder="1" applyAlignment="1">
      <alignment horizontal="center" vertical="center"/>
    </xf>
    <xf numFmtId="0" fontId="50" fillId="3" borderId="23" xfId="0" applyFont="1" applyFill="1" applyBorder="1" applyAlignment="1">
      <alignment horizontal="center" vertical="center"/>
    </xf>
    <xf numFmtId="0" fontId="81" fillId="44" borderId="0" xfId="0" applyFont="1" applyFill="1" applyAlignment="1">
      <alignment horizontal="center" vertical="center"/>
    </xf>
    <xf numFmtId="0" fontId="81" fillId="3" borderId="0" xfId="0" applyFont="1" applyFill="1" applyAlignment="1">
      <alignment horizontal="center" vertical="center"/>
    </xf>
    <xf numFmtId="0" fontId="78" fillId="44" borderId="4" xfId="0" applyFont="1" applyFill="1" applyBorder="1" applyAlignment="1">
      <alignment horizontal="center" vertical="center"/>
    </xf>
    <xf numFmtId="0" fontId="50" fillId="44" borderId="4" xfId="0" applyFont="1" applyFill="1" applyBorder="1" applyAlignment="1">
      <alignment horizontal="center" vertical="center"/>
    </xf>
    <xf numFmtId="0" fontId="58" fillId="3" borderId="0" xfId="0" applyFont="1" applyFill="1" applyAlignment="1">
      <alignment vertical="center"/>
    </xf>
    <xf numFmtId="0" fontId="56" fillId="0" borderId="0" xfId="0" applyFont="1" applyAlignment="1">
      <alignment horizontal="center" vertical="center"/>
    </xf>
    <xf numFmtId="0" fontId="68" fillId="46" borderId="4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39" fillId="52" borderId="4" xfId="0" applyFont="1" applyFill="1" applyBorder="1" applyAlignment="1">
      <alignment horizontal="center" vertical="center" wrapText="1"/>
    </xf>
    <xf numFmtId="0" fontId="39" fillId="53" borderId="4" xfId="0" applyFont="1" applyFill="1" applyBorder="1" applyAlignment="1">
      <alignment horizontal="center" vertical="center" wrapText="1"/>
    </xf>
    <xf numFmtId="0" fontId="57" fillId="54" borderId="4" xfId="0" applyFont="1" applyFill="1" applyBorder="1" applyAlignment="1">
      <alignment horizontal="center" vertical="center" wrapText="1"/>
    </xf>
    <xf numFmtId="0" fontId="39" fillId="55" borderId="4" xfId="0" applyFont="1" applyFill="1" applyBorder="1" applyAlignment="1">
      <alignment horizontal="center" vertical="center" wrapText="1"/>
    </xf>
    <xf numFmtId="0" fontId="58" fillId="56" borderId="4" xfId="0" applyFont="1" applyFill="1" applyBorder="1" applyAlignment="1">
      <alignment horizontal="center" vertical="center" wrapText="1"/>
    </xf>
    <xf numFmtId="0" fontId="57" fillId="6" borderId="4" xfId="0" applyFont="1" applyFill="1" applyBorder="1" applyAlignment="1">
      <alignment horizontal="center" vertical="center" wrapText="1"/>
    </xf>
    <xf numFmtId="0" fontId="39" fillId="41" borderId="4" xfId="0" applyFont="1" applyFill="1" applyBorder="1" applyAlignment="1">
      <alignment horizontal="center" vertical="center" wrapText="1"/>
    </xf>
    <xf numFmtId="0" fontId="57" fillId="57" borderId="21" xfId="0" applyFont="1" applyFill="1" applyBorder="1" applyAlignment="1">
      <alignment horizontal="center" vertical="center" wrapText="1"/>
    </xf>
    <xf numFmtId="0" fontId="58" fillId="56" borderId="6" xfId="0" applyFont="1" applyFill="1" applyBorder="1" applyAlignment="1">
      <alignment horizontal="center" vertical="center" wrapText="1"/>
    </xf>
    <xf numFmtId="0" fontId="78" fillId="0" borderId="6" xfId="0" applyFont="1" applyBorder="1" applyAlignment="1">
      <alignment horizontal="center" vertical="center"/>
    </xf>
    <xf numFmtId="0" fontId="78" fillId="3" borderId="6" xfId="0" applyFont="1" applyFill="1" applyBorder="1" applyAlignment="1">
      <alignment horizontal="center" vertical="center"/>
    </xf>
    <xf numFmtId="0" fontId="74" fillId="48" borderId="6" xfId="0" applyFont="1" applyFill="1" applyBorder="1" applyAlignment="1">
      <alignment horizontal="center" vertical="center" wrapText="1"/>
    </xf>
    <xf numFmtId="0" fontId="74" fillId="47" borderId="6" xfId="0" applyFont="1" applyFill="1" applyBorder="1" applyAlignment="1">
      <alignment horizontal="center" vertical="center" wrapText="1"/>
    </xf>
    <xf numFmtId="0" fontId="81" fillId="3" borderId="6" xfId="0" applyFont="1" applyFill="1" applyBorder="1" applyAlignment="1">
      <alignment horizontal="center" vertical="center" wrapText="1"/>
    </xf>
    <xf numFmtId="0" fontId="78" fillId="0" borderId="6" xfId="0" applyFont="1" applyBorder="1" applyAlignment="1">
      <alignment horizontal="center" vertical="center" wrapText="1"/>
    </xf>
    <xf numFmtId="0" fontId="81" fillId="0" borderId="21" xfId="0" applyFont="1" applyBorder="1" applyAlignment="1">
      <alignment horizontal="center" vertical="center" wrapText="1" shrinkToFit="1"/>
    </xf>
    <xf numFmtId="0" fontId="74" fillId="41" borderId="6" xfId="0" applyFont="1" applyFill="1" applyBorder="1" applyAlignment="1">
      <alignment horizontal="center" vertical="center" wrapText="1"/>
    </xf>
    <xf numFmtId="0" fontId="74" fillId="51" borderId="6" xfId="0" applyFont="1" applyFill="1" applyBorder="1" applyAlignment="1">
      <alignment horizontal="center" vertical="center" wrapText="1"/>
    </xf>
    <xf numFmtId="0" fontId="74" fillId="47" borderId="6" xfId="0" applyFont="1" applyFill="1" applyBorder="1" applyAlignment="1">
      <alignment horizontal="center" vertical="center"/>
    </xf>
    <xf numFmtId="0" fontId="73" fillId="0" borderId="0" xfId="0" applyFont="1" applyAlignment="1">
      <alignment horizontal="right"/>
    </xf>
    <xf numFmtId="0" fontId="50" fillId="0" borderId="0" xfId="0" applyFont="1" applyAlignment="1">
      <alignment horizontal="left" vertical="top"/>
    </xf>
    <xf numFmtId="0" fontId="66" fillId="3" borderId="19" xfId="0" applyFont="1" applyFill="1" applyBorder="1" applyAlignment="1">
      <alignment horizontal="center" vertical="center" textRotation="90"/>
    </xf>
    <xf numFmtId="0" fontId="66" fillId="3" borderId="25" xfId="0" applyFont="1" applyFill="1" applyBorder="1" applyAlignment="1">
      <alignment horizontal="center" vertical="center" textRotation="90"/>
    </xf>
    <xf numFmtId="0" fontId="38" fillId="3" borderId="0" xfId="0" applyFont="1" applyFill="1" applyAlignment="1">
      <alignment horizontal="left" vertical="center"/>
    </xf>
    <xf numFmtId="0" fontId="56" fillId="3" borderId="19" xfId="0" applyFont="1" applyFill="1" applyBorder="1" applyAlignment="1" applyProtection="1">
      <alignment horizontal="center" vertical="center"/>
      <protection locked="0"/>
    </xf>
    <xf numFmtId="0" fontId="54" fillId="0" borderId="25" xfId="0" applyFont="1" applyBorder="1" applyAlignment="1">
      <alignment horizontal="center" vertical="center" textRotation="90"/>
    </xf>
    <xf numFmtId="0" fontId="38" fillId="3" borderId="4" xfId="0" applyFont="1" applyFill="1" applyBorder="1" applyAlignment="1">
      <alignment horizontal="left" vertical="center"/>
    </xf>
    <xf numFmtId="0" fontId="81" fillId="44" borderId="4" xfId="0" applyFont="1" applyFill="1" applyBorder="1" applyAlignment="1">
      <alignment horizontal="center" vertical="center"/>
    </xf>
    <xf numFmtId="0" fontId="56" fillId="44" borderId="9" xfId="0" applyFont="1" applyFill="1" applyBorder="1" applyAlignment="1" applyProtection="1">
      <alignment horizontal="center" vertical="center"/>
      <protection locked="0"/>
    </xf>
    <xf numFmtId="0" fontId="56" fillId="44" borderId="19" xfId="0" applyFont="1" applyFill="1" applyBorder="1" applyAlignment="1" applyProtection="1">
      <alignment horizontal="center" vertical="center"/>
      <protection locked="0"/>
    </xf>
    <xf numFmtId="0" fontId="0" fillId="3" borderId="19" xfId="0" applyFill="1" applyBorder="1" applyAlignment="1">
      <alignment horizontal="center" vertical="center"/>
    </xf>
    <xf numFmtId="0" fontId="78" fillId="3" borderId="23" xfId="0" applyFont="1" applyFill="1" applyBorder="1" applyAlignment="1">
      <alignment horizontal="center" vertical="center"/>
    </xf>
    <xf numFmtId="0" fontId="50" fillId="3" borderId="23" xfId="0" applyFont="1" applyFill="1" applyBorder="1" applyAlignment="1">
      <alignment horizontal="center" vertical="center" wrapText="1" shrinkToFit="1"/>
    </xf>
    <xf numFmtId="0" fontId="50" fillId="3" borderId="23" xfId="0" applyFont="1" applyFill="1" applyBorder="1" applyAlignment="1">
      <alignment horizontal="center" vertical="center" wrapText="1"/>
    </xf>
    <xf numFmtId="0" fontId="56" fillId="3" borderId="24" xfId="0" applyFont="1" applyFill="1" applyBorder="1" applyAlignment="1" applyProtection="1">
      <alignment horizontal="center" vertical="center"/>
      <protection locked="0"/>
    </xf>
    <xf numFmtId="1" fontId="10" fillId="0" borderId="42" xfId="317" applyNumberFormat="1" applyFont="1" applyBorder="1" applyAlignment="1">
      <alignment horizontal="center" vertical="center"/>
    </xf>
    <xf numFmtId="0" fontId="54" fillId="3" borderId="23" xfId="0" applyFont="1" applyFill="1" applyBorder="1" applyAlignment="1">
      <alignment horizontal="center" vertical="center" textRotation="90"/>
    </xf>
    <xf numFmtId="0" fontId="54" fillId="44" borderId="0" xfId="0" applyFont="1" applyFill="1" applyAlignment="1">
      <alignment horizontal="center" vertical="center" textRotation="90"/>
    </xf>
    <xf numFmtId="0" fontId="54" fillId="0" borderId="0" xfId="0" applyFont="1" applyAlignment="1">
      <alignment horizontal="center" vertical="center" textRotation="90"/>
    </xf>
    <xf numFmtId="0" fontId="54" fillId="3" borderId="0" xfId="0" applyFont="1" applyFill="1" applyAlignment="1">
      <alignment horizontal="center" vertical="center" textRotation="90"/>
    </xf>
    <xf numFmtId="0" fontId="54" fillId="44" borderId="4" xfId="0" applyFont="1" applyFill="1" applyBorder="1" applyAlignment="1">
      <alignment horizontal="center" vertical="center" textRotation="90"/>
    </xf>
    <xf numFmtId="0" fontId="0" fillId="0" borderId="2" xfId="0" applyBorder="1" applyAlignment="1">
      <alignment horizontal="center" vertical="center"/>
    </xf>
    <xf numFmtId="0" fontId="13" fillId="57" borderId="6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58" fillId="0" borderId="6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52" fillId="3" borderId="22" xfId="0" applyFont="1" applyFill="1" applyBorder="1" applyAlignment="1">
      <alignment horizontal="center" vertical="center" textRotation="90"/>
    </xf>
    <xf numFmtId="0" fontId="52" fillId="3" borderId="25" xfId="0" applyFont="1" applyFill="1" applyBorder="1" applyAlignment="1">
      <alignment horizontal="center" vertical="center" textRotation="90"/>
    </xf>
    <xf numFmtId="0" fontId="52" fillId="3" borderId="19" xfId="0" applyFont="1" applyFill="1" applyBorder="1" applyAlignment="1">
      <alignment horizontal="center" vertical="center" textRotation="90"/>
    </xf>
    <xf numFmtId="0" fontId="0" fillId="3" borderId="0" xfId="0" applyFill="1" applyAlignment="1">
      <alignment textRotation="90"/>
    </xf>
    <xf numFmtId="0" fontId="39" fillId="0" borderId="20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39" fillId="47" borderId="0" xfId="0" applyFont="1" applyFill="1"/>
    <xf numFmtId="0" fontId="60" fillId="47" borderId="0" xfId="0" applyFont="1" applyFill="1" applyAlignment="1">
      <alignment horizontal="center" vertical="center"/>
    </xf>
    <xf numFmtId="0" fontId="39" fillId="47" borderId="6" xfId="0" applyFont="1" applyFill="1" applyBorder="1" applyAlignment="1">
      <alignment horizontal="center" vertical="center"/>
    </xf>
    <xf numFmtId="2" fontId="60" fillId="47" borderId="0" xfId="0" applyNumberFormat="1" applyFont="1" applyFill="1" applyAlignment="1">
      <alignment horizontal="center" vertical="center"/>
    </xf>
    <xf numFmtId="2" fontId="50" fillId="47" borderId="23" xfId="0" applyNumberFormat="1" applyFont="1" applyFill="1" applyBorder="1" applyAlignment="1">
      <alignment horizontal="center" vertical="center"/>
    </xf>
    <xf numFmtId="0" fontId="50" fillId="47" borderId="23" xfId="0" applyFont="1" applyFill="1" applyBorder="1" applyAlignment="1">
      <alignment horizontal="center" vertical="center"/>
    </xf>
    <xf numFmtId="2" fontId="50" fillId="47" borderId="0" xfId="0" applyNumberFormat="1" applyFont="1" applyFill="1" applyAlignment="1">
      <alignment horizontal="center" vertical="center"/>
    </xf>
    <xf numFmtId="2" fontId="50" fillId="47" borderId="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wrapText="1"/>
    </xf>
    <xf numFmtId="1" fontId="0" fillId="39" borderId="2" xfId="494" applyNumberFormat="1" applyFont="1" applyFill="1" applyBorder="1" applyProtection="1">
      <protection locked="0"/>
    </xf>
    <xf numFmtId="9" fontId="0" fillId="0" borderId="0" xfId="494" applyFont="1" applyProtection="1"/>
    <xf numFmtId="2" fontId="0" fillId="0" borderId="0" xfId="0" applyNumberFormat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0" fillId="0" borderId="23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39" borderId="20" xfId="0" applyFont="1" applyFill="1" applyBorder="1" applyAlignment="1">
      <alignment horizontal="center" vertical="center"/>
    </xf>
    <xf numFmtId="0" fontId="10" fillId="39" borderId="6" xfId="0" applyFont="1" applyFill="1" applyBorder="1" applyAlignment="1">
      <alignment horizontal="right" vertical="center"/>
    </xf>
    <xf numFmtId="0" fontId="10" fillId="39" borderId="6" xfId="0" applyFont="1" applyFill="1" applyBorder="1" applyAlignment="1">
      <alignment horizontal="center" vertical="center"/>
    </xf>
    <xf numFmtId="164" fontId="10" fillId="39" borderId="6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vertical="center"/>
    </xf>
    <xf numFmtId="164" fontId="10" fillId="3" borderId="0" xfId="0" applyNumberFormat="1" applyFont="1" applyFill="1" applyAlignment="1">
      <alignment horizontal="center" vertical="center"/>
    </xf>
    <xf numFmtId="0" fontId="0" fillId="0" borderId="0" xfId="0" applyAlignment="1">
      <alignment vertical="top" wrapText="1"/>
    </xf>
    <xf numFmtId="0" fontId="60" fillId="0" borderId="6" xfId="0" applyFont="1" applyBorder="1" applyAlignment="1">
      <alignment horizontal="center" vertical="center" textRotation="90"/>
    </xf>
    <xf numFmtId="0" fontId="69" fillId="59" borderId="20" xfId="0" applyFont="1" applyFill="1" applyBorder="1" applyAlignment="1">
      <alignment horizontal="center" vertical="center" wrapText="1"/>
    </xf>
    <xf numFmtId="0" fontId="0" fillId="52" borderId="6" xfId="0" applyFill="1" applyBorder="1" applyAlignment="1">
      <alignment horizontal="center" vertical="center" wrapText="1"/>
    </xf>
    <xf numFmtId="0" fontId="0" fillId="53" borderId="6" xfId="0" applyFill="1" applyBorder="1" applyAlignment="1">
      <alignment horizontal="center" vertical="center" wrapText="1"/>
    </xf>
    <xf numFmtId="0" fontId="13" fillId="54" borderId="6" xfId="0" applyFont="1" applyFill="1" applyBorder="1" applyAlignment="1">
      <alignment horizontal="center" vertical="center" wrapText="1"/>
    </xf>
    <xf numFmtId="0" fontId="0" fillId="55" borderId="6" xfId="0" applyFill="1" applyBorder="1" applyAlignment="1">
      <alignment horizontal="center" vertical="center" wrapText="1"/>
    </xf>
    <xf numFmtId="0" fontId="56" fillId="58" borderId="6" xfId="0" applyFont="1" applyFill="1" applyBorder="1" applyAlignment="1">
      <alignment horizontal="center" vertical="center" wrapText="1"/>
    </xf>
    <xf numFmtId="0" fontId="56" fillId="45" borderId="6" xfId="0" applyFont="1" applyFill="1" applyBorder="1" applyAlignment="1">
      <alignment horizontal="center" vertical="center"/>
    </xf>
    <xf numFmtId="0" fontId="56" fillId="56" borderId="6" xfId="0" applyFont="1" applyFill="1" applyBorder="1" applyAlignment="1">
      <alignment horizontal="center" vertical="center" wrapText="1"/>
    </xf>
    <xf numFmtId="0" fontId="56" fillId="43" borderId="6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0" fillId="41" borderId="6" xfId="0" applyFill="1" applyBorder="1" applyAlignment="1">
      <alignment horizontal="center" vertical="center" wrapText="1"/>
    </xf>
    <xf numFmtId="0" fontId="13" fillId="42" borderId="6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6" fillId="0" borderId="4" xfId="0" applyFont="1" applyBorder="1" applyAlignment="1">
      <alignment horizontal="center"/>
    </xf>
    <xf numFmtId="0" fontId="2" fillId="0" borderId="25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3" fillId="3" borderId="0" xfId="0" applyFont="1" applyFill="1" applyAlignment="1">
      <alignment horizontal="center" vertical="center" wrapText="1"/>
    </xf>
    <xf numFmtId="0" fontId="74" fillId="3" borderId="6" xfId="0" applyFont="1" applyFill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textRotation="90"/>
    </xf>
    <xf numFmtId="0" fontId="39" fillId="3" borderId="0" xfId="0" applyFont="1" applyFill="1" applyAlignment="1">
      <alignment vertical="center"/>
    </xf>
    <xf numFmtId="166" fontId="39" fillId="3" borderId="23" xfId="0" applyNumberFormat="1" applyFont="1" applyFill="1" applyBorder="1" applyAlignment="1">
      <alignment horizontal="center" vertical="center"/>
    </xf>
    <xf numFmtId="166" fontId="39" fillId="3" borderId="0" xfId="0" applyNumberFormat="1" applyFont="1" applyFill="1" applyAlignment="1">
      <alignment horizontal="center" vertical="center"/>
    </xf>
    <xf numFmtId="0" fontId="59" fillId="3" borderId="0" xfId="0" applyFont="1" applyFill="1" applyAlignment="1">
      <alignment horizontal="center" vertical="center"/>
    </xf>
    <xf numFmtId="0" fontId="66" fillId="3" borderId="21" xfId="0" applyFont="1" applyFill="1" applyBorder="1" applyAlignment="1">
      <alignment horizontal="center" vertical="center"/>
    </xf>
    <xf numFmtId="166" fontId="39" fillId="3" borderId="4" xfId="0" applyNumberFormat="1" applyFont="1" applyFill="1" applyBorder="1" applyAlignment="1">
      <alignment horizontal="center" vertical="center"/>
    </xf>
    <xf numFmtId="0" fontId="62" fillId="3" borderId="6" xfId="0" applyFont="1" applyFill="1" applyBorder="1" applyAlignment="1">
      <alignment horizontal="center" vertical="center" wrapText="1"/>
    </xf>
    <xf numFmtId="0" fontId="62" fillId="0" borderId="23" xfId="0" applyFont="1" applyBorder="1" applyAlignment="1">
      <alignment horizontal="center" vertical="center" wrapText="1"/>
    </xf>
    <xf numFmtId="0" fontId="39" fillId="60" borderId="0" xfId="0" applyFont="1" applyFill="1"/>
    <xf numFmtId="0" fontId="60" fillId="60" borderId="0" xfId="0" applyFont="1" applyFill="1" applyAlignment="1">
      <alignment horizontal="center" vertical="center"/>
    </xf>
    <xf numFmtId="0" fontId="50" fillId="60" borderId="6" xfId="0" applyFont="1" applyFill="1" applyBorder="1" applyAlignment="1">
      <alignment horizontal="center" vertical="center"/>
    </xf>
    <xf numFmtId="0" fontId="39" fillId="60" borderId="0" xfId="0" applyFont="1" applyFill="1" applyAlignment="1">
      <alignment horizontal="center" vertical="center"/>
    </xf>
    <xf numFmtId="2" fontId="60" fillId="60" borderId="0" xfId="0" applyNumberFormat="1" applyFont="1" applyFill="1" applyAlignment="1">
      <alignment horizontal="center" vertical="center"/>
    </xf>
    <xf numFmtId="2" fontId="39" fillId="60" borderId="23" xfId="0" applyNumberFormat="1" applyFont="1" applyFill="1" applyBorder="1" applyAlignment="1">
      <alignment horizontal="center" vertical="center"/>
    </xf>
    <xf numFmtId="2" fontId="39" fillId="60" borderId="0" xfId="0" applyNumberFormat="1" applyFont="1" applyFill="1" applyAlignment="1">
      <alignment horizontal="center" vertical="center"/>
    </xf>
    <xf numFmtId="2" fontId="39" fillId="60" borderId="4" xfId="0" applyNumberFormat="1" applyFont="1" applyFill="1" applyBorder="1" applyAlignment="1">
      <alignment horizontal="center" vertical="center"/>
    </xf>
    <xf numFmtId="0" fontId="50" fillId="47" borderId="6" xfId="0" applyFont="1" applyFill="1" applyBorder="1" applyAlignment="1">
      <alignment horizontal="center" vertical="center"/>
    </xf>
    <xf numFmtId="0" fontId="13" fillId="3" borderId="0" xfId="493" applyNumberFormat="1" applyFont="1" applyFill="1" applyBorder="1" applyAlignment="1" applyProtection="1">
      <alignment horizontal="center" vertical="center"/>
    </xf>
    <xf numFmtId="0" fontId="50" fillId="60" borderId="23" xfId="0" applyFont="1" applyFill="1" applyBorder="1" applyAlignment="1">
      <alignment horizontal="center" vertical="center"/>
    </xf>
    <xf numFmtId="0" fontId="50" fillId="60" borderId="4" xfId="0" applyFont="1" applyFill="1" applyBorder="1" applyAlignment="1">
      <alignment horizontal="center" vertical="center"/>
    </xf>
    <xf numFmtId="0" fontId="50" fillId="60" borderId="0" xfId="0" applyFont="1" applyFill="1" applyAlignment="1">
      <alignment horizontal="center" vertical="center"/>
    </xf>
    <xf numFmtId="2" fontId="50" fillId="60" borderId="0" xfId="0" applyNumberFormat="1" applyFont="1" applyFill="1" applyAlignment="1">
      <alignment horizontal="center" vertical="center"/>
    </xf>
    <xf numFmtId="0" fontId="39" fillId="60" borderId="4" xfId="0" applyFont="1" applyFill="1" applyBorder="1"/>
    <xf numFmtId="0" fontId="39" fillId="47" borderId="23" xfId="0" applyFont="1" applyFill="1" applyBorder="1" applyAlignment="1">
      <alignment horizontal="center" vertical="center"/>
    </xf>
    <xf numFmtId="0" fontId="74" fillId="2" borderId="6" xfId="0" applyFont="1" applyFill="1" applyBorder="1" applyAlignment="1">
      <alignment horizontal="center" vertical="center" wrapText="1"/>
    </xf>
    <xf numFmtId="0" fontId="79" fillId="4" borderId="6" xfId="0" applyFont="1" applyFill="1" applyBorder="1" applyAlignment="1">
      <alignment horizontal="center" vertical="center" wrapText="1"/>
    </xf>
    <xf numFmtId="0" fontId="74" fillId="7" borderId="6" xfId="0" applyFont="1" applyFill="1" applyBorder="1" applyAlignment="1">
      <alignment horizontal="center" vertical="center" wrapText="1"/>
    </xf>
    <xf numFmtId="0" fontId="58" fillId="61" borderId="0" xfId="0" applyFont="1" applyFill="1"/>
    <xf numFmtId="0" fontId="62" fillId="61" borderId="0" xfId="0" applyFont="1" applyFill="1" applyAlignment="1">
      <alignment horizontal="center" vertical="center"/>
    </xf>
    <xf numFmtId="0" fontId="74" fillId="61" borderId="6" xfId="0" applyFont="1" applyFill="1" applyBorder="1" applyAlignment="1">
      <alignment horizontal="center" vertical="center" wrapText="1"/>
    </xf>
    <xf numFmtId="0" fontId="58" fillId="61" borderId="0" xfId="0" applyFont="1" applyFill="1" applyAlignment="1">
      <alignment horizontal="center" vertical="center"/>
    </xf>
    <xf numFmtId="0" fontId="58" fillId="61" borderId="4" xfId="0" applyFont="1" applyFill="1" applyBorder="1" applyAlignment="1">
      <alignment horizontal="center" vertical="center"/>
    </xf>
    <xf numFmtId="0" fontId="58" fillId="50" borderId="0" xfId="0" applyFont="1" applyFill="1"/>
    <xf numFmtId="0" fontId="62" fillId="50" borderId="0" xfId="0" applyFont="1" applyFill="1" applyAlignment="1">
      <alignment horizontal="center" vertical="center"/>
    </xf>
    <xf numFmtId="0" fontId="74" fillId="50" borderId="6" xfId="0" applyFont="1" applyFill="1" applyBorder="1" applyAlignment="1">
      <alignment horizontal="center" vertical="center" wrapText="1"/>
    </xf>
    <xf numFmtId="0" fontId="58" fillId="50" borderId="0" xfId="0" applyFont="1" applyFill="1" applyAlignment="1">
      <alignment horizontal="center" vertical="center"/>
    </xf>
    <xf numFmtId="0" fontId="58" fillId="50" borderId="4" xfId="0" applyFont="1" applyFill="1" applyBorder="1" applyAlignment="1">
      <alignment horizontal="center" vertical="center"/>
    </xf>
    <xf numFmtId="0" fontId="74" fillId="5" borderId="6" xfId="0" applyFont="1" applyFill="1" applyBorder="1" applyAlignment="1">
      <alignment horizontal="center" vertical="center" wrapText="1"/>
    </xf>
    <xf numFmtId="0" fontId="74" fillId="6" borderId="6" xfId="0" applyFont="1" applyFill="1" applyBorder="1" applyAlignment="1">
      <alignment horizontal="center" vertical="center" wrapText="1"/>
    </xf>
    <xf numFmtId="0" fontId="79" fillId="6" borderId="23" xfId="0" applyFont="1" applyFill="1" applyBorder="1" applyAlignment="1">
      <alignment horizontal="center" vertical="center"/>
    </xf>
    <xf numFmtId="0" fontId="58" fillId="62" borderId="0" xfId="0" applyFont="1" applyFill="1"/>
    <xf numFmtId="0" fontId="62" fillId="62" borderId="0" xfId="0" applyFont="1" applyFill="1" applyAlignment="1">
      <alignment horizontal="center" vertical="center"/>
    </xf>
    <xf numFmtId="0" fontId="74" fillId="62" borderId="6" xfId="0" applyFont="1" applyFill="1" applyBorder="1" applyAlignment="1">
      <alignment horizontal="center" vertical="center" wrapText="1"/>
    </xf>
    <xf numFmtId="0" fontId="58" fillId="62" borderId="0" xfId="0" applyFont="1" applyFill="1" applyAlignment="1">
      <alignment horizontal="center" vertical="center"/>
    </xf>
    <xf numFmtId="0" fontId="58" fillId="62" borderId="4" xfId="0" applyFont="1" applyFill="1" applyBorder="1" applyAlignment="1">
      <alignment horizontal="center" vertical="center"/>
    </xf>
    <xf numFmtId="0" fontId="58" fillId="56" borderId="0" xfId="0" applyFont="1" applyFill="1"/>
    <xf numFmtId="0" fontId="62" fillId="56" borderId="0" xfId="0" applyFont="1" applyFill="1" applyAlignment="1">
      <alignment horizontal="center" vertical="center"/>
    </xf>
    <xf numFmtId="0" fontId="74" fillId="56" borderId="6" xfId="0" applyFont="1" applyFill="1" applyBorder="1" applyAlignment="1">
      <alignment horizontal="center" vertical="center" wrapText="1"/>
    </xf>
    <xf numFmtId="0" fontId="58" fillId="56" borderId="0" xfId="0" applyFont="1" applyFill="1" applyAlignment="1">
      <alignment horizontal="center" vertical="center"/>
    </xf>
    <xf numFmtId="0" fontId="58" fillId="56" borderId="4" xfId="0" applyFont="1" applyFill="1" applyBorder="1" applyAlignment="1">
      <alignment horizontal="center" vertical="center"/>
    </xf>
    <xf numFmtId="0" fontId="58" fillId="63" borderId="0" xfId="0" applyFont="1" applyFill="1"/>
    <xf numFmtId="0" fontId="62" fillId="63" borderId="0" xfId="0" applyFont="1" applyFill="1" applyAlignment="1">
      <alignment horizontal="center" vertical="center"/>
    </xf>
    <xf numFmtId="0" fontId="74" fillId="63" borderId="6" xfId="0" applyFont="1" applyFill="1" applyBorder="1" applyAlignment="1">
      <alignment horizontal="center" vertical="center" wrapText="1"/>
    </xf>
    <xf numFmtId="0" fontId="58" fillId="63" borderId="0" xfId="0" applyFont="1" applyFill="1" applyAlignment="1">
      <alignment horizontal="center" vertical="center"/>
    </xf>
    <xf numFmtId="0" fontId="58" fillId="63" borderId="4" xfId="0" applyFont="1" applyFill="1" applyBorder="1" applyAlignment="1">
      <alignment horizontal="center" vertical="center"/>
    </xf>
    <xf numFmtId="0" fontId="58" fillId="58" borderId="0" xfId="0" applyFont="1" applyFill="1"/>
    <xf numFmtId="0" fontId="62" fillId="58" borderId="0" xfId="0" applyFont="1" applyFill="1" applyAlignment="1">
      <alignment horizontal="center" vertical="center"/>
    </xf>
    <xf numFmtId="0" fontId="74" fillId="58" borderId="6" xfId="0" applyFont="1" applyFill="1" applyBorder="1" applyAlignment="1">
      <alignment horizontal="center" vertical="center" wrapText="1"/>
    </xf>
    <xf numFmtId="0" fontId="58" fillId="58" borderId="0" xfId="0" applyFont="1" applyFill="1" applyAlignment="1">
      <alignment horizontal="center" vertical="center"/>
    </xf>
    <xf numFmtId="0" fontId="58" fillId="58" borderId="23" xfId="0" applyFont="1" applyFill="1" applyBorder="1" applyAlignment="1">
      <alignment horizontal="center" vertical="center"/>
    </xf>
    <xf numFmtId="0" fontId="74" fillId="2" borderId="23" xfId="0" applyFont="1" applyFill="1" applyBorder="1" applyAlignment="1">
      <alignment horizontal="center" vertical="center"/>
    </xf>
    <xf numFmtId="0" fontId="74" fillId="7" borderId="23" xfId="0" applyFont="1" applyFill="1" applyBorder="1" applyAlignment="1">
      <alignment horizontal="center" vertical="center"/>
    </xf>
    <xf numFmtId="0" fontId="74" fillId="61" borderId="23" xfId="0" applyFont="1" applyFill="1" applyBorder="1" applyAlignment="1">
      <alignment horizontal="center" vertical="center"/>
    </xf>
    <xf numFmtId="0" fontId="74" fillId="50" borderId="23" xfId="0" applyFont="1" applyFill="1" applyBorder="1" applyAlignment="1">
      <alignment horizontal="center" vertical="center"/>
    </xf>
    <xf numFmtId="0" fontId="74" fillId="63" borderId="23" xfId="0" applyFont="1" applyFill="1" applyBorder="1" applyAlignment="1">
      <alignment horizontal="center" vertical="center"/>
    </xf>
    <xf numFmtId="0" fontId="74" fillId="58" borderId="23" xfId="0" applyFont="1" applyFill="1" applyBorder="1" applyAlignment="1">
      <alignment horizontal="center" vertical="center"/>
    </xf>
    <xf numFmtId="0" fontId="74" fillId="56" borderId="23" xfId="0" applyFont="1" applyFill="1" applyBorder="1" applyAlignment="1">
      <alignment horizontal="center" vertical="center"/>
    </xf>
    <xf numFmtId="0" fontId="74" fillId="5" borderId="23" xfId="0" applyFont="1" applyFill="1" applyBorder="1" applyAlignment="1">
      <alignment horizontal="center" vertical="center"/>
    </xf>
    <xf numFmtId="0" fontId="74" fillId="6" borderId="23" xfId="0" applyFont="1" applyFill="1" applyBorder="1" applyAlignment="1">
      <alignment horizontal="center" vertical="center"/>
    </xf>
    <xf numFmtId="0" fontId="74" fillId="41" borderId="23" xfId="0" applyFont="1" applyFill="1" applyBorder="1" applyAlignment="1">
      <alignment horizontal="center" vertical="center"/>
    </xf>
    <xf numFmtId="0" fontId="74" fillId="62" borderId="23" xfId="0" applyFont="1" applyFill="1" applyBorder="1" applyAlignment="1">
      <alignment horizontal="center" vertical="center"/>
    </xf>
    <xf numFmtId="0" fontId="58" fillId="52" borderId="4" xfId="0" applyFont="1" applyFill="1" applyBorder="1" applyAlignment="1">
      <alignment horizontal="center" vertical="center" wrapText="1"/>
    </xf>
    <xf numFmtId="0" fontId="58" fillId="58" borderId="4" xfId="0" applyFont="1" applyFill="1" applyBorder="1" applyAlignment="1">
      <alignment horizontal="center" vertical="center" wrapText="1"/>
    </xf>
    <xf numFmtId="0" fontId="58" fillId="45" borderId="4" xfId="0" applyFont="1" applyFill="1" applyBorder="1" applyAlignment="1">
      <alignment horizontal="center" vertical="center" wrapText="1"/>
    </xf>
    <xf numFmtId="0" fontId="58" fillId="43" borderId="4" xfId="0" applyFont="1" applyFill="1" applyBorder="1" applyAlignment="1">
      <alignment horizontal="center" vertical="center" wrapText="1"/>
    </xf>
    <xf numFmtId="0" fontId="81" fillId="48" borderId="0" xfId="0" applyFont="1" applyFill="1" applyAlignment="1">
      <alignment horizontal="center" vertical="center"/>
    </xf>
    <xf numFmtId="0" fontId="84" fillId="48" borderId="0" xfId="0" applyFont="1" applyFill="1" applyAlignment="1">
      <alignment horizontal="center" vertical="center"/>
    </xf>
    <xf numFmtId="0" fontId="57" fillId="4" borderId="6" xfId="0" applyFont="1" applyFill="1" applyBorder="1" applyAlignment="1">
      <alignment horizontal="center" vertical="center" wrapText="1"/>
    </xf>
    <xf numFmtId="0" fontId="58" fillId="3" borderId="6" xfId="0" applyFont="1" applyFill="1" applyBorder="1" applyAlignment="1">
      <alignment horizontal="center" vertical="center" wrapText="1"/>
    </xf>
    <xf numFmtId="0" fontId="58" fillId="2" borderId="6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61" borderId="6" xfId="0" applyFont="1" applyFill="1" applyBorder="1" applyAlignment="1">
      <alignment horizontal="center" vertical="center" wrapText="1"/>
    </xf>
    <xf numFmtId="0" fontId="58" fillId="65" borderId="0" xfId="0" applyFont="1" applyFill="1"/>
    <xf numFmtId="0" fontId="62" fillId="65" borderId="0" xfId="0" applyFont="1" applyFill="1" applyAlignment="1">
      <alignment horizontal="center" vertical="center"/>
    </xf>
    <xf numFmtId="0" fontId="58" fillId="65" borderId="6" xfId="0" applyFont="1" applyFill="1" applyBorder="1" applyAlignment="1">
      <alignment horizontal="center" vertical="center" wrapText="1"/>
    </xf>
    <xf numFmtId="0" fontId="58" fillId="65" borderId="0" xfId="0" applyFont="1" applyFill="1" applyAlignment="1">
      <alignment horizontal="center" vertical="center"/>
    </xf>
    <xf numFmtId="0" fontId="74" fillId="65" borderId="23" xfId="0" applyFont="1" applyFill="1" applyBorder="1" applyAlignment="1">
      <alignment horizontal="center" vertical="center"/>
    </xf>
    <xf numFmtId="0" fontId="58" fillId="44" borderId="0" xfId="0" applyFont="1" applyFill="1"/>
    <xf numFmtId="0" fontId="62" fillId="44" borderId="0" xfId="0" applyFont="1" applyFill="1" applyAlignment="1">
      <alignment horizontal="center" vertical="center"/>
    </xf>
    <xf numFmtId="0" fontId="58" fillId="44" borderId="6" xfId="0" applyFont="1" applyFill="1" applyBorder="1" applyAlignment="1">
      <alignment horizontal="center" vertical="center" wrapText="1"/>
    </xf>
    <xf numFmtId="0" fontId="57" fillId="6" borderId="0" xfId="0" applyFont="1" applyFill="1"/>
    <xf numFmtId="0" fontId="61" fillId="6" borderId="0" xfId="0" applyFont="1" applyFill="1" applyAlignment="1">
      <alignment horizontal="center" vertical="center"/>
    </xf>
    <xf numFmtId="0" fontId="57" fillId="6" borderId="0" xfId="0" applyFont="1" applyFill="1" applyAlignment="1">
      <alignment horizontal="center" vertical="center"/>
    </xf>
    <xf numFmtId="0" fontId="58" fillId="49" borderId="0" xfId="0" applyFont="1" applyFill="1"/>
    <xf numFmtId="0" fontId="62" fillId="49" borderId="0" xfId="0" applyFont="1" applyFill="1" applyAlignment="1">
      <alignment horizontal="center" vertical="center"/>
    </xf>
    <xf numFmtId="0" fontId="58" fillId="49" borderId="6" xfId="0" applyFont="1" applyFill="1" applyBorder="1" applyAlignment="1">
      <alignment horizontal="center" vertical="center" wrapText="1"/>
    </xf>
    <xf numFmtId="0" fontId="58" fillId="49" borderId="0" xfId="0" applyFont="1" applyFill="1" applyAlignment="1">
      <alignment horizontal="center" vertical="center"/>
    </xf>
    <xf numFmtId="0" fontId="74" fillId="49" borderId="23" xfId="0" applyFont="1" applyFill="1" applyBorder="1" applyAlignment="1">
      <alignment horizontal="center" vertical="center"/>
    </xf>
    <xf numFmtId="0" fontId="58" fillId="66" borderId="0" xfId="0" applyFont="1" applyFill="1"/>
    <xf numFmtId="0" fontId="62" fillId="66" borderId="0" xfId="0" applyFont="1" applyFill="1" applyAlignment="1">
      <alignment horizontal="center" vertical="center"/>
    </xf>
    <xf numFmtId="0" fontId="58" fillId="66" borderId="6" xfId="0" applyFont="1" applyFill="1" applyBorder="1" applyAlignment="1">
      <alignment horizontal="center" vertical="center" wrapText="1"/>
    </xf>
    <xf numFmtId="0" fontId="58" fillId="66" borderId="0" xfId="0" applyFont="1" applyFill="1" applyAlignment="1">
      <alignment horizontal="center" vertical="center"/>
    </xf>
    <xf numFmtId="0" fontId="74" fillId="66" borderId="23" xfId="0" applyFont="1" applyFill="1" applyBorder="1" applyAlignment="1">
      <alignment horizontal="center" vertical="center"/>
    </xf>
    <xf numFmtId="0" fontId="58" fillId="67" borderId="0" xfId="0" applyFont="1" applyFill="1"/>
    <xf numFmtId="0" fontId="62" fillId="67" borderId="0" xfId="0" applyFont="1" applyFill="1" applyAlignment="1">
      <alignment horizontal="center" vertical="center"/>
    </xf>
    <xf numFmtId="0" fontId="58" fillId="67" borderId="6" xfId="0" applyFont="1" applyFill="1" applyBorder="1" applyAlignment="1">
      <alignment horizontal="center" vertical="center" wrapText="1"/>
    </xf>
    <xf numFmtId="0" fontId="58" fillId="67" borderId="0" xfId="0" applyFont="1" applyFill="1" applyAlignment="1">
      <alignment horizontal="center" vertical="center"/>
    </xf>
    <xf numFmtId="0" fontId="74" fillId="67" borderId="23" xfId="0" applyFont="1" applyFill="1" applyBorder="1" applyAlignment="1">
      <alignment horizontal="center" vertical="center"/>
    </xf>
    <xf numFmtId="0" fontId="58" fillId="47" borderId="0" xfId="0" applyFont="1" applyFill="1" applyAlignment="1">
      <alignment horizontal="center" vertical="center" wrapText="1"/>
    </xf>
    <xf numFmtId="0" fontId="58" fillId="48" borderId="0" xfId="0" applyFont="1" applyFill="1" applyAlignment="1">
      <alignment horizontal="center" vertical="center" wrapText="1"/>
    </xf>
    <xf numFmtId="0" fontId="50" fillId="60" borderId="6" xfId="0" applyFont="1" applyFill="1" applyBorder="1" applyAlignment="1">
      <alignment horizontal="center" vertical="center" wrapText="1"/>
    </xf>
    <xf numFmtId="0" fontId="50" fillId="47" borderId="6" xfId="0" applyFont="1" applyFill="1" applyBorder="1" applyAlignment="1">
      <alignment horizontal="center" vertical="center" wrapText="1"/>
    </xf>
    <xf numFmtId="0" fontId="81" fillId="47" borderId="0" xfId="0" applyFont="1" applyFill="1" applyAlignment="1">
      <alignment horizontal="center" vertical="center"/>
    </xf>
    <xf numFmtId="0" fontId="58" fillId="68" borderId="0" xfId="0" applyFont="1" applyFill="1"/>
    <xf numFmtId="0" fontId="62" fillId="68" borderId="0" xfId="0" applyFont="1" applyFill="1" applyAlignment="1">
      <alignment horizontal="center" vertical="center"/>
    </xf>
    <xf numFmtId="0" fontId="74" fillId="68" borderId="6" xfId="0" applyFont="1" applyFill="1" applyBorder="1" applyAlignment="1">
      <alignment horizontal="center" vertical="center" wrapText="1"/>
    </xf>
    <xf numFmtId="0" fontId="58" fillId="68" borderId="0" xfId="0" applyFont="1" applyFill="1" applyAlignment="1">
      <alignment horizontal="center" vertical="center"/>
    </xf>
    <xf numFmtId="0" fontId="79" fillId="6" borderId="6" xfId="0" applyFont="1" applyFill="1" applyBorder="1" applyAlignment="1">
      <alignment horizontal="center" vertical="center" wrapText="1"/>
    </xf>
    <xf numFmtId="0" fontId="58" fillId="69" borderId="0" xfId="0" applyFont="1" applyFill="1"/>
    <xf numFmtId="0" fontId="62" fillId="69" borderId="0" xfId="0" applyFont="1" applyFill="1" applyAlignment="1">
      <alignment horizontal="center" vertical="center"/>
    </xf>
    <xf numFmtId="0" fontId="74" fillId="69" borderId="6" xfId="0" applyFont="1" applyFill="1" applyBorder="1" applyAlignment="1">
      <alignment horizontal="center" vertical="center" wrapText="1"/>
    </xf>
    <xf numFmtId="0" fontId="58" fillId="69" borderId="0" xfId="0" applyFont="1" applyFill="1" applyAlignment="1">
      <alignment horizontal="center" vertical="center" wrapText="1"/>
    </xf>
    <xf numFmtId="0" fontId="58" fillId="69" borderId="0" xfId="0" applyFont="1" applyFill="1" applyAlignment="1">
      <alignment horizontal="center" vertical="center"/>
    </xf>
    <xf numFmtId="0" fontId="58" fillId="55" borderId="0" xfId="0" applyFont="1" applyFill="1"/>
    <xf numFmtId="0" fontId="62" fillId="55" borderId="0" xfId="0" applyFont="1" applyFill="1" applyAlignment="1">
      <alignment horizontal="center" vertical="center"/>
    </xf>
    <xf numFmtId="0" fontId="74" fillId="55" borderId="6" xfId="0" applyFont="1" applyFill="1" applyBorder="1" applyAlignment="1">
      <alignment horizontal="center" vertical="center" wrapText="1"/>
    </xf>
    <xf numFmtId="0" fontId="58" fillId="55" borderId="0" xfId="0" applyFont="1" applyFill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0" fillId="70" borderId="0" xfId="0" applyFont="1" applyFill="1" applyAlignment="1">
      <alignment horizontal="center" vertical="center"/>
    </xf>
    <xf numFmtId="0" fontId="67" fillId="70" borderId="0" xfId="0" applyFont="1" applyFill="1" applyAlignment="1">
      <alignment horizontal="center" vertical="center"/>
    </xf>
    <xf numFmtId="0" fontId="78" fillId="3" borderId="6" xfId="0" applyFont="1" applyFill="1" applyBorder="1" applyAlignment="1">
      <alignment horizontal="center" vertical="center" textRotation="90"/>
    </xf>
    <xf numFmtId="0" fontId="74" fillId="3" borderId="0" xfId="0" applyFont="1" applyFill="1" applyAlignment="1">
      <alignment horizontal="center" vertical="center" wrapText="1" shrinkToFit="1"/>
    </xf>
    <xf numFmtId="0" fontId="74" fillId="44" borderId="0" xfId="0" applyFont="1" applyFill="1" applyAlignment="1">
      <alignment horizontal="center" vertical="center" wrapText="1" shrinkToFit="1"/>
    </xf>
    <xf numFmtId="0" fontId="74" fillId="3" borderId="4" xfId="0" applyFont="1" applyFill="1" applyBorder="1" applyAlignment="1">
      <alignment horizontal="center" vertical="center" wrapText="1" shrinkToFit="1"/>
    </xf>
    <xf numFmtId="0" fontId="67" fillId="70" borderId="0" xfId="0" applyFont="1" applyFill="1" applyAlignment="1">
      <alignment horizontal="center" vertical="center" wrapText="1"/>
    </xf>
    <xf numFmtId="0" fontId="58" fillId="3" borderId="23" xfId="0" applyFont="1" applyFill="1" applyBorder="1" applyAlignment="1">
      <alignment horizontal="center" vertical="center" wrapText="1"/>
    </xf>
    <xf numFmtId="0" fontId="58" fillId="3" borderId="0" xfId="0" applyFont="1" applyFill="1" applyAlignment="1">
      <alignment horizontal="center" vertical="center" wrapText="1" shrinkToFit="1"/>
    </xf>
    <xf numFmtId="0" fontId="58" fillId="44" borderId="0" xfId="0" applyFont="1" applyFill="1" applyAlignment="1">
      <alignment horizontal="center" vertical="center" wrapText="1" shrinkToFit="1"/>
    </xf>
    <xf numFmtId="170" fontId="74" fillId="44" borderId="24" xfId="0" applyNumberFormat="1" applyFont="1" applyFill="1" applyBorder="1" applyAlignment="1">
      <alignment horizontal="center" vertical="center"/>
    </xf>
    <xf numFmtId="170" fontId="74" fillId="3" borderId="26" xfId="0" applyNumberFormat="1" applyFont="1" applyFill="1" applyBorder="1" applyAlignment="1">
      <alignment horizontal="center" vertical="center"/>
    </xf>
    <xf numFmtId="170" fontId="74" fillId="44" borderId="24" xfId="493" applyNumberFormat="1" applyFont="1" applyFill="1" applyBorder="1" applyAlignment="1">
      <alignment horizontal="center" vertical="center"/>
    </xf>
    <xf numFmtId="170" fontId="74" fillId="3" borderId="28" xfId="493" applyNumberFormat="1" applyFont="1" applyFill="1" applyBorder="1" applyAlignment="1">
      <alignment horizontal="center" vertical="center"/>
    </xf>
    <xf numFmtId="170" fontId="74" fillId="44" borderId="28" xfId="493" applyNumberFormat="1" applyFont="1" applyFill="1" applyBorder="1" applyAlignment="1">
      <alignment horizontal="center" vertical="center"/>
    </xf>
    <xf numFmtId="170" fontId="74" fillId="3" borderId="26" xfId="493" applyNumberFormat="1" applyFont="1" applyFill="1" applyBorder="1" applyAlignment="1">
      <alignment horizontal="center" vertical="center"/>
    </xf>
    <xf numFmtId="170" fontId="74" fillId="44" borderId="23" xfId="493" applyNumberFormat="1" applyFont="1" applyFill="1" applyBorder="1" applyAlignment="1">
      <alignment horizontal="center" vertical="center"/>
    </xf>
    <xf numFmtId="170" fontId="74" fillId="3" borderId="0" xfId="493" applyNumberFormat="1" applyFont="1" applyFill="1" applyAlignment="1">
      <alignment horizontal="center" vertical="center"/>
    </xf>
    <xf numFmtId="170" fontId="74" fillId="44" borderId="0" xfId="493" applyNumberFormat="1" applyFont="1" applyFill="1" applyAlignment="1">
      <alignment horizontal="center" vertical="center"/>
    </xf>
    <xf numFmtId="170" fontId="74" fillId="3" borderId="4" xfId="493" applyNumberFormat="1" applyFont="1" applyFill="1" applyBorder="1" applyAlignment="1">
      <alignment horizontal="center" vertical="center"/>
    </xf>
    <xf numFmtId="170" fontId="50" fillId="3" borderId="24" xfId="493" applyNumberFormat="1" applyFont="1" applyFill="1" applyBorder="1" applyAlignment="1">
      <alignment horizontal="center" vertical="center"/>
    </xf>
    <xf numFmtId="170" fontId="50" fillId="3" borderId="28" xfId="493" applyNumberFormat="1" applyFont="1" applyFill="1" applyBorder="1" applyAlignment="1">
      <alignment horizontal="center" vertical="center"/>
    </xf>
    <xf numFmtId="170" fontId="50" fillId="44" borderId="28" xfId="493" applyNumberFormat="1" applyFont="1" applyFill="1" applyBorder="1" applyAlignment="1">
      <alignment horizontal="center" vertical="center"/>
    </xf>
    <xf numFmtId="170" fontId="74" fillId="44" borderId="4" xfId="493" applyNumberFormat="1" applyFont="1" applyFill="1" applyBorder="1" applyAlignment="1">
      <alignment horizontal="center" vertical="center"/>
    </xf>
    <xf numFmtId="170" fontId="74" fillId="3" borderId="23" xfId="493" applyNumberFormat="1" applyFont="1" applyFill="1" applyBorder="1" applyAlignment="1">
      <alignment horizontal="center" vertical="center"/>
    </xf>
    <xf numFmtId="170" fontId="74" fillId="44" borderId="26" xfId="493" applyNumberFormat="1" applyFont="1" applyFill="1" applyBorder="1" applyAlignment="1">
      <alignment horizontal="center" vertical="center"/>
    </xf>
    <xf numFmtId="1" fontId="40" fillId="0" borderId="0" xfId="317" applyNumberFormat="1" applyFont="1" applyAlignment="1">
      <alignment horizontal="center"/>
    </xf>
    <xf numFmtId="0" fontId="57" fillId="64" borderId="4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/>
    </xf>
    <xf numFmtId="166" fontId="50" fillId="3" borderId="6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Protection="1">
      <protection locked="0"/>
    </xf>
    <xf numFmtId="0" fontId="0" fillId="3" borderId="4" xfId="0" applyFill="1" applyBorder="1" applyAlignment="1">
      <alignment horizontal="right" vertical="center"/>
    </xf>
    <xf numFmtId="0" fontId="10" fillId="3" borderId="0" xfId="0" applyFont="1" applyFill="1" applyAlignment="1">
      <alignment vertical="center"/>
    </xf>
    <xf numFmtId="0" fontId="0" fillId="3" borderId="23" xfId="493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0" fillId="3" borderId="0" xfId="493" applyNumberFormat="1" applyFont="1" applyFill="1" applyBorder="1" applyAlignment="1" applyProtection="1">
      <alignment horizontal="center" vertical="center"/>
    </xf>
    <xf numFmtId="0" fontId="58" fillId="50" borderId="6" xfId="0" applyFont="1" applyFill="1" applyBorder="1" applyAlignment="1">
      <alignment horizontal="center" vertical="center" wrapText="1"/>
    </xf>
    <xf numFmtId="1" fontId="13" fillId="0" borderId="2" xfId="317" applyNumberFormat="1" applyFont="1" applyBorder="1" applyAlignment="1">
      <alignment horizontal="center" vertical="center"/>
    </xf>
    <xf numFmtId="0" fontId="43" fillId="0" borderId="43" xfId="317" applyNumberFormat="1" applyFont="1" applyBorder="1" applyAlignment="1">
      <alignment horizontal="left" vertical="center"/>
    </xf>
    <xf numFmtId="0" fontId="15" fillId="0" borderId="44" xfId="317" applyNumberFormat="1" applyFont="1" applyBorder="1" applyAlignment="1">
      <alignment horizontal="center" vertical="center"/>
    </xf>
    <xf numFmtId="1" fontId="10" fillId="0" borderId="44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right"/>
    </xf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0" fontId="14" fillId="0" borderId="45" xfId="317" applyNumberFormat="1" applyFont="1" applyBorder="1" applyAlignment="1">
      <alignment horizontal="center" vertical="center" wrapText="1"/>
    </xf>
    <xf numFmtId="0" fontId="30" fillId="0" borderId="20" xfId="317" applyNumberFormat="1" applyFont="1" applyBorder="1" applyAlignment="1">
      <alignment horizontal="center" vertical="center"/>
    </xf>
    <xf numFmtId="0" fontId="43" fillId="0" borderId="19" xfId="541" applyNumberFormat="1" applyFont="1" applyBorder="1" applyAlignment="1">
      <alignment horizontal="center" vertical="center" wrapText="1"/>
    </xf>
    <xf numFmtId="0" fontId="53" fillId="0" borderId="19" xfId="317" applyNumberFormat="1" applyFont="1" applyBorder="1" applyAlignment="1">
      <alignment horizontal="center" vertical="center"/>
    </xf>
    <xf numFmtId="0" fontId="0" fillId="39" borderId="4" xfId="0" applyFill="1" applyBorder="1" applyAlignment="1">
      <alignment horizontal="right" vertical="center"/>
    </xf>
    <xf numFmtId="164" fontId="0" fillId="39" borderId="23" xfId="493" applyFont="1" applyFill="1" applyBorder="1" applyAlignment="1" applyProtection="1">
      <alignment horizontal="center" vertical="center"/>
    </xf>
    <xf numFmtId="164" fontId="0" fillId="39" borderId="0" xfId="493" applyFont="1" applyFill="1" applyBorder="1" applyAlignment="1" applyProtection="1">
      <alignment horizontal="center" vertical="center"/>
    </xf>
    <xf numFmtId="0" fontId="0" fillId="39" borderId="2" xfId="0" applyFill="1" applyBorder="1" applyAlignment="1" applyProtection="1">
      <alignment horizontal="center" vertical="center"/>
      <protection locked="0"/>
    </xf>
    <xf numFmtId="0" fontId="0" fillId="39" borderId="2" xfId="0" applyFill="1" applyBorder="1" applyAlignment="1" applyProtection="1">
      <alignment horizontal="center"/>
      <protection locked="0"/>
    </xf>
    <xf numFmtId="164" fontId="0" fillId="39" borderId="4" xfId="493" applyFont="1" applyFill="1" applyBorder="1" applyAlignment="1" applyProtection="1">
      <alignment horizontal="center" vertical="center"/>
    </xf>
    <xf numFmtId="164" fontId="10" fillId="39" borderId="6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44" borderId="8" xfId="0" applyFill="1" applyBorder="1" applyAlignment="1">
      <alignment horizontal="center" vertical="center" wrapText="1"/>
    </xf>
    <xf numFmtId="0" fontId="0" fillId="44" borderId="7" xfId="0" applyFill="1" applyBorder="1" applyAlignment="1">
      <alignment horizontal="center" vertical="center" wrapText="1"/>
    </xf>
    <xf numFmtId="0" fontId="0" fillId="44" borderId="9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71" fillId="0" borderId="0" xfId="0" applyNumberFormat="1" applyFont="1" applyAlignment="1">
      <alignment horizontal="right" wrapText="1"/>
    </xf>
    <xf numFmtId="167" fontId="50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165" fontId="7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1" fontId="40" fillId="0" borderId="20" xfId="317" applyNumberFormat="1" applyFont="1" applyBorder="1" applyAlignment="1">
      <alignment horizontal="center"/>
    </xf>
    <xf numFmtId="1" fontId="40" fillId="0" borderId="6" xfId="317" applyNumberFormat="1" applyFont="1" applyBorder="1" applyAlignment="1">
      <alignment horizontal="center"/>
    </xf>
    <xf numFmtId="1" fontId="40" fillId="0" borderId="21" xfId="317" applyNumberFormat="1" applyFont="1" applyBorder="1" applyAlignment="1">
      <alignment horizontal="center"/>
    </xf>
    <xf numFmtId="1" fontId="0" fillId="0" borderId="20" xfId="317" applyNumberFormat="1" applyFont="1" applyBorder="1" applyAlignment="1">
      <alignment horizontal="center" vertical="center"/>
    </xf>
    <xf numFmtId="1" fontId="0" fillId="0" borderId="6" xfId="317" applyNumberFormat="1" applyFont="1" applyBorder="1" applyAlignment="1">
      <alignment horizontal="center" vertical="center"/>
    </xf>
    <xf numFmtId="1" fontId="0" fillId="0" borderId="21" xfId="317" applyNumberFormat="1" applyFont="1" applyBorder="1" applyAlignment="1">
      <alignment horizontal="center" vertical="center"/>
    </xf>
    <xf numFmtId="1" fontId="5" fillId="0" borderId="4" xfId="317" applyNumberFormat="1" applyFont="1" applyBorder="1" applyAlignment="1">
      <alignment horizontal="center" vertical="center"/>
    </xf>
    <xf numFmtId="1" fontId="34" fillId="0" borderId="0" xfId="317" applyNumberFormat="1" applyFont="1" applyAlignment="1">
      <alignment horizontal="center" vertical="center"/>
    </xf>
    <xf numFmtId="1" fontId="40" fillId="0" borderId="0" xfId="317" applyNumberFormat="1" applyFont="1" applyAlignment="1">
      <alignment horizontal="center"/>
    </xf>
    <xf numFmtId="1" fontId="0" fillId="0" borderId="0" xfId="317" applyNumberFormat="1" applyFont="1" applyAlignment="1">
      <alignment horizontal="center" vertical="center"/>
    </xf>
    <xf numFmtId="0" fontId="5" fillId="0" borderId="0" xfId="317" applyNumberFormat="1" applyFont="1" applyAlignment="1">
      <alignment horizontal="center" vertical="center"/>
    </xf>
    <xf numFmtId="1" fontId="46" fillId="0" borderId="0" xfId="317" applyNumberFormat="1" applyFont="1" applyAlignment="1">
      <alignment horizontal="left" vertical="center"/>
    </xf>
    <xf numFmtId="1" fontId="5" fillId="0" borderId="0" xfId="317" applyNumberFormat="1" applyFont="1" applyAlignment="1">
      <alignment horizontal="center" vertical="center"/>
    </xf>
    <xf numFmtId="0" fontId="50" fillId="0" borderId="22" xfId="0" applyFont="1" applyBorder="1" applyAlignment="1">
      <alignment horizontal="left" vertical="center"/>
    </xf>
    <xf numFmtId="0" fontId="50" fillId="0" borderId="24" xfId="0" applyFont="1" applyBorder="1" applyAlignment="1">
      <alignment horizontal="left" vertical="center"/>
    </xf>
    <xf numFmtId="0" fontId="50" fillId="0" borderId="25" xfId="0" applyFont="1" applyBorder="1" applyAlignment="1">
      <alignment horizontal="left" vertical="center"/>
    </xf>
    <xf numFmtId="0" fontId="50" fillId="0" borderId="26" xfId="0" applyFont="1" applyBorder="1" applyAlignment="1">
      <alignment horizontal="left" vertical="center"/>
    </xf>
    <xf numFmtId="0" fontId="50" fillId="3" borderId="22" xfId="0" applyFont="1" applyFill="1" applyBorder="1" applyAlignment="1">
      <alignment horizontal="left" vertical="center"/>
    </xf>
    <xf numFmtId="0" fontId="50" fillId="3" borderId="24" xfId="0" applyFont="1" applyFill="1" applyBorder="1" applyAlignment="1">
      <alignment horizontal="left" vertical="center"/>
    </xf>
    <xf numFmtId="0" fontId="50" fillId="3" borderId="25" xfId="0" applyFont="1" applyFill="1" applyBorder="1" applyAlignment="1">
      <alignment horizontal="left" vertical="center"/>
    </xf>
    <xf numFmtId="0" fontId="50" fillId="3" borderId="26" xfId="0" applyFont="1" applyFill="1" applyBorder="1" applyAlignment="1">
      <alignment horizontal="left" vertical="center"/>
    </xf>
    <xf numFmtId="0" fontId="39" fillId="0" borderId="22" xfId="0" applyFont="1" applyBorder="1" applyAlignment="1">
      <alignment horizontal="left" vertical="center"/>
    </xf>
    <xf numFmtId="0" fontId="39" fillId="0" borderId="24" xfId="0" applyFont="1" applyBorder="1" applyAlignment="1">
      <alignment horizontal="left" vertical="center"/>
    </xf>
    <xf numFmtId="0" fontId="39" fillId="0" borderId="25" xfId="0" applyFont="1" applyBorder="1" applyAlignment="1">
      <alignment horizontal="left" vertical="center"/>
    </xf>
    <xf numFmtId="0" fontId="39" fillId="0" borderId="26" xfId="0" applyFont="1" applyBorder="1" applyAlignment="1">
      <alignment horizontal="left" vertical="center"/>
    </xf>
    <xf numFmtId="0" fontId="50" fillId="3" borderId="19" xfId="0" applyFont="1" applyFill="1" applyBorder="1" applyAlignment="1">
      <alignment horizontal="left" vertical="center"/>
    </xf>
    <xf numFmtId="0" fontId="50" fillId="3" borderId="28" xfId="0" applyFont="1" applyFill="1" applyBorder="1" applyAlignment="1">
      <alignment horizontal="left" vertical="center"/>
    </xf>
    <xf numFmtId="1" fontId="32" fillId="0" borderId="20" xfId="0" applyNumberFormat="1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32" fillId="0" borderId="21" xfId="0" applyFont="1" applyBorder="1" applyAlignment="1">
      <alignment horizontal="left" vertical="center"/>
    </xf>
    <xf numFmtId="1" fontId="38" fillId="0" borderId="20" xfId="0" applyNumberFormat="1" applyFont="1" applyBorder="1" applyAlignment="1">
      <alignment horizontal="left" vertical="center" wrapText="1"/>
    </xf>
    <xf numFmtId="0" fontId="38" fillId="0" borderId="6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left" vertical="center" wrapText="1"/>
    </xf>
    <xf numFmtId="0" fontId="50" fillId="44" borderId="22" xfId="0" applyFont="1" applyFill="1" applyBorder="1" applyAlignment="1">
      <alignment horizontal="left" vertical="center"/>
    </xf>
    <xf numFmtId="0" fontId="50" fillId="44" borderId="24" xfId="0" applyFont="1" applyFill="1" applyBorder="1" applyAlignment="1">
      <alignment horizontal="left" vertical="center"/>
    </xf>
    <xf numFmtId="0" fontId="50" fillId="44" borderId="25" xfId="0" applyFont="1" applyFill="1" applyBorder="1" applyAlignment="1">
      <alignment horizontal="left" vertical="center"/>
    </xf>
    <xf numFmtId="0" fontId="50" fillId="44" borderId="26" xfId="0" applyFont="1" applyFill="1" applyBorder="1" applyAlignment="1">
      <alignment horizontal="left" vertical="center"/>
    </xf>
    <xf numFmtId="0" fontId="50" fillId="44" borderId="19" xfId="0" applyFont="1" applyFill="1" applyBorder="1" applyAlignment="1">
      <alignment horizontal="left" vertical="center"/>
    </xf>
    <xf numFmtId="0" fontId="50" fillId="44" borderId="28" xfId="0" applyFont="1" applyFill="1" applyBorder="1" applyAlignment="1">
      <alignment horizontal="left" vertical="center"/>
    </xf>
    <xf numFmtId="0" fontId="50" fillId="0" borderId="19" xfId="0" applyFont="1" applyBorder="1" applyAlignment="1">
      <alignment horizontal="left" vertical="center"/>
    </xf>
    <xf numFmtId="0" fontId="50" fillId="0" borderId="28" xfId="0" applyFont="1" applyBorder="1" applyAlignment="1">
      <alignment horizontal="left" vertical="center"/>
    </xf>
    <xf numFmtId="0" fontId="13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</cellXfs>
  <cellStyles count="543">
    <cellStyle name="20 % – Poudarek1" xfId="516" builtinId="30" customBuiltin="1"/>
    <cellStyle name="20 % – Poudarek2" xfId="520" builtinId="34" customBuiltin="1"/>
    <cellStyle name="20 % – Poudarek3" xfId="524" builtinId="38" customBuiltin="1"/>
    <cellStyle name="20 % – Poudarek4" xfId="528" builtinId="42" customBuiltin="1"/>
    <cellStyle name="20 % – Poudarek5" xfId="532" builtinId="46" customBuiltin="1"/>
    <cellStyle name="20 % – Poudarek6" xfId="536" builtinId="50" customBuiltin="1"/>
    <cellStyle name="40 % – Poudarek1" xfId="517" builtinId="31" customBuiltin="1"/>
    <cellStyle name="40 % – Poudarek2" xfId="521" builtinId="35" customBuiltin="1"/>
    <cellStyle name="40 % – Poudarek3" xfId="525" builtinId="39" customBuiltin="1"/>
    <cellStyle name="40 % – Poudarek4" xfId="529" builtinId="43" customBuiltin="1"/>
    <cellStyle name="40 % – Poudarek5" xfId="533" builtinId="47" customBuiltin="1"/>
    <cellStyle name="40 % – Poudarek6" xfId="537" builtinId="51" customBuiltin="1"/>
    <cellStyle name="60 % – Poudarek1" xfId="518" builtinId="32" customBuiltin="1"/>
    <cellStyle name="60 % – Poudarek2" xfId="522" builtinId="36" customBuiltin="1"/>
    <cellStyle name="60 % – Poudarek3" xfId="526" builtinId="40" customBuiltin="1"/>
    <cellStyle name="60 % – Poudarek4" xfId="530" builtinId="44" customBuiltin="1"/>
    <cellStyle name="60 % – Poudarek5" xfId="534" builtinId="48" customBuiltin="1"/>
    <cellStyle name="60 % – Poudarek6" xfId="538" builtinId="52" customBuiltin="1"/>
    <cellStyle name="Currency 2" xfId="318" xr:uid="{00000000-0005-0000-0000-000012000000}"/>
    <cellStyle name="Dobro" xfId="504" builtinId="26" customBuiltin="1"/>
    <cellStyle name="Hiperpovezava" xfId="1" builtinId="8" hidden="1"/>
    <cellStyle name="Hiperpovezava" xfId="3" builtinId="8" hidden="1"/>
    <cellStyle name="Hiperpovezava" xfId="5" builtinId="8" hidden="1"/>
    <cellStyle name="Hiperpovezava" xfId="7" builtinId="8" hidden="1"/>
    <cellStyle name="Hiperpovezava" xfId="9" builtinId="8" hidden="1"/>
    <cellStyle name="Hiperpovezava" xfId="11" builtinId="8" hidden="1"/>
    <cellStyle name="Hiperpovezava" xfId="13" builtinId="8" hidden="1"/>
    <cellStyle name="Hiperpovezava" xfId="15" builtinId="8" hidden="1"/>
    <cellStyle name="Hiperpovezava" xfId="17" builtinId="8" hidden="1"/>
    <cellStyle name="Hiperpovezava" xfId="19" builtinId="8" hidden="1"/>
    <cellStyle name="Hiperpovezava" xfId="21" builtinId="8" hidden="1"/>
    <cellStyle name="Hiperpovezava" xfId="23" builtinId="8" hidden="1"/>
    <cellStyle name="Hiperpovezava" xfId="25" builtinId="8" hidden="1"/>
    <cellStyle name="Hiperpovezava" xfId="27" builtinId="8" hidden="1"/>
    <cellStyle name="Hiperpovezava" xfId="29" builtinId="8" hidden="1"/>
    <cellStyle name="Hiperpovezava" xfId="31" builtinId="8" hidden="1"/>
    <cellStyle name="Hiperpovezava" xfId="33" builtinId="8" hidden="1"/>
    <cellStyle name="Hiperpovezava" xfId="35" builtinId="8" hidden="1"/>
    <cellStyle name="Hiperpovezava" xfId="37" builtinId="8" hidden="1"/>
    <cellStyle name="Hiperpovezava" xfId="39" builtinId="8" hidden="1"/>
    <cellStyle name="Hiperpovezava" xfId="41" builtinId="8" hidden="1"/>
    <cellStyle name="Hiperpovezava" xfId="43" builtinId="8" hidden="1"/>
    <cellStyle name="Hiperpovezava" xfId="45" builtinId="8" hidden="1"/>
    <cellStyle name="Hiperpovezava" xfId="47" builtinId="8" hidden="1"/>
    <cellStyle name="Hiperpovezava" xfId="49" builtinId="8" hidden="1"/>
    <cellStyle name="Hiperpovezava" xfId="51" builtinId="8" hidden="1"/>
    <cellStyle name="Hiperpovezava" xfId="53" builtinId="8" hidden="1"/>
    <cellStyle name="Hiperpovezava" xfId="55" builtinId="8" hidden="1"/>
    <cellStyle name="Hiperpovezava" xfId="57" builtinId="8" hidden="1"/>
    <cellStyle name="Hiperpovezava" xfId="59" builtinId="8" hidden="1"/>
    <cellStyle name="Hiperpovezava" xfId="61" builtinId="8" hidden="1"/>
    <cellStyle name="Hiperpovezava" xfId="63" builtinId="8" hidden="1"/>
    <cellStyle name="Hiperpovezava" xfId="65" builtinId="8" hidden="1"/>
    <cellStyle name="Hiperpovezava" xfId="67" builtinId="8" hidden="1"/>
    <cellStyle name="Hiperpovezava" xfId="69" builtinId="8" hidden="1"/>
    <cellStyle name="Hiperpovezava" xfId="71" builtinId="8" hidden="1"/>
    <cellStyle name="Hiperpovezava" xfId="73" builtinId="8" hidden="1"/>
    <cellStyle name="Hiperpovezava" xfId="75" builtinId="8" hidden="1"/>
    <cellStyle name="Hiperpovezava" xfId="77" builtinId="8" hidden="1"/>
    <cellStyle name="Hiperpovezava" xfId="79" builtinId="8" hidden="1"/>
    <cellStyle name="Hiperpovezava" xfId="81" builtinId="8" hidden="1"/>
    <cellStyle name="Hiperpovezava" xfId="83" builtinId="8" hidden="1"/>
    <cellStyle name="Hiperpovezava" xfId="85" builtinId="8" hidden="1"/>
    <cellStyle name="Hiperpovezava" xfId="87" builtinId="8" hidden="1"/>
    <cellStyle name="Hiperpovezava" xfId="89" builtinId="8" hidden="1"/>
    <cellStyle name="Hiperpovezava" xfId="91" builtinId="8" hidden="1"/>
    <cellStyle name="Hiperpovezava" xfId="93" builtinId="8" hidden="1"/>
    <cellStyle name="Hiperpovezava" xfId="95" builtinId="8" hidden="1"/>
    <cellStyle name="Hiperpovezava" xfId="97" builtinId="8" hidden="1"/>
    <cellStyle name="Hiperpovezava" xfId="99" builtinId="8" hidden="1"/>
    <cellStyle name="Hiperpovezava" xfId="101" builtinId="8" hidden="1"/>
    <cellStyle name="Hiperpovezava" xfId="103" builtinId="8" hidden="1"/>
    <cellStyle name="Hiperpovezava" xfId="105" builtinId="8" hidden="1"/>
    <cellStyle name="Hiperpovezava" xfId="107" builtinId="8" hidden="1"/>
    <cellStyle name="Hiperpovezava" xfId="109" builtinId="8" hidden="1"/>
    <cellStyle name="Hiperpovezava" xfId="111" builtinId="8" hidden="1"/>
    <cellStyle name="Hiperpovezava" xfId="113" builtinId="8" hidden="1"/>
    <cellStyle name="Hiperpovezava" xfId="115" builtinId="8" hidden="1"/>
    <cellStyle name="Hiperpovezava" xfId="117" builtinId="8" hidden="1"/>
    <cellStyle name="Hiperpovezava" xfId="119" builtinId="8" hidden="1"/>
    <cellStyle name="Hiperpovezava" xfId="121" builtinId="8" hidden="1"/>
    <cellStyle name="Hiperpovezava" xfId="123" builtinId="8" hidden="1"/>
    <cellStyle name="Hiperpovezava" xfId="125" builtinId="8" hidden="1"/>
    <cellStyle name="Hiperpovezava" xfId="127" builtinId="8" hidden="1"/>
    <cellStyle name="Hiperpovezava" xfId="129" builtinId="8" hidden="1"/>
    <cellStyle name="Hiperpovezava" xfId="131" builtinId="8" hidden="1"/>
    <cellStyle name="Hiperpovezava" xfId="133" builtinId="8" hidden="1"/>
    <cellStyle name="Hiperpovezava" xfId="135" builtinId="8" hidden="1"/>
    <cellStyle name="Hiperpovezava" xfId="137" builtinId="8" hidden="1"/>
    <cellStyle name="Hiperpovezava" xfId="139" builtinId="8" hidden="1"/>
    <cellStyle name="Hiperpovezava" xfId="141" builtinId="8" hidden="1"/>
    <cellStyle name="Hiperpovezava" xfId="143" builtinId="8" hidden="1"/>
    <cellStyle name="Hiperpovezava" xfId="145" builtinId="8" hidden="1"/>
    <cellStyle name="Hiperpovezava" xfId="147" builtinId="8" hidden="1"/>
    <cellStyle name="Hiperpovezava" xfId="149" builtinId="8" hidden="1"/>
    <cellStyle name="Hiperpovezava" xfId="151" builtinId="8" hidden="1"/>
    <cellStyle name="Hiperpovezava" xfId="153" builtinId="8" hidden="1"/>
    <cellStyle name="Hiperpovezava" xfId="155" builtinId="8" hidden="1"/>
    <cellStyle name="Hiperpovezava" xfId="157" builtinId="8" hidden="1"/>
    <cellStyle name="Hiperpovezava" xfId="159" builtinId="8" hidden="1"/>
    <cellStyle name="Hiperpovezava" xfId="161" builtinId="8" hidden="1"/>
    <cellStyle name="Hiperpovezava" xfId="163" builtinId="8" hidden="1"/>
    <cellStyle name="Hiperpovezava" xfId="165" builtinId="8" hidden="1"/>
    <cellStyle name="Hiperpovezava" xfId="167" builtinId="8" hidden="1"/>
    <cellStyle name="Hiperpovezava" xfId="169" builtinId="8" hidden="1"/>
    <cellStyle name="Hiperpovezava" xfId="171" builtinId="8" hidden="1"/>
    <cellStyle name="Hiperpovezava" xfId="173" builtinId="8" hidden="1"/>
    <cellStyle name="Hiperpovezava" xfId="175" builtinId="8" hidden="1"/>
    <cellStyle name="Hiperpovezava" xfId="177" builtinId="8" hidden="1"/>
    <cellStyle name="Hiperpovezava" xfId="179" builtinId="8" hidden="1"/>
    <cellStyle name="Hiperpovezava" xfId="181" builtinId="8" hidden="1"/>
    <cellStyle name="Hiperpovezava" xfId="183" builtinId="8" hidden="1"/>
    <cellStyle name="Hiperpovezava" xfId="185" builtinId="8" hidden="1"/>
    <cellStyle name="Hiperpovezava" xfId="187" builtinId="8" hidden="1"/>
    <cellStyle name="Hiperpovezava" xfId="189" builtinId="8" hidden="1"/>
    <cellStyle name="Hiperpovezava" xfId="191" builtinId="8" hidden="1"/>
    <cellStyle name="Hiperpovezava" xfId="193" builtinId="8" hidden="1"/>
    <cellStyle name="Hiperpovezava" xfId="195" builtinId="8" hidden="1"/>
    <cellStyle name="Hiperpovezava" xfId="197" builtinId="8" hidden="1"/>
    <cellStyle name="Hiperpovezava" xfId="199" builtinId="8" hidden="1"/>
    <cellStyle name="Hiperpovezava" xfId="201" builtinId="8" hidden="1"/>
    <cellStyle name="Hiperpovezava" xfId="203" builtinId="8" hidden="1"/>
    <cellStyle name="Hiperpovezava" xfId="205" builtinId="8" hidden="1"/>
    <cellStyle name="Hiperpovezava" xfId="207" builtinId="8" hidden="1"/>
    <cellStyle name="Hiperpovezava" xfId="209" builtinId="8" hidden="1"/>
    <cellStyle name="Hiperpovezava" xfId="211" builtinId="8" hidden="1"/>
    <cellStyle name="Hiperpovezava" xfId="213" builtinId="8" hidden="1"/>
    <cellStyle name="Hiperpovezava" xfId="215" builtinId="8" hidden="1"/>
    <cellStyle name="Hiperpovezava" xfId="217" builtinId="8" hidden="1"/>
    <cellStyle name="Hiperpovezava" xfId="219" builtinId="8" hidden="1"/>
    <cellStyle name="Hiperpovezava" xfId="221" builtinId="8" hidden="1"/>
    <cellStyle name="Hiperpovezava" xfId="223" builtinId="8" hidden="1"/>
    <cellStyle name="Hiperpovezava" xfId="225" builtinId="8" hidden="1"/>
    <cellStyle name="Hiperpovezava" xfId="227" builtinId="8" hidden="1"/>
    <cellStyle name="Hiperpovezava" xfId="229" builtinId="8" hidden="1"/>
    <cellStyle name="Hiperpovezava" xfId="231" builtinId="8" hidden="1"/>
    <cellStyle name="Hiperpovezava" xfId="233" builtinId="8" hidden="1"/>
    <cellStyle name="Hiperpovezava" xfId="235" builtinId="8" hidden="1"/>
    <cellStyle name="Hiperpovezava" xfId="237" builtinId="8" hidden="1"/>
    <cellStyle name="Hiperpovezava" xfId="239" builtinId="8" hidden="1"/>
    <cellStyle name="Hiperpovezava" xfId="241" builtinId="8" hidden="1"/>
    <cellStyle name="Hiperpovezava" xfId="243" builtinId="8" hidden="1"/>
    <cellStyle name="Hiperpovezava" xfId="245" builtinId="8" hidden="1"/>
    <cellStyle name="Hiperpovezava" xfId="247" builtinId="8" hidden="1"/>
    <cellStyle name="Hiperpovezava" xfId="249" builtinId="8" hidden="1"/>
    <cellStyle name="Hiperpovezava" xfId="251" builtinId="8" hidden="1"/>
    <cellStyle name="Hiperpovezava" xfId="253" builtinId="8" hidden="1"/>
    <cellStyle name="Hiperpovezava" xfId="255" builtinId="8" hidden="1"/>
    <cellStyle name="Hiperpovezava" xfId="257" builtinId="8" hidden="1"/>
    <cellStyle name="Hiperpovezava" xfId="259" builtinId="8" hidden="1"/>
    <cellStyle name="Hiperpovezava" xfId="261" builtinId="8" hidden="1"/>
    <cellStyle name="Hiperpovezava" xfId="263" builtinId="8" hidden="1"/>
    <cellStyle name="Hiperpovezava" xfId="265" builtinId="8" hidden="1"/>
    <cellStyle name="Hiperpovezava" xfId="267" builtinId="8" hidden="1"/>
    <cellStyle name="Hiperpovezava" xfId="269" builtinId="8" hidden="1"/>
    <cellStyle name="Hiperpovezava" xfId="271" builtinId="8" hidden="1"/>
    <cellStyle name="Hiperpovezava" xfId="273" builtinId="8" hidden="1"/>
    <cellStyle name="Hiperpovezava" xfId="275" builtinId="8" hidden="1"/>
    <cellStyle name="Hiperpovezava" xfId="277" builtinId="8" hidden="1"/>
    <cellStyle name="Hiperpovezava" xfId="279" builtinId="8" hidden="1"/>
    <cellStyle name="Hiperpovezava" xfId="281" builtinId="8" hidden="1"/>
    <cellStyle name="Hiperpovezava" xfId="283" builtinId="8" hidden="1"/>
    <cellStyle name="Hiperpovezava" xfId="285" builtinId="8" hidden="1"/>
    <cellStyle name="Hiperpovezava" xfId="287" builtinId="8" hidden="1"/>
    <cellStyle name="Hiperpovezava" xfId="289" builtinId="8" hidden="1"/>
    <cellStyle name="Hiperpovezava" xfId="291" builtinId="8" hidden="1"/>
    <cellStyle name="Hiperpovezava" xfId="293" builtinId="8" hidden="1"/>
    <cellStyle name="Hiperpovezava" xfId="295" builtinId="8" hidden="1"/>
    <cellStyle name="Hiperpovezava" xfId="297" builtinId="8" hidden="1"/>
    <cellStyle name="Hiperpovezava" xfId="299" builtinId="8" hidden="1"/>
    <cellStyle name="Hiperpovezava" xfId="301" builtinId="8" hidden="1"/>
    <cellStyle name="Hiperpovezava" xfId="303" builtinId="8" hidden="1"/>
    <cellStyle name="Hiperpovezava" xfId="305" builtinId="8" hidden="1"/>
    <cellStyle name="Hiperpovezava" xfId="307" builtinId="8" hidden="1"/>
    <cellStyle name="Hiperpovezava" xfId="309" builtinId="8" hidden="1"/>
    <cellStyle name="Hiperpovezava" xfId="311" builtinId="8" hidden="1"/>
    <cellStyle name="Hiperpovezava" xfId="313" builtinId="8" hidden="1"/>
    <cellStyle name="Hiperpovezava" xfId="315" builtinId="8" hidden="1"/>
    <cellStyle name="Hiperpovezava" xfId="319" builtinId="8" hidden="1"/>
    <cellStyle name="Hiperpovezava" xfId="321" builtinId="8" hidden="1"/>
    <cellStyle name="Hiperpovezava" xfId="323" builtinId="8" hidden="1"/>
    <cellStyle name="Hiperpovezava" xfId="325" builtinId="8" hidden="1"/>
    <cellStyle name="Hiperpovezava" xfId="327" builtinId="8" hidden="1"/>
    <cellStyle name="Hiperpovezava" xfId="329" builtinId="8" hidden="1"/>
    <cellStyle name="Hiperpovezava" xfId="331" builtinId="8" hidden="1"/>
    <cellStyle name="Hiperpovezava" xfId="333" builtinId="8" hidden="1"/>
    <cellStyle name="Hiperpovezava" xfId="335" builtinId="8" hidden="1"/>
    <cellStyle name="Hiperpovezava" xfId="337" builtinId="8" hidden="1"/>
    <cellStyle name="Hiperpovezava" xfId="339" builtinId="8" hidden="1"/>
    <cellStyle name="Hiperpovezava" xfId="341" builtinId="8" hidden="1"/>
    <cellStyle name="Hiperpovezava" xfId="343" builtinId="8" hidden="1"/>
    <cellStyle name="Hiperpovezava" xfId="345" builtinId="8" hidden="1"/>
    <cellStyle name="Hiperpovezava" xfId="347" builtinId="8" hidden="1"/>
    <cellStyle name="Hiperpovezava" xfId="349" builtinId="8" hidden="1"/>
    <cellStyle name="Hiperpovezava" xfId="351" builtinId="8" hidden="1"/>
    <cellStyle name="Hiperpovezava" xfId="353" builtinId="8" hidden="1"/>
    <cellStyle name="Hiperpovezava" xfId="355" builtinId="8" hidden="1"/>
    <cellStyle name="Hiperpovezava" xfId="357" builtinId="8" hidden="1"/>
    <cellStyle name="Hiperpovezava" xfId="359" builtinId="8" hidden="1"/>
    <cellStyle name="Hiperpovezava" xfId="361" builtinId="8" hidden="1"/>
    <cellStyle name="Hiperpovezava" xfId="363" builtinId="8" hidden="1"/>
    <cellStyle name="Hiperpovezava" xfId="365" builtinId="8" hidden="1"/>
    <cellStyle name="Hiperpovezava" xfId="367" builtinId="8" hidden="1"/>
    <cellStyle name="Hiperpovezava" xfId="369" builtinId="8" hidden="1"/>
    <cellStyle name="Hiperpovezava" xfId="371" builtinId="8" hidden="1"/>
    <cellStyle name="Hiperpovezava" xfId="373" builtinId="8" hidden="1"/>
    <cellStyle name="Hiperpovezava" xfId="375" builtinId="8" hidden="1"/>
    <cellStyle name="Hiperpovezava" xfId="377" builtinId="8" hidden="1"/>
    <cellStyle name="Hiperpovezava" xfId="379" builtinId="8" hidden="1"/>
    <cellStyle name="Hiperpovezava" xfId="381" builtinId="8" hidden="1"/>
    <cellStyle name="Hiperpovezava" xfId="383" builtinId="8" hidden="1"/>
    <cellStyle name="Hiperpovezava" xfId="385" builtinId="8" hidden="1"/>
    <cellStyle name="Hiperpovezava" xfId="387" builtinId="8" hidden="1"/>
    <cellStyle name="Hiperpovezava" xfId="389" builtinId="8" hidden="1"/>
    <cellStyle name="Hiperpovezava" xfId="391" builtinId="8" hidden="1"/>
    <cellStyle name="Hiperpovezava" xfId="393" builtinId="8" hidden="1"/>
    <cellStyle name="Hiperpovezava" xfId="395" builtinId="8" hidden="1"/>
    <cellStyle name="Hiperpovezava" xfId="397" builtinId="8" hidden="1"/>
    <cellStyle name="Hiperpovezava" xfId="399" builtinId="8" hidden="1"/>
    <cellStyle name="Hiperpovezava" xfId="401" builtinId="8" hidden="1"/>
    <cellStyle name="Hiperpovezava" xfId="403" builtinId="8" hidden="1"/>
    <cellStyle name="Hiperpovezava" xfId="405" builtinId="8" hidden="1"/>
    <cellStyle name="Hiperpovezava" xfId="407" builtinId="8" hidden="1"/>
    <cellStyle name="Hiperpovezava" xfId="409" builtinId="8" hidden="1"/>
    <cellStyle name="Hiperpovezava" xfId="411" builtinId="8" hidden="1"/>
    <cellStyle name="Hiperpovezava" xfId="413" builtinId="8" hidden="1"/>
    <cellStyle name="Hiperpovezava" xfId="415" builtinId="8" hidden="1"/>
    <cellStyle name="Hiperpovezava" xfId="417" builtinId="8" hidden="1"/>
    <cellStyle name="Hiperpovezava" xfId="419" builtinId="8" hidden="1"/>
    <cellStyle name="Hiperpovezava" xfId="421" builtinId="8" hidden="1"/>
    <cellStyle name="Hiperpovezava" xfId="423" builtinId="8" hidden="1"/>
    <cellStyle name="Hiperpovezava" xfId="425" builtinId="8" hidden="1"/>
    <cellStyle name="Hiperpovezava" xfId="427" builtinId="8" hidden="1"/>
    <cellStyle name="Hiperpovezava" xfId="429" builtinId="8" hidden="1"/>
    <cellStyle name="Hiperpovezava" xfId="431" builtinId="8" hidden="1"/>
    <cellStyle name="Hiperpovezava" xfId="433" builtinId="8" hidden="1"/>
    <cellStyle name="Hiperpovezava" xfId="435" builtinId="8" hidden="1"/>
    <cellStyle name="Hiperpovezava" xfId="437" builtinId="8" hidden="1"/>
    <cellStyle name="Hiperpovezava" xfId="439" builtinId="8" hidden="1"/>
    <cellStyle name="Hiperpovezava" xfId="441" builtinId="8" hidden="1"/>
    <cellStyle name="Hiperpovezava" xfId="443" builtinId="8" hidden="1"/>
    <cellStyle name="Hiperpovezava" xfId="445" builtinId="8" hidden="1"/>
    <cellStyle name="Hiperpovezava" xfId="447" builtinId="8" hidden="1"/>
    <cellStyle name="Hiperpovezava" xfId="449" builtinId="8" hidden="1"/>
    <cellStyle name="Hiperpovezava" xfId="451" builtinId="8" hidden="1"/>
    <cellStyle name="Hiperpovezava" xfId="453" builtinId="8" hidden="1"/>
    <cellStyle name="Hiperpovezava" xfId="455" builtinId="8" hidden="1"/>
    <cellStyle name="Hiperpovezava" xfId="457" builtinId="8" hidden="1"/>
    <cellStyle name="Hiperpovezava" xfId="459" builtinId="8" hidden="1"/>
    <cellStyle name="Hiperpovezava" xfId="461" builtinId="8" hidden="1"/>
    <cellStyle name="Hiperpovezava" xfId="463" builtinId="8" hidden="1"/>
    <cellStyle name="Hiperpovezava" xfId="465" builtinId="8" hidden="1"/>
    <cellStyle name="Hiperpovezava" xfId="467" builtinId="8" hidden="1"/>
    <cellStyle name="Hiperpovezava" xfId="469" builtinId="8" hidden="1"/>
    <cellStyle name="Hiperpovezava" xfId="471" builtinId="8" hidden="1"/>
    <cellStyle name="Hiperpovezava" xfId="473" builtinId="8" hidden="1"/>
    <cellStyle name="Hiperpovezava" xfId="475" builtinId="8" hidden="1"/>
    <cellStyle name="Hiperpovezava" xfId="477" builtinId="8" hidden="1"/>
    <cellStyle name="Hiperpovezava" xfId="479" builtinId="8" hidden="1"/>
    <cellStyle name="Hiperpovezava" xfId="481" builtinId="8" hidden="1"/>
    <cellStyle name="Hiperpovezava" xfId="483" builtinId="8" hidden="1"/>
    <cellStyle name="Hiperpovezava" xfId="485" builtinId="8" hidden="1"/>
    <cellStyle name="Hiperpovezava" xfId="487" builtinId="8" hidden="1"/>
    <cellStyle name="Hiperpovezava" xfId="489" builtinId="8" hidden="1"/>
    <cellStyle name="Hiperpovezava" xfId="491" builtinId="8" hidden="1"/>
    <cellStyle name="Hiperpovezava" xfId="495" builtinId="8" hidden="1"/>
    <cellStyle name="Hiperpovezava" xfId="497" builtinId="8" hidden="1"/>
    <cellStyle name="Izhod" xfId="508" builtinId="21" customBuiltin="1"/>
    <cellStyle name="Naslov" xfId="499" builtinId="15" customBuiltin="1"/>
    <cellStyle name="Naslov 1" xfId="500" builtinId="16" customBuiltin="1"/>
    <cellStyle name="Naslov 2" xfId="501" builtinId="17" customBuiltin="1"/>
    <cellStyle name="Naslov 3" xfId="502" builtinId="18" customBuiltin="1"/>
    <cellStyle name="Naslov 4" xfId="503" builtinId="19" customBuiltin="1"/>
    <cellStyle name="Navadno" xfId="0" builtinId="0"/>
    <cellStyle name="Navadno 2" xfId="539" xr:uid="{00000000-0005-0000-0000-000012010000}"/>
    <cellStyle name="Navadno 2 2" xfId="542" xr:uid="{00000000-0005-0000-0000-000013010000}"/>
    <cellStyle name="Nevtralno" xfId="506" builtinId="28" customBuiltin="1"/>
    <cellStyle name="Normal 2" xfId="317" xr:uid="{00000000-0005-0000-0000-000015010000}"/>
    <cellStyle name="Normal 2 2" xfId="541" xr:uid="{00000000-0005-0000-0000-000016010000}"/>
    <cellStyle name="Obiskana hiperpovezava" xfId="2" builtinId="9" hidden="1"/>
    <cellStyle name="Obiskana hiperpovezava" xfId="4" builtinId="9" hidden="1"/>
    <cellStyle name="Obiskana hiperpovezava" xfId="6" builtinId="9" hidden="1"/>
    <cellStyle name="Obiskana hiperpovezava" xfId="8" builtinId="9" hidden="1"/>
    <cellStyle name="Obiskana hiperpovezava" xfId="10" builtinId="9" hidden="1"/>
    <cellStyle name="Obiskana hiperpovezava" xfId="12" builtinId="9" hidden="1"/>
    <cellStyle name="Obiskana hiperpovezava" xfId="14" builtinId="9" hidden="1"/>
    <cellStyle name="Obiskana hiperpovezava" xfId="16" builtinId="9" hidden="1"/>
    <cellStyle name="Obiskana hiperpovezava" xfId="18" builtinId="9" hidden="1"/>
    <cellStyle name="Obiskana hiperpovezava" xfId="20" builtinId="9" hidden="1"/>
    <cellStyle name="Obiskana hiperpovezava" xfId="22" builtinId="9" hidden="1"/>
    <cellStyle name="Obiskana hiperpovezava" xfId="24" builtinId="9" hidden="1"/>
    <cellStyle name="Obiskana hiperpovezava" xfId="26" builtinId="9" hidden="1"/>
    <cellStyle name="Obiskana hiperpovezava" xfId="28" builtinId="9" hidden="1"/>
    <cellStyle name="Obiskana hiperpovezava" xfId="30" builtinId="9" hidden="1"/>
    <cellStyle name="Obiskana hiperpovezava" xfId="32" builtinId="9" hidden="1"/>
    <cellStyle name="Obiskana hiperpovezava" xfId="34" builtinId="9" hidden="1"/>
    <cellStyle name="Obiskana hiperpovezava" xfId="36" builtinId="9" hidden="1"/>
    <cellStyle name="Obiskana hiperpovezava" xfId="38" builtinId="9" hidden="1"/>
    <cellStyle name="Obiskana hiperpovezava" xfId="40" builtinId="9" hidden="1"/>
    <cellStyle name="Obiskana hiperpovezava" xfId="42" builtinId="9" hidden="1"/>
    <cellStyle name="Obiskana hiperpovezava" xfId="44" builtinId="9" hidden="1"/>
    <cellStyle name="Obiskana hiperpovezava" xfId="46" builtinId="9" hidden="1"/>
    <cellStyle name="Obiskana hiperpovezava" xfId="48" builtinId="9" hidden="1"/>
    <cellStyle name="Obiskana hiperpovezava" xfId="50" builtinId="9" hidden="1"/>
    <cellStyle name="Obiskana hiperpovezava" xfId="52" builtinId="9" hidden="1"/>
    <cellStyle name="Obiskana hiperpovezava" xfId="54" builtinId="9" hidden="1"/>
    <cellStyle name="Obiskana hiperpovezava" xfId="56" builtinId="9" hidden="1"/>
    <cellStyle name="Obiskana hiperpovezava" xfId="58" builtinId="9" hidden="1"/>
    <cellStyle name="Obiskana hiperpovezava" xfId="60" builtinId="9" hidden="1"/>
    <cellStyle name="Obiskana hiperpovezava" xfId="62" builtinId="9" hidden="1"/>
    <cellStyle name="Obiskana hiperpovezava" xfId="64" builtinId="9" hidden="1"/>
    <cellStyle name="Obiskana hiperpovezava" xfId="66" builtinId="9" hidden="1"/>
    <cellStyle name="Obiskana hiperpovezava" xfId="68" builtinId="9" hidden="1"/>
    <cellStyle name="Obiskana hiperpovezava" xfId="70" builtinId="9" hidden="1"/>
    <cellStyle name="Obiskana hiperpovezava" xfId="72" builtinId="9" hidden="1"/>
    <cellStyle name="Obiskana hiperpovezava" xfId="74" builtinId="9" hidden="1"/>
    <cellStyle name="Obiskana hiperpovezava" xfId="76" builtinId="9" hidden="1"/>
    <cellStyle name="Obiskana hiperpovezava" xfId="78" builtinId="9" hidden="1"/>
    <cellStyle name="Obiskana hiperpovezava" xfId="80" builtinId="9" hidden="1"/>
    <cellStyle name="Obiskana hiperpovezava" xfId="82" builtinId="9" hidden="1"/>
    <cellStyle name="Obiskana hiperpovezava" xfId="84" builtinId="9" hidden="1"/>
    <cellStyle name="Obiskana hiperpovezava" xfId="86" builtinId="9" hidden="1"/>
    <cellStyle name="Obiskana hiperpovezava" xfId="88" builtinId="9" hidden="1"/>
    <cellStyle name="Obiskana hiperpovezava" xfId="90" builtinId="9" hidden="1"/>
    <cellStyle name="Obiskana hiperpovezava" xfId="92" builtinId="9" hidden="1"/>
    <cellStyle name="Obiskana hiperpovezava" xfId="94" builtinId="9" hidden="1"/>
    <cellStyle name="Obiskana hiperpovezava" xfId="96" builtinId="9" hidden="1"/>
    <cellStyle name="Obiskana hiperpovezava" xfId="98" builtinId="9" hidden="1"/>
    <cellStyle name="Obiskana hiperpovezava" xfId="100" builtinId="9" hidden="1"/>
    <cellStyle name="Obiskana hiperpovezava" xfId="102" builtinId="9" hidden="1"/>
    <cellStyle name="Obiskana hiperpovezava" xfId="104" builtinId="9" hidden="1"/>
    <cellStyle name="Obiskana hiperpovezava" xfId="106" builtinId="9" hidden="1"/>
    <cellStyle name="Obiskana hiperpovezava" xfId="108" builtinId="9" hidden="1"/>
    <cellStyle name="Obiskana hiperpovezava" xfId="110" builtinId="9" hidden="1"/>
    <cellStyle name="Obiskana hiperpovezava" xfId="112" builtinId="9" hidden="1"/>
    <cellStyle name="Obiskana hiperpovezava" xfId="114" builtinId="9" hidden="1"/>
    <cellStyle name="Obiskana hiperpovezava" xfId="116" builtinId="9" hidden="1"/>
    <cellStyle name="Obiskana hiperpovezava" xfId="118" builtinId="9" hidden="1"/>
    <cellStyle name="Obiskana hiperpovezava" xfId="120" builtinId="9" hidden="1"/>
    <cellStyle name="Obiskana hiperpovezava" xfId="122" builtinId="9" hidden="1"/>
    <cellStyle name="Obiskana hiperpovezava" xfId="124" builtinId="9" hidden="1"/>
    <cellStyle name="Obiskana hiperpovezava" xfId="126" builtinId="9" hidden="1"/>
    <cellStyle name="Obiskana hiperpovezava" xfId="128" builtinId="9" hidden="1"/>
    <cellStyle name="Obiskana hiperpovezava" xfId="130" builtinId="9" hidden="1"/>
    <cellStyle name="Obiskana hiperpovezava" xfId="132" builtinId="9" hidden="1"/>
    <cellStyle name="Obiskana hiperpovezava" xfId="134" builtinId="9" hidden="1"/>
    <cellStyle name="Obiskana hiperpovezava" xfId="136" builtinId="9" hidden="1"/>
    <cellStyle name="Obiskana hiperpovezava" xfId="138" builtinId="9" hidden="1"/>
    <cellStyle name="Obiskana hiperpovezava" xfId="140" builtinId="9" hidden="1"/>
    <cellStyle name="Obiskana hiperpovezava" xfId="142" builtinId="9" hidden="1"/>
    <cellStyle name="Obiskana hiperpovezava" xfId="144" builtinId="9" hidden="1"/>
    <cellStyle name="Obiskana hiperpovezava" xfId="146" builtinId="9" hidden="1"/>
    <cellStyle name="Obiskana hiperpovezava" xfId="148" builtinId="9" hidden="1"/>
    <cellStyle name="Obiskana hiperpovezava" xfId="150" builtinId="9" hidden="1"/>
    <cellStyle name="Obiskana hiperpovezava" xfId="152" builtinId="9" hidden="1"/>
    <cellStyle name="Obiskana hiperpovezava" xfId="154" builtinId="9" hidden="1"/>
    <cellStyle name="Obiskana hiperpovezava" xfId="156" builtinId="9" hidden="1"/>
    <cellStyle name="Obiskana hiperpovezava" xfId="158" builtinId="9" hidden="1"/>
    <cellStyle name="Obiskana hiperpovezava" xfId="160" builtinId="9" hidden="1"/>
    <cellStyle name="Obiskana hiperpovezava" xfId="162" builtinId="9" hidden="1"/>
    <cellStyle name="Obiskana hiperpovezava" xfId="164" builtinId="9" hidden="1"/>
    <cellStyle name="Obiskana hiperpovezava" xfId="166" builtinId="9" hidden="1"/>
    <cellStyle name="Obiskana hiperpovezava" xfId="168" builtinId="9" hidden="1"/>
    <cellStyle name="Obiskana hiperpovezava" xfId="170" builtinId="9" hidden="1"/>
    <cellStyle name="Obiskana hiperpovezava" xfId="172" builtinId="9" hidden="1"/>
    <cellStyle name="Obiskana hiperpovezava" xfId="174" builtinId="9" hidden="1"/>
    <cellStyle name="Obiskana hiperpovezava" xfId="176" builtinId="9" hidden="1"/>
    <cellStyle name="Obiskana hiperpovezava" xfId="178" builtinId="9" hidden="1"/>
    <cellStyle name="Obiskana hiperpovezava" xfId="180" builtinId="9" hidden="1"/>
    <cellStyle name="Obiskana hiperpovezava" xfId="182" builtinId="9" hidden="1"/>
    <cellStyle name="Obiskana hiperpovezava" xfId="184" builtinId="9" hidden="1"/>
    <cellStyle name="Obiskana hiperpovezava" xfId="186" builtinId="9" hidden="1"/>
    <cellStyle name="Obiskana hiperpovezava" xfId="188" builtinId="9" hidden="1"/>
    <cellStyle name="Obiskana hiperpovezava" xfId="190" builtinId="9" hidden="1"/>
    <cellStyle name="Obiskana hiperpovezava" xfId="192" builtinId="9" hidden="1"/>
    <cellStyle name="Obiskana hiperpovezava" xfId="194" builtinId="9" hidden="1"/>
    <cellStyle name="Obiskana hiperpovezava" xfId="196" builtinId="9" hidden="1"/>
    <cellStyle name="Obiskana hiperpovezava" xfId="198" builtinId="9" hidden="1"/>
    <cellStyle name="Obiskana hiperpovezava" xfId="200" builtinId="9" hidden="1"/>
    <cellStyle name="Obiskana hiperpovezava" xfId="202" builtinId="9" hidden="1"/>
    <cellStyle name="Obiskana hiperpovezava" xfId="204" builtinId="9" hidden="1"/>
    <cellStyle name="Obiskana hiperpovezava" xfId="206" builtinId="9" hidden="1"/>
    <cellStyle name="Obiskana hiperpovezava" xfId="208" builtinId="9" hidden="1"/>
    <cellStyle name="Obiskana hiperpovezava" xfId="210" builtinId="9" hidden="1"/>
    <cellStyle name="Obiskana hiperpovezava" xfId="212" builtinId="9" hidden="1"/>
    <cellStyle name="Obiskana hiperpovezava" xfId="214" builtinId="9" hidden="1"/>
    <cellStyle name="Obiskana hiperpovezava" xfId="216" builtinId="9" hidden="1"/>
    <cellStyle name="Obiskana hiperpovezava" xfId="218" builtinId="9" hidden="1"/>
    <cellStyle name="Obiskana hiperpovezava" xfId="220" builtinId="9" hidden="1"/>
    <cellStyle name="Obiskana hiperpovezava" xfId="222" builtinId="9" hidden="1"/>
    <cellStyle name="Obiskana hiperpovezava" xfId="224" builtinId="9" hidden="1"/>
    <cellStyle name="Obiskana hiperpovezava" xfId="226" builtinId="9" hidden="1"/>
    <cellStyle name="Obiskana hiperpovezava" xfId="228" builtinId="9" hidden="1"/>
    <cellStyle name="Obiskana hiperpovezava" xfId="230" builtinId="9" hidden="1"/>
    <cellStyle name="Obiskana hiperpovezava" xfId="232" builtinId="9" hidden="1"/>
    <cellStyle name="Obiskana hiperpovezava" xfId="234" builtinId="9" hidden="1"/>
    <cellStyle name="Obiskana hiperpovezava" xfId="236" builtinId="9" hidden="1"/>
    <cellStyle name="Obiskana hiperpovezava" xfId="238" builtinId="9" hidden="1"/>
    <cellStyle name="Obiskana hiperpovezava" xfId="240" builtinId="9" hidden="1"/>
    <cellStyle name="Obiskana hiperpovezava" xfId="242" builtinId="9" hidden="1"/>
    <cellStyle name="Obiskana hiperpovezava" xfId="244" builtinId="9" hidden="1"/>
    <cellStyle name="Obiskana hiperpovezava" xfId="246" builtinId="9" hidden="1"/>
    <cellStyle name="Obiskana hiperpovezava" xfId="248" builtinId="9" hidden="1"/>
    <cellStyle name="Obiskana hiperpovezava" xfId="250" builtinId="9" hidden="1"/>
    <cellStyle name="Obiskana hiperpovezava" xfId="252" builtinId="9" hidden="1"/>
    <cellStyle name="Obiskana hiperpovezava" xfId="254" builtinId="9" hidden="1"/>
    <cellStyle name="Obiskana hiperpovezava" xfId="256" builtinId="9" hidden="1"/>
    <cellStyle name="Obiskana hiperpovezava" xfId="258" builtinId="9" hidden="1"/>
    <cellStyle name="Obiskana hiperpovezava" xfId="260" builtinId="9" hidden="1"/>
    <cellStyle name="Obiskana hiperpovezava" xfId="262" builtinId="9" hidden="1"/>
    <cellStyle name="Obiskana hiperpovezava" xfId="264" builtinId="9" hidden="1"/>
    <cellStyle name="Obiskana hiperpovezava" xfId="266" builtinId="9" hidden="1"/>
    <cellStyle name="Obiskana hiperpovezava" xfId="268" builtinId="9" hidden="1"/>
    <cellStyle name="Obiskana hiperpovezava" xfId="270" builtinId="9" hidden="1"/>
    <cellStyle name="Obiskana hiperpovezava" xfId="272" builtinId="9" hidden="1"/>
    <cellStyle name="Obiskana hiperpovezava" xfId="274" builtinId="9" hidden="1"/>
    <cellStyle name="Obiskana hiperpovezava" xfId="276" builtinId="9" hidden="1"/>
    <cellStyle name="Obiskana hiperpovezava" xfId="278" builtinId="9" hidden="1"/>
    <cellStyle name="Obiskana hiperpovezava" xfId="280" builtinId="9" hidden="1"/>
    <cellStyle name="Obiskana hiperpovezava" xfId="282" builtinId="9" hidden="1"/>
    <cellStyle name="Obiskana hiperpovezava" xfId="284" builtinId="9" hidden="1"/>
    <cellStyle name="Obiskana hiperpovezava" xfId="286" builtinId="9" hidden="1"/>
    <cellStyle name="Obiskana hiperpovezava" xfId="288" builtinId="9" hidden="1"/>
    <cellStyle name="Obiskana hiperpovezava" xfId="290" builtinId="9" hidden="1"/>
    <cellStyle name="Obiskana hiperpovezava" xfId="292" builtinId="9" hidden="1"/>
    <cellStyle name="Obiskana hiperpovezava" xfId="294" builtinId="9" hidden="1"/>
    <cellStyle name="Obiskana hiperpovezava" xfId="296" builtinId="9" hidden="1"/>
    <cellStyle name="Obiskana hiperpovezava" xfId="298" builtinId="9" hidden="1"/>
    <cellStyle name="Obiskana hiperpovezava" xfId="300" builtinId="9" hidden="1"/>
    <cellStyle name="Obiskana hiperpovezava" xfId="302" builtinId="9" hidden="1"/>
    <cellStyle name="Obiskana hiperpovezava" xfId="304" builtinId="9" hidden="1"/>
    <cellStyle name="Obiskana hiperpovezava" xfId="306" builtinId="9" hidden="1"/>
    <cellStyle name="Obiskana hiperpovezava" xfId="308" builtinId="9" hidden="1"/>
    <cellStyle name="Obiskana hiperpovezava" xfId="310" builtinId="9" hidden="1"/>
    <cellStyle name="Obiskana hiperpovezava" xfId="312" builtinId="9" hidden="1"/>
    <cellStyle name="Obiskana hiperpovezava" xfId="314" builtinId="9" hidden="1"/>
    <cellStyle name="Obiskana hiperpovezava" xfId="316" builtinId="9" hidden="1"/>
    <cellStyle name="Obiskana hiperpovezava" xfId="320" builtinId="9" hidden="1"/>
    <cellStyle name="Obiskana hiperpovezava" xfId="322" builtinId="9" hidden="1"/>
    <cellStyle name="Obiskana hiperpovezava" xfId="324" builtinId="9" hidden="1"/>
    <cellStyle name="Obiskana hiperpovezava" xfId="326" builtinId="9" hidden="1"/>
    <cellStyle name="Obiskana hiperpovezava" xfId="328" builtinId="9" hidden="1"/>
    <cellStyle name="Obiskana hiperpovezava" xfId="330" builtinId="9" hidden="1"/>
    <cellStyle name="Obiskana hiperpovezava" xfId="332" builtinId="9" hidden="1"/>
    <cellStyle name="Obiskana hiperpovezava" xfId="334" builtinId="9" hidden="1"/>
    <cellStyle name="Obiskana hiperpovezava" xfId="336" builtinId="9" hidden="1"/>
    <cellStyle name="Obiskana hiperpovezava" xfId="338" builtinId="9" hidden="1"/>
    <cellStyle name="Obiskana hiperpovezava" xfId="340" builtinId="9" hidden="1"/>
    <cellStyle name="Obiskana hiperpovezava" xfId="342" builtinId="9" hidden="1"/>
    <cellStyle name="Obiskana hiperpovezava" xfId="344" builtinId="9" hidden="1"/>
    <cellStyle name="Obiskana hiperpovezava" xfId="346" builtinId="9" hidden="1"/>
    <cellStyle name="Obiskana hiperpovezava" xfId="348" builtinId="9" hidden="1"/>
    <cellStyle name="Obiskana hiperpovezava" xfId="350" builtinId="9" hidden="1"/>
    <cellStyle name="Obiskana hiperpovezava" xfId="352" builtinId="9" hidden="1"/>
    <cellStyle name="Obiskana hiperpovezava" xfId="354" builtinId="9" hidden="1"/>
    <cellStyle name="Obiskana hiperpovezava" xfId="356" builtinId="9" hidden="1"/>
    <cellStyle name="Obiskana hiperpovezava" xfId="358" builtinId="9" hidden="1"/>
    <cellStyle name="Obiskana hiperpovezava" xfId="360" builtinId="9" hidden="1"/>
    <cellStyle name="Obiskana hiperpovezava" xfId="362" builtinId="9" hidden="1"/>
    <cellStyle name="Obiskana hiperpovezava" xfId="364" builtinId="9" hidden="1"/>
    <cellStyle name="Obiskana hiperpovezava" xfId="366" builtinId="9" hidden="1"/>
    <cellStyle name="Obiskana hiperpovezava" xfId="368" builtinId="9" hidden="1"/>
    <cellStyle name="Obiskana hiperpovezava" xfId="370" builtinId="9" hidden="1"/>
    <cellStyle name="Obiskana hiperpovezava" xfId="372" builtinId="9" hidden="1"/>
    <cellStyle name="Obiskana hiperpovezava" xfId="374" builtinId="9" hidden="1"/>
    <cellStyle name="Obiskana hiperpovezava" xfId="376" builtinId="9" hidden="1"/>
    <cellStyle name="Obiskana hiperpovezava" xfId="378" builtinId="9" hidden="1"/>
    <cellStyle name="Obiskana hiperpovezava" xfId="380" builtinId="9" hidden="1"/>
    <cellStyle name="Obiskana hiperpovezava" xfId="382" builtinId="9" hidden="1"/>
    <cellStyle name="Obiskana hiperpovezava" xfId="384" builtinId="9" hidden="1"/>
    <cellStyle name="Obiskana hiperpovezava" xfId="386" builtinId="9" hidden="1"/>
    <cellStyle name="Obiskana hiperpovezava" xfId="388" builtinId="9" hidden="1"/>
    <cellStyle name="Obiskana hiperpovezava" xfId="390" builtinId="9" hidden="1"/>
    <cellStyle name="Obiskana hiperpovezava" xfId="392" builtinId="9" hidden="1"/>
    <cellStyle name="Obiskana hiperpovezava" xfId="394" builtinId="9" hidden="1"/>
    <cellStyle name="Obiskana hiperpovezava" xfId="396" builtinId="9" hidden="1"/>
    <cellStyle name="Obiskana hiperpovezava" xfId="398" builtinId="9" hidden="1"/>
    <cellStyle name="Obiskana hiperpovezava" xfId="400" builtinId="9" hidden="1"/>
    <cellStyle name="Obiskana hiperpovezava" xfId="402" builtinId="9" hidden="1"/>
    <cellStyle name="Obiskana hiperpovezava" xfId="404" builtinId="9" hidden="1"/>
    <cellStyle name="Obiskana hiperpovezava" xfId="406" builtinId="9" hidden="1"/>
    <cellStyle name="Obiskana hiperpovezava" xfId="408" builtinId="9" hidden="1"/>
    <cellStyle name="Obiskana hiperpovezava" xfId="410" builtinId="9" hidden="1"/>
    <cellStyle name="Obiskana hiperpovezava" xfId="412" builtinId="9" hidden="1"/>
    <cellStyle name="Obiskana hiperpovezava" xfId="414" builtinId="9" hidden="1"/>
    <cellStyle name="Obiskana hiperpovezava" xfId="416" builtinId="9" hidden="1"/>
    <cellStyle name="Obiskana hiperpovezava" xfId="418" builtinId="9" hidden="1"/>
    <cellStyle name="Obiskana hiperpovezava" xfId="420" builtinId="9" hidden="1"/>
    <cellStyle name="Obiskana hiperpovezava" xfId="422" builtinId="9" hidden="1"/>
    <cellStyle name="Obiskana hiperpovezava" xfId="424" builtinId="9" hidden="1"/>
    <cellStyle name="Obiskana hiperpovezava" xfId="426" builtinId="9" hidden="1"/>
    <cellStyle name="Obiskana hiperpovezava" xfId="428" builtinId="9" hidden="1"/>
    <cellStyle name="Obiskana hiperpovezava" xfId="430" builtinId="9" hidden="1"/>
    <cellStyle name="Obiskana hiperpovezava" xfId="432" builtinId="9" hidden="1"/>
    <cellStyle name="Obiskana hiperpovezava" xfId="434" builtinId="9" hidden="1"/>
    <cellStyle name="Obiskana hiperpovezava" xfId="436" builtinId="9" hidden="1"/>
    <cellStyle name="Obiskana hiperpovezava" xfId="438" builtinId="9" hidden="1"/>
    <cellStyle name="Obiskana hiperpovezava" xfId="440" builtinId="9" hidden="1"/>
    <cellStyle name="Obiskana hiperpovezava" xfId="442" builtinId="9" hidden="1"/>
    <cellStyle name="Obiskana hiperpovezava" xfId="444" builtinId="9" hidden="1"/>
    <cellStyle name="Obiskana hiperpovezava" xfId="446" builtinId="9" hidden="1"/>
    <cellStyle name="Obiskana hiperpovezava" xfId="448" builtinId="9" hidden="1"/>
    <cellStyle name="Obiskana hiperpovezava" xfId="450" builtinId="9" hidden="1"/>
    <cellStyle name="Obiskana hiperpovezava" xfId="452" builtinId="9" hidden="1"/>
    <cellStyle name="Obiskana hiperpovezava" xfId="454" builtinId="9" hidden="1"/>
    <cellStyle name="Obiskana hiperpovezava" xfId="456" builtinId="9" hidden="1"/>
    <cellStyle name="Obiskana hiperpovezava" xfId="458" builtinId="9" hidden="1"/>
    <cellStyle name="Obiskana hiperpovezava" xfId="460" builtinId="9" hidden="1"/>
    <cellStyle name="Obiskana hiperpovezava" xfId="462" builtinId="9" hidden="1"/>
    <cellStyle name="Obiskana hiperpovezava" xfId="464" builtinId="9" hidden="1"/>
    <cellStyle name="Obiskana hiperpovezava" xfId="466" builtinId="9" hidden="1"/>
    <cellStyle name="Obiskana hiperpovezava" xfId="468" builtinId="9" hidden="1"/>
    <cellStyle name="Obiskana hiperpovezava" xfId="470" builtinId="9" hidden="1"/>
    <cellStyle name="Obiskana hiperpovezava" xfId="472" builtinId="9" hidden="1"/>
    <cellStyle name="Obiskana hiperpovezava" xfId="474" builtinId="9" hidden="1"/>
    <cellStyle name="Obiskana hiperpovezava" xfId="476" builtinId="9" hidden="1"/>
    <cellStyle name="Obiskana hiperpovezava" xfId="478" builtinId="9" hidden="1"/>
    <cellStyle name="Obiskana hiperpovezava" xfId="480" builtinId="9" hidden="1"/>
    <cellStyle name="Obiskana hiperpovezava" xfId="482" builtinId="9" hidden="1"/>
    <cellStyle name="Obiskana hiperpovezava" xfId="484" builtinId="9" hidden="1"/>
    <cellStyle name="Obiskana hiperpovezava" xfId="486" builtinId="9" hidden="1"/>
    <cellStyle name="Obiskana hiperpovezava" xfId="488" builtinId="9" hidden="1"/>
    <cellStyle name="Obiskana hiperpovezava" xfId="490" builtinId="9" hidden="1"/>
    <cellStyle name="Obiskana hiperpovezava" xfId="492" builtinId="9" hidden="1"/>
    <cellStyle name="Obiskana hiperpovezava" xfId="496" builtinId="9" hidden="1"/>
    <cellStyle name="Obiskana hiperpovezava" xfId="498" builtinId="9" hidden="1"/>
    <cellStyle name="Odstotek" xfId="494" builtinId="5"/>
    <cellStyle name="Opomba 2" xfId="540" xr:uid="{00000000-0005-0000-0000-00000F020000}"/>
    <cellStyle name="Opozorilo" xfId="512" builtinId="11" customBuiltin="1"/>
    <cellStyle name="Pojasnjevalno besedilo" xfId="513" builtinId="53" customBuiltin="1"/>
    <cellStyle name="Poudarek1" xfId="515" builtinId="29" customBuiltin="1"/>
    <cellStyle name="Poudarek2" xfId="519" builtinId="33" customBuiltin="1"/>
    <cellStyle name="Poudarek3" xfId="523" builtinId="37" customBuiltin="1"/>
    <cellStyle name="Poudarek4" xfId="527" builtinId="41" customBuiltin="1"/>
    <cellStyle name="Poudarek5" xfId="531" builtinId="45" customBuiltin="1"/>
    <cellStyle name="Poudarek6" xfId="535" builtinId="49" customBuiltin="1"/>
    <cellStyle name="Povezana celica" xfId="510" builtinId="24" customBuiltin="1"/>
    <cellStyle name="Preveri celico" xfId="511" builtinId="23" customBuiltin="1"/>
    <cellStyle name="Računanje" xfId="509" builtinId="22" customBuiltin="1"/>
    <cellStyle name="Slabo" xfId="505" builtinId="27" customBuiltin="1"/>
    <cellStyle name="Valuta" xfId="493" builtinId="4"/>
    <cellStyle name="Vnos" xfId="507" builtinId="20" customBuiltin="1"/>
    <cellStyle name="Vsota" xfId="514" builtinId="25" customBuiltin="1"/>
  </cellStyles>
  <dxfs count="38"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Medium4"/>
  <colors>
    <mruColors>
      <color rgb="FFFF61B4"/>
      <color rgb="FF57BC2E"/>
      <color rgb="FF9F7457"/>
      <color rgb="FFF99A1C"/>
      <color rgb="FF00CBD9"/>
      <color rgb="FF0887DE"/>
      <color rgb="FFDB4531"/>
      <color rgb="FFF6E726"/>
      <color rgb="FF825A3B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png"/><Relationship Id="rId39" Type="http://schemas.openxmlformats.org/officeDocument/2006/relationships/image" Target="../media/image1.png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G"/><Relationship Id="rId29" Type="http://schemas.openxmlformats.org/officeDocument/2006/relationships/image" Target="../media/image30.png"/><Relationship Id="rId11" Type="http://schemas.openxmlformats.org/officeDocument/2006/relationships/image" Target="../media/image12.JP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5" Type="http://schemas.openxmlformats.org/officeDocument/2006/relationships/image" Target="../media/image6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G"/><Relationship Id="rId22" Type="http://schemas.openxmlformats.org/officeDocument/2006/relationships/image" Target="../media/image23.jpe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9.jpeg"/><Relationship Id="rId51" Type="http://schemas.openxmlformats.org/officeDocument/2006/relationships/image" Target="../media/image51.jpeg"/><Relationship Id="rId3" Type="http://schemas.openxmlformats.org/officeDocument/2006/relationships/image" Target="../media/image4.JP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6.jpeg"/><Relationship Id="rId20" Type="http://schemas.openxmlformats.org/officeDocument/2006/relationships/image" Target="../media/image21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1.jpeg"/><Relationship Id="rId31" Type="http://schemas.openxmlformats.org/officeDocument/2006/relationships/image" Target="../media/image32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70.png"/><Relationship Id="rId18" Type="http://schemas.openxmlformats.org/officeDocument/2006/relationships/image" Target="../media/image75.jpe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17" Type="http://schemas.openxmlformats.org/officeDocument/2006/relationships/image" Target="../media/image74.jpeg"/><Relationship Id="rId2" Type="http://schemas.openxmlformats.org/officeDocument/2006/relationships/image" Target="../media/image59.png"/><Relationship Id="rId16" Type="http://schemas.openxmlformats.org/officeDocument/2006/relationships/image" Target="../media/image73.jpeg"/><Relationship Id="rId1" Type="http://schemas.openxmlformats.org/officeDocument/2006/relationships/image" Target="../media/image1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5" Type="http://schemas.openxmlformats.org/officeDocument/2006/relationships/image" Target="../media/image72.jpeg"/><Relationship Id="rId10" Type="http://schemas.openxmlformats.org/officeDocument/2006/relationships/image" Target="../media/image67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12" Type="http://schemas.openxmlformats.org/officeDocument/2006/relationships/image" Target="../media/image86.jpeg"/><Relationship Id="rId2" Type="http://schemas.openxmlformats.org/officeDocument/2006/relationships/image" Target="../media/image76.jpeg"/><Relationship Id="rId1" Type="http://schemas.openxmlformats.org/officeDocument/2006/relationships/image" Target="../media/image1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jpeg"/><Relationship Id="rId14" Type="http://schemas.openxmlformats.org/officeDocument/2006/relationships/image" Target="../media/image8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53942</xdr:colOff>
      <xdr:row>1</xdr:row>
      <xdr:rowOff>104469</xdr:rowOff>
    </xdr:from>
    <xdr:to>
      <xdr:col>3</xdr:col>
      <xdr:colOff>675968</xdr:colOff>
      <xdr:row>5</xdr:row>
      <xdr:rowOff>119091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32F113-FF25-8E4C-B021-86124F0D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394" y="301114"/>
          <a:ext cx="2686800" cy="8012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208370</xdr:colOff>
      <xdr:row>10</xdr:row>
      <xdr:rowOff>77884</xdr:rowOff>
    </xdr:from>
    <xdr:to>
      <xdr:col>2</xdr:col>
      <xdr:colOff>1593457</xdr:colOff>
      <xdr:row>10</xdr:row>
      <xdr:rowOff>1001275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982F7EE-2D0C-4C43-950D-CB5CDDB8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370" y="3544984"/>
          <a:ext cx="1385087" cy="923391"/>
        </a:xfrm>
        <a:prstGeom prst="rect">
          <a:avLst/>
        </a:prstGeom>
      </xdr:spPr>
    </xdr:pic>
    <xdr:clientData/>
  </xdr:twoCellAnchor>
  <xdr:twoCellAnchor>
    <xdr:from>
      <xdr:col>2</xdr:col>
      <xdr:colOff>166650</xdr:colOff>
      <xdr:row>11</xdr:row>
      <xdr:rowOff>174787</xdr:rowOff>
    </xdr:from>
    <xdr:to>
      <xdr:col>2</xdr:col>
      <xdr:colOff>1607168</xdr:colOff>
      <xdr:row>11</xdr:row>
      <xdr:rowOff>1135132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C8CE2767-E12F-644A-B3DF-6771BA4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535" y="4097176"/>
          <a:ext cx="1440518" cy="96034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</xdr:row>
      <xdr:rowOff>165100</xdr:rowOff>
    </xdr:from>
    <xdr:to>
      <xdr:col>2</xdr:col>
      <xdr:colOff>1581150</xdr:colOff>
      <xdr:row>13</xdr:row>
      <xdr:rowOff>1143000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C2E2666-DC26-D047-855F-085FAAC4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2600" y="5956300"/>
          <a:ext cx="1466850" cy="977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</xdr:row>
      <xdr:rowOff>122518</xdr:rowOff>
    </xdr:from>
    <xdr:to>
      <xdr:col>2</xdr:col>
      <xdr:colOff>1536700</xdr:colOff>
      <xdr:row>14</xdr:row>
      <xdr:rowOff>1087718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8C435389-6098-FE4C-AEA6-C2454F5C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429" y="6577106"/>
          <a:ext cx="1447800" cy="9652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15</xdr:row>
      <xdr:rowOff>105336</xdr:rowOff>
    </xdr:from>
    <xdr:to>
      <xdr:col>2</xdr:col>
      <xdr:colOff>1612900</xdr:colOff>
      <xdr:row>15</xdr:row>
      <xdr:rowOff>1070536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BB2CE3A-0CC4-1842-8A67-906F26CB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629" y="7710395"/>
          <a:ext cx="1447800" cy="96520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16</xdr:row>
      <xdr:rowOff>182033</xdr:rowOff>
    </xdr:from>
    <xdr:to>
      <xdr:col>2</xdr:col>
      <xdr:colOff>1485900</xdr:colOff>
      <xdr:row>16</xdr:row>
      <xdr:rowOff>1054100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851B2ED-A806-FC41-9863-E344B12C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9783233"/>
          <a:ext cx="1308100" cy="872067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20</xdr:row>
      <xdr:rowOff>131234</xdr:rowOff>
    </xdr:from>
    <xdr:to>
      <xdr:col>2</xdr:col>
      <xdr:colOff>1628775</xdr:colOff>
      <xdr:row>20</xdr:row>
      <xdr:rowOff>1153583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E89367C5-D88F-7C43-ACFF-FC0E7BB40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13773151"/>
          <a:ext cx="1533524" cy="1022349"/>
        </a:xfrm>
        <a:prstGeom prst="rect">
          <a:avLst/>
        </a:prstGeom>
      </xdr:spPr>
    </xdr:pic>
    <xdr:clientData/>
  </xdr:twoCellAnchor>
  <xdr:twoCellAnchor>
    <xdr:from>
      <xdr:col>1</xdr:col>
      <xdr:colOff>248707</xdr:colOff>
      <xdr:row>21</xdr:row>
      <xdr:rowOff>84666</xdr:rowOff>
    </xdr:from>
    <xdr:to>
      <xdr:col>2</xdr:col>
      <xdr:colOff>1619250</xdr:colOff>
      <xdr:row>21</xdr:row>
      <xdr:rowOff>1174750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A2E876-8AF1-334C-A0E3-4DBF17F7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4" y="14996583"/>
          <a:ext cx="1635126" cy="1090084"/>
        </a:xfrm>
        <a:prstGeom prst="rect">
          <a:avLst/>
        </a:prstGeom>
      </xdr:spPr>
    </xdr:pic>
    <xdr:clientData/>
  </xdr:twoCellAnchor>
  <xdr:twoCellAnchor>
    <xdr:from>
      <xdr:col>2</xdr:col>
      <xdr:colOff>23283</xdr:colOff>
      <xdr:row>22</xdr:row>
      <xdr:rowOff>137583</xdr:rowOff>
    </xdr:from>
    <xdr:to>
      <xdr:col>2</xdr:col>
      <xdr:colOff>1617131</xdr:colOff>
      <xdr:row>22</xdr:row>
      <xdr:rowOff>1200148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290F5254-1562-AE4D-8B31-F986912D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83" y="16319500"/>
          <a:ext cx="1593848" cy="1062565"/>
        </a:xfrm>
        <a:prstGeom prst="rect">
          <a:avLst/>
        </a:prstGeom>
      </xdr:spPr>
    </xdr:pic>
    <xdr:clientData/>
  </xdr:twoCellAnchor>
  <xdr:twoCellAnchor>
    <xdr:from>
      <xdr:col>2</xdr:col>
      <xdr:colOff>1057</xdr:colOff>
      <xdr:row>23</xdr:row>
      <xdr:rowOff>127001</xdr:rowOff>
    </xdr:from>
    <xdr:to>
      <xdr:col>2</xdr:col>
      <xdr:colOff>1572681</xdr:colOff>
      <xdr:row>23</xdr:row>
      <xdr:rowOff>1174750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FAA54E9-B8FD-444F-B264-8F0760809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7" y="17578918"/>
          <a:ext cx="1571624" cy="1047749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25</xdr:row>
      <xdr:rowOff>114300</xdr:rowOff>
    </xdr:from>
    <xdr:to>
      <xdr:col>2</xdr:col>
      <xdr:colOff>1625600</xdr:colOff>
      <xdr:row>25</xdr:row>
      <xdr:rowOff>1137023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DEEF08D-9C55-DB48-B9E2-F857E11B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9900" y="17335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26</xdr:row>
      <xdr:rowOff>177800</xdr:rowOff>
    </xdr:from>
    <xdr:to>
      <xdr:col>2</xdr:col>
      <xdr:colOff>1549400</xdr:colOff>
      <xdr:row>26</xdr:row>
      <xdr:rowOff>1124323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1840896-ABF0-C941-8EB9-795B550A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669000"/>
          <a:ext cx="1409700" cy="939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27</xdr:row>
      <xdr:rowOff>127000</xdr:rowOff>
    </xdr:from>
    <xdr:to>
      <xdr:col>2</xdr:col>
      <xdr:colOff>1600200</xdr:colOff>
      <xdr:row>27</xdr:row>
      <xdr:rowOff>1124323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CA484E6-C72A-3041-8178-CC4365F8C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2600" y="19888200"/>
          <a:ext cx="1485900" cy="9906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28</xdr:row>
      <xdr:rowOff>114300</xdr:rowOff>
    </xdr:from>
    <xdr:to>
      <xdr:col>2</xdr:col>
      <xdr:colOff>1600200</xdr:colOff>
      <xdr:row>28</xdr:row>
      <xdr:rowOff>1137023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B3EBD8D-E951-6547-AAC2-F5C10544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4500" y="21145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30</xdr:row>
      <xdr:rowOff>114300</xdr:rowOff>
    </xdr:from>
    <xdr:to>
      <xdr:col>2</xdr:col>
      <xdr:colOff>1612900</xdr:colOff>
      <xdr:row>30</xdr:row>
      <xdr:rowOff>1137023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6E30DF1F-5286-DF4B-AD7D-F64384E0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200" y="23050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31</xdr:row>
      <xdr:rowOff>127000</xdr:rowOff>
    </xdr:from>
    <xdr:to>
      <xdr:col>2</xdr:col>
      <xdr:colOff>1631950</xdr:colOff>
      <xdr:row>31</xdr:row>
      <xdr:rowOff>1162423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8DFEDD7-2102-7840-AE0A-B00F5129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7200" y="24333200"/>
          <a:ext cx="1543050" cy="10287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32</xdr:row>
      <xdr:rowOff>177800</xdr:rowOff>
    </xdr:from>
    <xdr:to>
      <xdr:col>2</xdr:col>
      <xdr:colOff>1536700</xdr:colOff>
      <xdr:row>32</xdr:row>
      <xdr:rowOff>1098923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EE08363-4EC4-AA4B-BB9C-7246D6C9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5654000"/>
          <a:ext cx="1371600" cy="914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33</xdr:row>
      <xdr:rowOff>127000</xdr:rowOff>
    </xdr:from>
    <xdr:to>
      <xdr:col>2</xdr:col>
      <xdr:colOff>1612900</xdr:colOff>
      <xdr:row>33</xdr:row>
      <xdr:rowOff>1124323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FA9A9978-5D74-6E43-B3F6-A70294B0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5300" y="26873200"/>
          <a:ext cx="1485900" cy="990600"/>
        </a:xfrm>
        <a:prstGeom prst="rect">
          <a:avLst/>
        </a:prstGeom>
      </xdr:spPr>
    </xdr:pic>
    <xdr:clientData/>
  </xdr:twoCellAnchor>
  <xdr:twoCellAnchor>
    <xdr:from>
      <xdr:col>2</xdr:col>
      <xdr:colOff>169831</xdr:colOff>
      <xdr:row>17</xdr:row>
      <xdr:rowOff>120277</xdr:rowOff>
    </xdr:from>
    <xdr:to>
      <xdr:col>2</xdr:col>
      <xdr:colOff>1608168</xdr:colOff>
      <xdr:row>17</xdr:row>
      <xdr:rowOff>1085477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2786B54-F0D9-7547-9742-2F6A4809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360" y="10026277"/>
          <a:ext cx="1438337" cy="965200"/>
        </a:xfrm>
        <a:prstGeom prst="rect">
          <a:avLst/>
        </a:prstGeom>
      </xdr:spPr>
    </xdr:pic>
    <xdr:clientData/>
  </xdr:twoCellAnchor>
  <xdr:twoCellAnchor>
    <xdr:from>
      <xdr:col>2</xdr:col>
      <xdr:colOff>182075</xdr:colOff>
      <xdr:row>18</xdr:row>
      <xdr:rowOff>137210</xdr:rowOff>
    </xdr:from>
    <xdr:to>
      <xdr:col>2</xdr:col>
      <xdr:colOff>1481625</xdr:colOff>
      <xdr:row>18</xdr:row>
      <xdr:rowOff>1009277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39B5129-4636-B94D-B302-2826DE10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04" y="11193681"/>
          <a:ext cx="1299550" cy="872067"/>
        </a:xfrm>
        <a:prstGeom prst="rect">
          <a:avLst/>
        </a:prstGeom>
      </xdr:spPr>
    </xdr:pic>
    <xdr:clientData/>
  </xdr:twoCellAnchor>
  <xdr:twoCellAnchor>
    <xdr:from>
      <xdr:col>2</xdr:col>
      <xdr:colOff>194235</xdr:colOff>
      <xdr:row>35</xdr:row>
      <xdr:rowOff>119528</xdr:rowOff>
    </xdr:from>
    <xdr:to>
      <xdr:col>2</xdr:col>
      <xdr:colOff>1554692</xdr:colOff>
      <xdr:row>35</xdr:row>
      <xdr:rowOff>1037772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D2D6A6-FC18-2047-AD85-155AF0D6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68" y="30176195"/>
          <a:ext cx="1363632" cy="915069"/>
        </a:xfrm>
        <a:prstGeom prst="rect">
          <a:avLst/>
        </a:prstGeom>
      </xdr:spPr>
    </xdr:pic>
    <xdr:clientData/>
  </xdr:twoCellAnchor>
  <xdr:twoCellAnchor>
    <xdr:from>
      <xdr:col>2</xdr:col>
      <xdr:colOff>89646</xdr:colOff>
      <xdr:row>36</xdr:row>
      <xdr:rowOff>59765</xdr:rowOff>
    </xdr:from>
    <xdr:to>
      <xdr:col>2</xdr:col>
      <xdr:colOff>1645040</xdr:colOff>
      <xdr:row>36</xdr:row>
      <xdr:rowOff>1108822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BBC1A6-D365-8346-B236-01EAA9A7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175" y="31346589"/>
          <a:ext cx="1558569" cy="1045882"/>
        </a:xfrm>
        <a:prstGeom prst="rect">
          <a:avLst/>
        </a:prstGeom>
      </xdr:spPr>
    </xdr:pic>
    <xdr:clientData/>
  </xdr:twoCellAnchor>
  <xdr:twoCellAnchor>
    <xdr:from>
      <xdr:col>2</xdr:col>
      <xdr:colOff>59764</xdr:colOff>
      <xdr:row>37</xdr:row>
      <xdr:rowOff>59764</xdr:rowOff>
    </xdr:from>
    <xdr:to>
      <xdr:col>2</xdr:col>
      <xdr:colOff>1631763</xdr:colOff>
      <xdr:row>37</xdr:row>
      <xdr:rowOff>1109352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B143BD-28A1-8A49-B668-8D74BC42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93" y="32616588"/>
          <a:ext cx="1568824" cy="1052763"/>
        </a:xfrm>
        <a:prstGeom prst="rect">
          <a:avLst/>
        </a:prstGeom>
      </xdr:spPr>
    </xdr:pic>
    <xdr:clientData/>
  </xdr:twoCellAnchor>
  <xdr:twoCellAnchor>
    <xdr:from>
      <xdr:col>2</xdr:col>
      <xdr:colOff>81803</xdr:colOff>
      <xdr:row>38</xdr:row>
      <xdr:rowOff>121396</xdr:rowOff>
    </xdr:from>
    <xdr:to>
      <xdr:col>2</xdr:col>
      <xdr:colOff>1555564</xdr:colOff>
      <xdr:row>38</xdr:row>
      <xdr:rowOff>1113500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81C586-2FAF-8A45-9E61-74AED40C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28" y="50508646"/>
          <a:ext cx="1470586" cy="995279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40</xdr:row>
      <xdr:rowOff>276226</xdr:rowOff>
    </xdr:from>
    <xdr:to>
      <xdr:col>2</xdr:col>
      <xdr:colOff>1612399</xdr:colOff>
      <xdr:row>40</xdr:row>
      <xdr:rowOff>942976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D94FEFB8-9E85-4324-8811-19FF4099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1" y="2752726"/>
          <a:ext cx="1564773" cy="66675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177801</xdr:rowOff>
    </xdr:from>
    <xdr:to>
      <xdr:col>2</xdr:col>
      <xdr:colOff>1675835</xdr:colOff>
      <xdr:row>41</xdr:row>
      <xdr:rowOff>958851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578A5D2-BB10-4CA4-A805-DE1E8652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0" y="59407426"/>
          <a:ext cx="1650435" cy="781050"/>
        </a:xfrm>
        <a:prstGeom prst="rect">
          <a:avLst/>
        </a:prstGeom>
      </xdr:spPr>
    </xdr:pic>
    <xdr:clientData/>
  </xdr:twoCellAnchor>
  <xdr:twoCellAnchor>
    <xdr:from>
      <xdr:col>2</xdr:col>
      <xdr:colOff>82550</xdr:colOff>
      <xdr:row>42</xdr:row>
      <xdr:rowOff>212726</xdr:rowOff>
    </xdr:from>
    <xdr:to>
      <xdr:col>2</xdr:col>
      <xdr:colOff>1649974</xdr:colOff>
      <xdr:row>42</xdr:row>
      <xdr:rowOff>860426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E65B04A1-1C9D-49AA-811B-32B311DF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4975226"/>
          <a:ext cx="1567424" cy="647700"/>
        </a:xfrm>
        <a:prstGeom prst="rect">
          <a:avLst/>
        </a:prstGeom>
      </xdr:spPr>
    </xdr:pic>
    <xdr:clientData/>
  </xdr:twoCellAnchor>
  <xdr:twoCellAnchor>
    <xdr:from>
      <xdr:col>2</xdr:col>
      <xdr:colOff>98425</xdr:colOff>
      <xdr:row>43</xdr:row>
      <xdr:rowOff>196851</xdr:rowOff>
    </xdr:from>
    <xdr:to>
      <xdr:col>2</xdr:col>
      <xdr:colOff>1606550</xdr:colOff>
      <xdr:row>43</xdr:row>
      <xdr:rowOff>879055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3A726F28-6315-49C6-AAB4-11557643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50" y="6102351"/>
          <a:ext cx="1508125" cy="682204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44</xdr:row>
      <xdr:rowOff>193675</xdr:rowOff>
    </xdr:from>
    <xdr:to>
      <xdr:col>2</xdr:col>
      <xdr:colOff>1647826</xdr:colOff>
      <xdr:row>44</xdr:row>
      <xdr:rowOff>918248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B02AE965-2DDC-4E0E-85DE-65C3F151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7242175"/>
          <a:ext cx="1603375" cy="724573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45</xdr:row>
      <xdr:rowOff>146051</xdr:rowOff>
    </xdr:from>
    <xdr:to>
      <xdr:col>2</xdr:col>
      <xdr:colOff>1646618</xdr:colOff>
      <xdr:row>45</xdr:row>
      <xdr:rowOff>908051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C0AF037B-F95E-4D75-A94A-B01B78B4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8337551"/>
          <a:ext cx="1618043" cy="762000"/>
        </a:xfrm>
        <a:prstGeom prst="rect">
          <a:avLst/>
        </a:prstGeom>
      </xdr:spPr>
    </xdr:pic>
    <xdr:clientData/>
  </xdr:twoCellAnchor>
  <xdr:twoCellAnchor>
    <xdr:from>
      <xdr:col>2</xdr:col>
      <xdr:colOff>41275</xdr:colOff>
      <xdr:row>46</xdr:row>
      <xdr:rowOff>82550</xdr:rowOff>
    </xdr:from>
    <xdr:to>
      <xdr:col>2</xdr:col>
      <xdr:colOff>1624794</xdr:colOff>
      <xdr:row>46</xdr:row>
      <xdr:rowOff>838200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CE3D7C91-6744-473B-AE25-EB2B5CF5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9417050"/>
          <a:ext cx="1583519" cy="7556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47</xdr:row>
      <xdr:rowOff>101600</xdr:rowOff>
    </xdr:from>
    <xdr:to>
      <xdr:col>2</xdr:col>
      <xdr:colOff>1623559</xdr:colOff>
      <xdr:row>47</xdr:row>
      <xdr:rowOff>904875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89104EEF-5840-46CD-8222-7B77CDE4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0579100"/>
          <a:ext cx="1544184" cy="8032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48</xdr:row>
      <xdr:rowOff>44450</xdr:rowOff>
    </xdr:from>
    <xdr:to>
      <xdr:col>2</xdr:col>
      <xdr:colOff>1555750</xdr:colOff>
      <xdr:row>48</xdr:row>
      <xdr:rowOff>941421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362A20AF-4AE9-4EB7-A386-804B97E9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1664950"/>
          <a:ext cx="1492250" cy="896971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53</xdr:row>
      <xdr:rowOff>4717</xdr:rowOff>
    </xdr:from>
    <xdr:to>
      <xdr:col>2</xdr:col>
      <xdr:colOff>1511979</xdr:colOff>
      <xdr:row>53</xdr:row>
      <xdr:rowOff>1111251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4FCBBF1-70E2-4D0C-85C1-69EBE4BE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3" y="17562467"/>
          <a:ext cx="1353229" cy="1106534"/>
        </a:xfrm>
        <a:prstGeom prst="rect">
          <a:avLst/>
        </a:prstGeom>
      </xdr:spPr>
    </xdr:pic>
    <xdr:clientData/>
  </xdr:twoCellAnchor>
  <xdr:twoCellAnchor>
    <xdr:from>
      <xdr:col>2</xdr:col>
      <xdr:colOff>349250</xdr:colOff>
      <xdr:row>52</xdr:row>
      <xdr:rowOff>11468</xdr:rowOff>
    </xdr:from>
    <xdr:to>
      <xdr:col>2</xdr:col>
      <xdr:colOff>1407584</xdr:colOff>
      <xdr:row>52</xdr:row>
      <xdr:rowOff>1086908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A4BDE97-C232-4AE5-9A32-4826B8C2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3" y="16426218"/>
          <a:ext cx="1058334" cy="1075440"/>
        </a:xfrm>
        <a:prstGeom prst="rect">
          <a:avLst/>
        </a:prstGeom>
      </xdr:spPr>
    </xdr:pic>
    <xdr:clientData/>
  </xdr:twoCellAnchor>
  <xdr:twoCellAnchor>
    <xdr:from>
      <xdr:col>2</xdr:col>
      <xdr:colOff>514351</xdr:colOff>
      <xdr:row>51</xdr:row>
      <xdr:rowOff>95250</xdr:rowOff>
    </xdr:from>
    <xdr:to>
      <xdr:col>2</xdr:col>
      <xdr:colOff>1221289</xdr:colOff>
      <xdr:row>51</xdr:row>
      <xdr:rowOff>1047750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A49F5868-FDB8-4E55-85AB-B3359B02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76" y="15144750"/>
          <a:ext cx="706938" cy="952500"/>
        </a:xfrm>
        <a:prstGeom prst="rect">
          <a:avLst/>
        </a:prstGeom>
      </xdr:spPr>
    </xdr:pic>
    <xdr:clientData/>
  </xdr:twoCellAnchor>
  <xdr:twoCellAnchor>
    <xdr:from>
      <xdr:col>2</xdr:col>
      <xdr:colOff>115685</xdr:colOff>
      <xdr:row>49</xdr:row>
      <xdr:rowOff>166889</xdr:rowOff>
    </xdr:from>
    <xdr:to>
      <xdr:col>3</xdr:col>
      <xdr:colOff>1811</xdr:colOff>
      <xdr:row>49</xdr:row>
      <xdr:rowOff>915958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A881EABC-C429-4189-A5F5-E76CB038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140" y="46943298"/>
          <a:ext cx="1565989" cy="749069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50</xdr:row>
      <xdr:rowOff>82550</xdr:rowOff>
    </xdr:from>
    <xdr:to>
      <xdr:col>2</xdr:col>
      <xdr:colOff>1575271</xdr:colOff>
      <xdr:row>50</xdr:row>
      <xdr:rowOff>889000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1F718DB2-0E48-44A9-B958-D2AF7FF3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3989050"/>
          <a:ext cx="1435571" cy="8064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</xdr:row>
      <xdr:rowOff>300300</xdr:rowOff>
    </xdr:from>
    <xdr:to>
      <xdr:col>9</xdr:col>
      <xdr:colOff>327024</xdr:colOff>
      <xdr:row>6</xdr:row>
      <xdr:rowOff>231202</xdr:rowOff>
    </xdr:to>
    <xdr:pic>
      <xdr:nvPicPr>
        <xdr:cNvPr id="41" name="Picture 122">
          <a:extLst>
            <a:ext uri="{FF2B5EF4-FFF2-40B4-BE49-F238E27FC236}">
              <a16:creationId xmlns:a16="http://schemas.microsoft.com/office/drawing/2014/main" id="{E1E2488B-DDD4-49F5-B286-3682843F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757500"/>
          <a:ext cx="3462654" cy="1086602"/>
        </a:xfrm>
        <a:prstGeom prst="rect">
          <a:avLst/>
        </a:prstGeom>
      </xdr:spPr>
    </xdr:pic>
    <xdr:clientData/>
  </xdr:twoCellAnchor>
  <xdr:oneCellAnchor>
    <xdr:from>
      <xdr:col>2</xdr:col>
      <xdr:colOff>25401</xdr:colOff>
      <xdr:row>55</xdr:row>
      <xdr:rowOff>15875</xdr:rowOff>
    </xdr:from>
    <xdr:ext cx="1617197" cy="1098550"/>
    <xdr:pic>
      <xdr:nvPicPr>
        <xdr:cNvPr id="11" name="Picture 10">
          <a:extLst>
            <a:ext uri="{FF2B5EF4-FFF2-40B4-BE49-F238E27FC236}">
              <a16:creationId xmlns:a16="http://schemas.microsoft.com/office/drawing/2014/main" id="{4377B31A-1CCF-4118-BAE6-5FAA8FA8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6" y="3190875"/>
          <a:ext cx="1617197" cy="1098550"/>
        </a:xfrm>
        <a:prstGeom prst="rect">
          <a:avLst/>
        </a:prstGeom>
      </xdr:spPr>
    </xdr:pic>
    <xdr:clientData/>
  </xdr:oneCellAnchor>
  <xdr:oneCellAnchor>
    <xdr:from>
      <xdr:col>2</xdr:col>
      <xdr:colOff>101601</xdr:colOff>
      <xdr:row>56</xdr:row>
      <xdr:rowOff>31750</xdr:rowOff>
    </xdr:from>
    <xdr:ext cx="1558924" cy="1045231"/>
    <xdr:pic>
      <xdr:nvPicPr>
        <xdr:cNvPr id="13" name="Picture 12">
          <a:extLst>
            <a:ext uri="{FF2B5EF4-FFF2-40B4-BE49-F238E27FC236}">
              <a16:creationId xmlns:a16="http://schemas.microsoft.com/office/drawing/2014/main" id="{3A1C9360-B590-4589-BEF4-AC913982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76" y="4346575"/>
          <a:ext cx="1558924" cy="1045231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57</xdr:row>
      <xdr:rowOff>1</xdr:rowOff>
    </xdr:from>
    <xdr:ext cx="1665918" cy="1111250"/>
    <xdr:pic>
      <xdr:nvPicPr>
        <xdr:cNvPr id="26" name="Picture 25">
          <a:extLst>
            <a:ext uri="{FF2B5EF4-FFF2-40B4-BE49-F238E27FC236}">
              <a16:creationId xmlns:a16="http://schemas.microsoft.com/office/drawing/2014/main" id="{D6C38837-D4DA-45D1-8BB7-12F86168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5461001"/>
          <a:ext cx="1665918" cy="1111250"/>
        </a:xfrm>
        <a:prstGeom prst="rect">
          <a:avLst/>
        </a:prstGeom>
      </xdr:spPr>
    </xdr:pic>
    <xdr:clientData/>
  </xdr:oneCellAnchor>
  <xdr:oneCellAnchor>
    <xdr:from>
      <xdr:col>2</xdr:col>
      <xdr:colOff>15877</xdr:colOff>
      <xdr:row>58</xdr:row>
      <xdr:rowOff>25400</xdr:rowOff>
    </xdr:from>
    <xdr:ext cx="1651388" cy="1082675"/>
    <xdr:pic>
      <xdr:nvPicPr>
        <xdr:cNvPr id="28" name="Picture 27">
          <a:extLst>
            <a:ext uri="{FF2B5EF4-FFF2-40B4-BE49-F238E27FC236}">
              <a16:creationId xmlns:a16="http://schemas.microsoft.com/office/drawing/2014/main" id="{59FE7681-B90E-4BEB-A511-E26EFCEF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7" y="6632575"/>
          <a:ext cx="1651388" cy="1082675"/>
        </a:xfrm>
        <a:prstGeom prst="rect">
          <a:avLst/>
        </a:prstGeom>
      </xdr:spPr>
    </xdr:pic>
    <xdr:clientData/>
  </xdr:oneCellAnchor>
  <xdr:oneCellAnchor>
    <xdr:from>
      <xdr:col>2</xdr:col>
      <xdr:colOff>15875</xdr:colOff>
      <xdr:row>59</xdr:row>
      <xdr:rowOff>28575</xdr:rowOff>
    </xdr:from>
    <xdr:ext cx="1669096" cy="1127125"/>
    <xdr:pic>
      <xdr:nvPicPr>
        <xdr:cNvPr id="30" name="Picture 29">
          <a:extLst>
            <a:ext uri="{FF2B5EF4-FFF2-40B4-BE49-F238E27FC236}">
              <a16:creationId xmlns:a16="http://schemas.microsoft.com/office/drawing/2014/main" id="{59A444D0-60F8-489B-AA36-5FC0F878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7772400"/>
          <a:ext cx="1669096" cy="1127125"/>
        </a:xfrm>
        <a:prstGeom prst="rect">
          <a:avLst/>
        </a:prstGeom>
      </xdr:spPr>
    </xdr:pic>
    <xdr:clientData/>
  </xdr:oneCellAnchor>
  <xdr:oneCellAnchor>
    <xdr:from>
      <xdr:col>2</xdr:col>
      <xdr:colOff>15875</xdr:colOff>
      <xdr:row>60</xdr:row>
      <xdr:rowOff>28575</xdr:rowOff>
    </xdr:from>
    <xdr:ext cx="1653076" cy="1104900"/>
    <xdr:pic>
      <xdr:nvPicPr>
        <xdr:cNvPr id="32" name="Picture 31">
          <a:extLst>
            <a:ext uri="{FF2B5EF4-FFF2-40B4-BE49-F238E27FC236}">
              <a16:creationId xmlns:a16="http://schemas.microsoft.com/office/drawing/2014/main" id="{5DE4F671-B77E-43D1-BF80-636D94CE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8915400"/>
          <a:ext cx="1653076" cy="11049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62</xdr:row>
      <xdr:rowOff>22225</xdr:rowOff>
    </xdr:from>
    <xdr:ext cx="1692983" cy="1127125"/>
    <xdr:pic>
      <xdr:nvPicPr>
        <xdr:cNvPr id="34" name="Picture 33">
          <a:extLst>
            <a:ext uri="{FF2B5EF4-FFF2-40B4-BE49-F238E27FC236}">
              <a16:creationId xmlns:a16="http://schemas.microsoft.com/office/drawing/2014/main" id="{BD449A2A-E509-4296-AFBF-AD679EDF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0518775"/>
          <a:ext cx="1692983" cy="1127125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63</xdr:row>
      <xdr:rowOff>31750</xdr:rowOff>
    </xdr:from>
    <xdr:ext cx="1669281" cy="1123950"/>
    <xdr:pic>
      <xdr:nvPicPr>
        <xdr:cNvPr id="36" name="Picture 35">
          <a:extLst>
            <a:ext uri="{FF2B5EF4-FFF2-40B4-BE49-F238E27FC236}">
              <a16:creationId xmlns:a16="http://schemas.microsoft.com/office/drawing/2014/main" id="{F1681BC4-08D1-46C4-AB09-04D3540E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1664950"/>
          <a:ext cx="1669281" cy="1123950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64</xdr:row>
      <xdr:rowOff>15875</xdr:rowOff>
    </xdr:from>
    <xdr:ext cx="1651000" cy="1101639"/>
    <xdr:pic>
      <xdr:nvPicPr>
        <xdr:cNvPr id="38" name="Picture 37">
          <a:extLst>
            <a:ext uri="{FF2B5EF4-FFF2-40B4-BE49-F238E27FC236}">
              <a16:creationId xmlns:a16="http://schemas.microsoft.com/office/drawing/2014/main" id="{AC5BBAD4-B0C6-4917-8C0A-C65F352B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2795250"/>
          <a:ext cx="1651000" cy="1101639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65</xdr:row>
      <xdr:rowOff>15877</xdr:rowOff>
    </xdr:from>
    <xdr:ext cx="1630950" cy="1095374"/>
    <xdr:pic>
      <xdr:nvPicPr>
        <xdr:cNvPr id="39" name="Picture 38">
          <a:extLst>
            <a:ext uri="{FF2B5EF4-FFF2-40B4-BE49-F238E27FC236}">
              <a16:creationId xmlns:a16="http://schemas.microsoft.com/office/drawing/2014/main" id="{281ACA3B-37E3-4AB0-814D-A054C9B4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3938252"/>
          <a:ext cx="1630950" cy="1095374"/>
        </a:xfrm>
        <a:prstGeom prst="rect">
          <a:avLst/>
        </a:prstGeom>
      </xdr:spPr>
    </xdr:pic>
    <xdr:clientData/>
  </xdr:oneCellAnchor>
  <xdr:oneCellAnchor>
    <xdr:from>
      <xdr:col>2</xdr:col>
      <xdr:colOff>31750</xdr:colOff>
      <xdr:row>66</xdr:row>
      <xdr:rowOff>25401</xdr:rowOff>
    </xdr:from>
    <xdr:ext cx="1618427" cy="1082675"/>
    <xdr:pic>
      <xdr:nvPicPr>
        <xdr:cNvPr id="40" name="Picture 39">
          <a:extLst>
            <a:ext uri="{FF2B5EF4-FFF2-40B4-BE49-F238E27FC236}">
              <a16:creationId xmlns:a16="http://schemas.microsoft.com/office/drawing/2014/main" id="{4D65492F-F00D-48C2-91A3-86E69170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5093951"/>
          <a:ext cx="1618427" cy="108267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67</xdr:row>
      <xdr:rowOff>15876</xdr:rowOff>
    </xdr:from>
    <xdr:ext cx="1666340" cy="1117600"/>
    <xdr:pic>
      <xdr:nvPicPr>
        <xdr:cNvPr id="43" name="Picture 42">
          <a:extLst>
            <a:ext uri="{FF2B5EF4-FFF2-40B4-BE49-F238E27FC236}">
              <a16:creationId xmlns:a16="http://schemas.microsoft.com/office/drawing/2014/main" id="{47842F16-3CC1-4A0E-A3F9-1C5D4B819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6224251"/>
          <a:ext cx="1666340" cy="11176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1669670" cy="1114425"/>
    <xdr:pic>
      <xdr:nvPicPr>
        <xdr:cNvPr id="45" name="Picture 44">
          <a:extLst>
            <a:ext uri="{FF2B5EF4-FFF2-40B4-BE49-F238E27FC236}">
              <a16:creationId xmlns:a16="http://schemas.microsoft.com/office/drawing/2014/main" id="{8C8F0B96-DA12-4C13-9DAA-07A7689C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17351375"/>
          <a:ext cx="1669670" cy="111442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69</xdr:row>
      <xdr:rowOff>0</xdr:rowOff>
    </xdr:from>
    <xdr:ext cx="1693917" cy="1130300"/>
    <xdr:pic>
      <xdr:nvPicPr>
        <xdr:cNvPr id="47" name="Picture 46">
          <a:extLst>
            <a:ext uri="{FF2B5EF4-FFF2-40B4-BE49-F238E27FC236}">
              <a16:creationId xmlns:a16="http://schemas.microsoft.com/office/drawing/2014/main" id="{15CA9363-3A5A-4DF0-835D-15ACEA02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8494375"/>
          <a:ext cx="1693917" cy="1130300"/>
        </a:xfrm>
        <a:prstGeom prst="rect">
          <a:avLst/>
        </a:prstGeom>
      </xdr:spPr>
    </xdr:pic>
    <xdr:clientData/>
  </xdr:oneCellAnchor>
  <xdr:twoCellAnchor>
    <xdr:from>
      <xdr:col>2</xdr:col>
      <xdr:colOff>1</xdr:colOff>
      <xdr:row>70</xdr:row>
      <xdr:rowOff>1</xdr:rowOff>
    </xdr:from>
    <xdr:to>
      <xdr:col>2</xdr:col>
      <xdr:colOff>1664042</xdr:colOff>
      <xdr:row>70</xdr:row>
      <xdr:rowOff>1114426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959549-5BBF-4E86-B6B3-2165E945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9637376"/>
          <a:ext cx="1664041" cy="1114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22041</xdr:colOff>
      <xdr:row>71</xdr:row>
      <xdr:rowOff>1130300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2EEE29C-AD38-4B87-A559-032B0250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20780375"/>
          <a:ext cx="1694208" cy="113030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72</xdr:row>
      <xdr:rowOff>15875</xdr:rowOff>
    </xdr:from>
    <xdr:to>
      <xdr:col>2</xdr:col>
      <xdr:colOff>1647825</xdr:colOff>
      <xdr:row>72</xdr:row>
      <xdr:rowOff>1115356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2ACB64-5F38-4FB0-80D4-484B50BD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21939250"/>
          <a:ext cx="1631950" cy="1099481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73</xdr:row>
      <xdr:rowOff>15876</xdr:rowOff>
    </xdr:from>
    <xdr:to>
      <xdr:col>3</xdr:col>
      <xdr:colOff>12588</xdr:colOff>
      <xdr:row>73</xdr:row>
      <xdr:rowOff>1130300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001A36F-1988-42BD-8C01-961FA8E6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23082251"/>
          <a:ext cx="1668879" cy="1114424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55</xdr:row>
      <xdr:rowOff>63500</xdr:rowOff>
    </xdr:from>
    <xdr:to>
      <xdr:col>2</xdr:col>
      <xdr:colOff>1645773</xdr:colOff>
      <xdr:row>56</xdr:row>
      <xdr:rowOff>19050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A522796-16C3-0391-0BC7-B117ED54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6" y="53054250"/>
          <a:ext cx="1617197" cy="1098550"/>
        </a:xfrm>
        <a:prstGeom prst="rect">
          <a:avLst/>
        </a:prstGeom>
      </xdr:spPr>
    </xdr:pic>
    <xdr:clientData/>
  </xdr:twoCellAnchor>
  <xdr:twoCellAnchor>
    <xdr:from>
      <xdr:col>2</xdr:col>
      <xdr:colOff>104776</xdr:colOff>
      <xdr:row>56</xdr:row>
      <xdr:rowOff>76200</xdr:rowOff>
    </xdr:from>
    <xdr:to>
      <xdr:col>2</xdr:col>
      <xdr:colOff>1663700</xdr:colOff>
      <xdr:row>56</xdr:row>
      <xdr:rowOff>1121431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110C988-8A37-4952-AB34-E7F38301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76" y="54209950"/>
          <a:ext cx="1558924" cy="104523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57</xdr:row>
      <xdr:rowOff>47626</xdr:rowOff>
    </xdr:from>
    <xdr:to>
      <xdr:col>2</xdr:col>
      <xdr:colOff>1665919</xdr:colOff>
      <xdr:row>58</xdr:row>
      <xdr:rowOff>15876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5E0ACB6-690C-27A8-77BA-73B4BCE1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55324376"/>
          <a:ext cx="1665918" cy="1111250"/>
        </a:xfrm>
        <a:prstGeom prst="rect">
          <a:avLst/>
        </a:prstGeom>
      </xdr:spPr>
    </xdr:pic>
    <xdr:clientData/>
  </xdr:twoCellAnchor>
  <xdr:twoCellAnchor>
    <xdr:from>
      <xdr:col>2</xdr:col>
      <xdr:colOff>15877</xdr:colOff>
      <xdr:row>58</xdr:row>
      <xdr:rowOff>76200</xdr:rowOff>
    </xdr:from>
    <xdr:to>
      <xdr:col>2</xdr:col>
      <xdr:colOff>1667265</xdr:colOff>
      <xdr:row>59</xdr:row>
      <xdr:rowOff>15875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BAD19B5-D0E9-88FC-DA32-6D745199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7" y="56495950"/>
          <a:ext cx="1651388" cy="108267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59</xdr:row>
      <xdr:rowOff>73025</xdr:rowOff>
    </xdr:from>
    <xdr:to>
      <xdr:col>3</xdr:col>
      <xdr:colOff>12804</xdr:colOff>
      <xdr:row>60</xdr:row>
      <xdr:rowOff>57150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DCB9D5A-EF41-9B2C-6239-2C2CF02B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57635775"/>
          <a:ext cx="1669096" cy="112712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60</xdr:row>
      <xdr:rowOff>9525</xdr:rowOff>
    </xdr:from>
    <xdr:to>
      <xdr:col>2</xdr:col>
      <xdr:colOff>1668951</xdr:colOff>
      <xdr:row>60</xdr:row>
      <xdr:rowOff>1114425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D03FBE6-4D36-25FB-7855-75F3D10B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58715275"/>
          <a:ext cx="1653076" cy="11049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62</xdr:row>
      <xdr:rowOff>73025</xdr:rowOff>
    </xdr:from>
    <xdr:to>
      <xdr:col>3</xdr:col>
      <xdr:colOff>20817</xdr:colOff>
      <xdr:row>63</xdr:row>
      <xdr:rowOff>57150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AC04A9B-457D-16E8-8FD7-6EF94BCF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0382150"/>
          <a:ext cx="1692983" cy="1127125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63</xdr:row>
      <xdr:rowOff>76200</xdr:rowOff>
    </xdr:from>
    <xdr:to>
      <xdr:col>3</xdr:col>
      <xdr:colOff>12990</xdr:colOff>
      <xdr:row>64</xdr:row>
      <xdr:rowOff>57150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3B9AB96-18AA-2D29-0C13-4E94FF43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1528325"/>
          <a:ext cx="1669281" cy="1123950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64</xdr:row>
      <xdr:rowOff>63500</xdr:rowOff>
    </xdr:from>
    <xdr:to>
      <xdr:col>2</xdr:col>
      <xdr:colOff>1666876</xdr:colOff>
      <xdr:row>65</xdr:row>
      <xdr:rowOff>22139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55F2E2D-EA73-BE87-B8E4-49E066C4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2658625"/>
          <a:ext cx="1651000" cy="1101639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65</xdr:row>
      <xdr:rowOff>63502</xdr:rowOff>
    </xdr:from>
    <xdr:to>
      <xdr:col>2</xdr:col>
      <xdr:colOff>1646826</xdr:colOff>
      <xdr:row>66</xdr:row>
      <xdr:rowOff>15876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FD1B152-CA9A-C44F-FC50-0B36119D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3801627"/>
          <a:ext cx="1630950" cy="1095374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66</xdr:row>
      <xdr:rowOff>76201</xdr:rowOff>
    </xdr:from>
    <xdr:to>
      <xdr:col>2</xdr:col>
      <xdr:colOff>1647002</xdr:colOff>
      <xdr:row>67</xdr:row>
      <xdr:rowOff>15876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27A478D-D599-C1E2-22C4-C4A137E2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64957326"/>
          <a:ext cx="1618427" cy="108267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67</xdr:row>
      <xdr:rowOff>63501</xdr:rowOff>
    </xdr:from>
    <xdr:to>
      <xdr:col>2</xdr:col>
      <xdr:colOff>1666341</xdr:colOff>
      <xdr:row>68</xdr:row>
      <xdr:rowOff>38101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CD4C23-E14A-3D4C-1396-367CFD5B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6087626"/>
          <a:ext cx="1666340" cy="1117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47625</xdr:rowOff>
    </xdr:from>
    <xdr:to>
      <xdr:col>2</xdr:col>
      <xdr:colOff>1669670</xdr:colOff>
      <xdr:row>69</xdr:row>
      <xdr:rowOff>19050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67D35FE-46F3-0E14-742A-3C9DF025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67214750"/>
          <a:ext cx="1669670" cy="11144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69</xdr:row>
      <xdr:rowOff>47625</xdr:rowOff>
    </xdr:from>
    <xdr:to>
      <xdr:col>3</xdr:col>
      <xdr:colOff>21751</xdr:colOff>
      <xdr:row>70</xdr:row>
      <xdr:rowOff>34925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F7CE2D3-0BAC-5E53-46B5-E55B7323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8357750"/>
          <a:ext cx="1693917" cy="11303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1089025</xdr:colOff>
      <xdr:row>0</xdr:row>
      <xdr:rowOff>377825</xdr:rowOff>
    </xdr:from>
    <xdr:to>
      <xdr:col>3</xdr:col>
      <xdr:colOff>668401</xdr:colOff>
      <xdr:row>4</xdr:row>
      <xdr:rowOff>188976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B2E7B09B-EF04-F647-F818-D9764B9E2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24025" y="377825"/>
          <a:ext cx="1265936" cy="1112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120016</xdr:colOff>
      <xdr:row>2</xdr:row>
      <xdr:rowOff>17921</xdr:rowOff>
    </xdr:from>
    <xdr:to>
      <xdr:col>8</xdr:col>
      <xdr:colOff>360825</xdr:colOff>
      <xdr:row>6</xdr:row>
      <xdr:rowOff>210820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2DD85631-02E4-4885-A2BF-88782A9A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0816" y="792621"/>
          <a:ext cx="3695209" cy="1112379"/>
        </a:xfrm>
        <a:prstGeom prst="rect">
          <a:avLst/>
        </a:prstGeom>
      </xdr:spPr>
    </xdr:pic>
    <xdr:clientData/>
  </xdr:twoCellAnchor>
  <xdr:twoCellAnchor>
    <xdr:from>
      <xdr:col>2</xdr:col>
      <xdr:colOff>184151</xdr:colOff>
      <xdr:row>12</xdr:row>
      <xdr:rowOff>142875</xdr:rowOff>
    </xdr:from>
    <xdr:to>
      <xdr:col>2</xdr:col>
      <xdr:colOff>1514476</xdr:colOff>
      <xdr:row>12</xdr:row>
      <xdr:rowOff>935679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EF6878E-5EA2-4D54-BC80-87D539E6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734" y="3730625"/>
          <a:ext cx="1330325" cy="792804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13</xdr:row>
      <xdr:rowOff>95251</xdr:rowOff>
    </xdr:from>
    <xdr:to>
      <xdr:col>2</xdr:col>
      <xdr:colOff>1578552</xdr:colOff>
      <xdr:row>13</xdr:row>
      <xdr:rowOff>970281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35A31E4-29E2-4304-8C88-A5CB2CE2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650" y="4857751"/>
          <a:ext cx="1457902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82551</xdr:colOff>
      <xdr:row>14</xdr:row>
      <xdr:rowOff>28575</xdr:rowOff>
    </xdr:from>
    <xdr:to>
      <xdr:col>2</xdr:col>
      <xdr:colOff>1540961</xdr:colOff>
      <xdr:row>14</xdr:row>
      <xdr:rowOff>952500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034D4CE-87A4-4873-B4FB-97001AE8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551" y="5934075"/>
          <a:ext cx="1445710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15</xdr:row>
      <xdr:rowOff>123825</xdr:rowOff>
    </xdr:from>
    <xdr:to>
      <xdr:col>2</xdr:col>
      <xdr:colOff>1539875</xdr:colOff>
      <xdr:row>15</xdr:row>
      <xdr:rowOff>931829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8371B3A-E057-4E0B-B5BC-00AC1B82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7172325"/>
          <a:ext cx="1400175" cy="81625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16</xdr:row>
      <xdr:rowOff>28575</xdr:rowOff>
    </xdr:from>
    <xdr:to>
      <xdr:col>2</xdr:col>
      <xdr:colOff>1541096</xdr:colOff>
      <xdr:row>16</xdr:row>
      <xdr:rowOff>1007745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A178560A-DD8F-40B2-9B45-3F150F7C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676" y="8220075"/>
          <a:ext cx="147442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17</xdr:row>
      <xdr:rowOff>126999</xdr:rowOff>
    </xdr:from>
    <xdr:to>
      <xdr:col>2</xdr:col>
      <xdr:colOff>1619250</xdr:colOff>
      <xdr:row>17</xdr:row>
      <xdr:rowOff>932995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FFCA9C7D-22ED-4B22-8E8D-CFC14224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9461499"/>
          <a:ext cx="1504950" cy="814251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111126</xdr:colOff>
      <xdr:row>18</xdr:row>
      <xdr:rowOff>79375</xdr:rowOff>
    </xdr:from>
    <xdr:to>
      <xdr:col>2</xdr:col>
      <xdr:colOff>1580574</xdr:colOff>
      <xdr:row>18</xdr:row>
      <xdr:rowOff>894080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2AE529DF-25F3-45C9-8D22-555E5F2B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6" y="10556875"/>
          <a:ext cx="1469448" cy="825500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19</xdr:row>
      <xdr:rowOff>66675</xdr:rowOff>
    </xdr:from>
    <xdr:to>
      <xdr:col>2</xdr:col>
      <xdr:colOff>1428220</xdr:colOff>
      <xdr:row>19</xdr:row>
      <xdr:rowOff>952500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2E36A322-E2EB-4004-9A42-A59B8BA3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675" y="11687175"/>
          <a:ext cx="1361545" cy="885825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20</xdr:row>
      <xdr:rowOff>127000</xdr:rowOff>
    </xdr:from>
    <xdr:to>
      <xdr:col>2</xdr:col>
      <xdr:colOff>1646551</xdr:colOff>
      <xdr:row>20</xdr:row>
      <xdr:rowOff>920750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A70BBD5A-B5DA-4BEC-89A6-30B42504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12890500"/>
          <a:ext cx="1554476" cy="796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21</xdr:row>
      <xdr:rowOff>142875</xdr:rowOff>
    </xdr:from>
    <xdr:to>
      <xdr:col>2</xdr:col>
      <xdr:colOff>1609607</xdr:colOff>
      <xdr:row>21</xdr:row>
      <xdr:rowOff>933450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CE20326A-D32B-4A95-8116-7AFF044E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14049375"/>
          <a:ext cx="1565157" cy="790575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22</xdr:row>
      <xdr:rowOff>63500</xdr:rowOff>
    </xdr:from>
    <xdr:to>
      <xdr:col>2</xdr:col>
      <xdr:colOff>1593476</xdr:colOff>
      <xdr:row>22</xdr:row>
      <xdr:rowOff>1028700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90E85949-B18A-45DF-BA8F-5971A1DC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5113000"/>
          <a:ext cx="1517275" cy="965200"/>
        </a:xfrm>
        <a:prstGeom prst="rect">
          <a:avLst/>
        </a:prstGeom>
      </xdr:spPr>
    </xdr:pic>
    <xdr:clientData/>
  </xdr:twoCellAnchor>
  <xdr:twoCellAnchor>
    <xdr:from>
      <xdr:col>1</xdr:col>
      <xdr:colOff>269652</xdr:colOff>
      <xdr:row>23</xdr:row>
      <xdr:rowOff>190500</xdr:rowOff>
    </xdr:from>
    <xdr:to>
      <xdr:col>2</xdr:col>
      <xdr:colOff>1539963</xdr:colOff>
      <xdr:row>23</xdr:row>
      <xdr:rowOff>1000125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92E319A6-BA94-4828-A509-BFCBF6BC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527" y="18224500"/>
          <a:ext cx="1540186" cy="806450"/>
        </a:xfrm>
        <a:prstGeom prst="rect">
          <a:avLst/>
        </a:prstGeom>
      </xdr:spPr>
    </xdr:pic>
    <xdr:clientData/>
  </xdr:twoCellAnchor>
  <xdr:twoCellAnchor>
    <xdr:from>
      <xdr:col>2</xdr:col>
      <xdr:colOff>206376</xdr:colOff>
      <xdr:row>10</xdr:row>
      <xdr:rowOff>66676</xdr:rowOff>
    </xdr:from>
    <xdr:to>
      <xdr:col>2</xdr:col>
      <xdr:colOff>1513546</xdr:colOff>
      <xdr:row>10</xdr:row>
      <xdr:rowOff>1095376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D435385B-A5AD-4E62-B585-29B8C7EE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126" y="3241676"/>
          <a:ext cx="130717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12</xdr:row>
      <xdr:rowOff>187325</xdr:rowOff>
    </xdr:from>
    <xdr:to>
      <xdr:col>2</xdr:col>
      <xdr:colOff>1503046</xdr:colOff>
      <xdr:row>12</xdr:row>
      <xdr:rowOff>974414</xdr:rowOff>
    </xdr:to>
    <xdr:pic>
      <xdr:nvPicPr>
        <xdr:cNvPr id="23" name="Slika 2">
          <a:extLst>
            <a:ext uri="{FF2B5EF4-FFF2-40B4-BE49-F238E27FC236}">
              <a16:creationId xmlns:a16="http://schemas.microsoft.com/office/drawing/2014/main" id="{1DEBB7CE-9004-430A-A098-754934BA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726" y="7934325"/>
          <a:ext cx="1330325" cy="795979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11</xdr:row>
      <xdr:rowOff>44450</xdr:rowOff>
    </xdr:from>
    <xdr:ext cx="1589739" cy="1066800"/>
    <xdr:pic>
      <xdr:nvPicPr>
        <xdr:cNvPr id="28" name="Picture 27">
          <a:extLst>
            <a:ext uri="{FF2B5EF4-FFF2-40B4-BE49-F238E27FC236}">
              <a16:creationId xmlns:a16="http://schemas.microsoft.com/office/drawing/2014/main" id="{71F93A3D-813B-4199-83C7-D0FD210BE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222625"/>
          <a:ext cx="1589739" cy="10668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95250</xdr:rowOff>
    </xdr:from>
    <xdr:ext cx="1592914" cy="1063625"/>
    <xdr:pic>
      <xdr:nvPicPr>
        <xdr:cNvPr id="29" name="Picture 28">
          <a:extLst>
            <a:ext uri="{FF2B5EF4-FFF2-40B4-BE49-F238E27FC236}">
              <a16:creationId xmlns:a16="http://schemas.microsoft.com/office/drawing/2014/main" id="{3CD606C0-84A1-4BD7-8678-0F8EA29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270250"/>
          <a:ext cx="1592914" cy="1063625"/>
        </a:xfrm>
        <a:prstGeom prst="rect">
          <a:avLst/>
        </a:prstGeom>
      </xdr:spPr>
    </xdr:pic>
    <xdr:clientData/>
  </xdr:oneCellAnchor>
  <xdr:twoCellAnchor>
    <xdr:from>
      <xdr:col>2</xdr:col>
      <xdr:colOff>111125</xdr:colOff>
      <xdr:row>25</xdr:row>
      <xdr:rowOff>44450</xdr:rowOff>
    </xdr:from>
    <xdr:to>
      <xdr:col>2</xdr:col>
      <xdr:colOff>1669992</xdr:colOff>
      <xdr:row>25</xdr:row>
      <xdr:rowOff>1129415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9396C1-74F1-4BCB-9583-FE3A5A0F1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8875" y="5508625"/>
          <a:ext cx="1558867" cy="108496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24</xdr:row>
      <xdr:rowOff>0</xdr:rowOff>
    </xdr:from>
    <xdr:to>
      <xdr:col>2</xdr:col>
      <xdr:colOff>1667703</xdr:colOff>
      <xdr:row>24</xdr:row>
      <xdr:rowOff>1111250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DDF6EE6-24C5-437A-B6E9-1D4A9ACA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4318000"/>
          <a:ext cx="1667702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13</xdr:row>
      <xdr:rowOff>127001</xdr:rowOff>
    </xdr:from>
    <xdr:to>
      <xdr:col>2</xdr:col>
      <xdr:colOff>1578552</xdr:colOff>
      <xdr:row>13</xdr:row>
      <xdr:rowOff>1009651</xdr:rowOff>
    </xdr:to>
    <xdr:pic>
      <xdr:nvPicPr>
        <xdr:cNvPr id="8" name="Slika 3">
          <a:extLst>
            <a:ext uri="{FF2B5EF4-FFF2-40B4-BE49-F238E27FC236}">
              <a16:creationId xmlns:a16="http://schemas.microsoft.com/office/drawing/2014/main" id="{365BADBF-C27B-932B-4D0E-1951FF344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817" y="6699251"/>
          <a:ext cx="1457902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82551</xdr:colOff>
      <xdr:row>14</xdr:row>
      <xdr:rowOff>60325</xdr:rowOff>
    </xdr:from>
    <xdr:to>
      <xdr:col>2</xdr:col>
      <xdr:colOff>1540961</xdr:colOff>
      <xdr:row>14</xdr:row>
      <xdr:rowOff>974725</xdr:rowOff>
    </xdr:to>
    <xdr:pic>
      <xdr:nvPicPr>
        <xdr:cNvPr id="17" name="Slika 4">
          <a:extLst>
            <a:ext uri="{FF2B5EF4-FFF2-40B4-BE49-F238E27FC236}">
              <a16:creationId xmlns:a16="http://schemas.microsoft.com/office/drawing/2014/main" id="{9EDF2C51-5451-4474-9100-31E4F850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718" y="7775575"/>
          <a:ext cx="1448885" cy="923925"/>
        </a:xfrm>
        <a:prstGeom prst="rect">
          <a:avLst/>
        </a:prstGeom>
      </xdr:spPr>
    </xdr:pic>
    <xdr:clientData/>
  </xdr:twoCellAnchor>
  <xdr:twoCellAnchor>
    <xdr:from>
      <xdr:col>2</xdr:col>
      <xdr:colOff>206376</xdr:colOff>
      <xdr:row>10</xdr:row>
      <xdr:rowOff>98426</xdr:rowOff>
    </xdr:from>
    <xdr:to>
      <xdr:col>2</xdr:col>
      <xdr:colOff>1513546</xdr:colOff>
      <xdr:row>10</xdr:row>
      <xdr:rowOff>1127126</xdr:rowOff>
    </xdr:to>
    <xdr:pic>
      <xdr:nvPicPr>
        <xdr:cNvPr id="18" name="Slika 15">
          <a:extLst>
            <a:ext uri="{FF2B5EF4-FFF2-40B4-BE49-F238E27FC236}">
              <a16:creationId xmlns:a16="http://schemas.microsoft.com/office/drawing/2014/main" id="{1B41EA5E-3434-BAD5-F813-5D2DFA0F4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543" y="3241676"/>
          <a:ext cx="130717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12</xdr:row>
      <xdr:rowOff>219075</xdr:rowOff>
    </xdr:from>
    <xdr:to>
      <xdr:col>2</xdr:col>
      <xdr:colOff>1503046</xdr:colOff>
      <xdr:row>12</xdr:row>
      <xdr:rowOff>1011879</xdr:rowOff>
    </xdr:to>
    <xdr:pic>
      <xdr:nvPicPr>
        <xdr:cNvPr id="19" name="Slika 2">
          <a:extLst>
            <a:ext uri="{FF2B5EF4-FFF2-40B4-BE49-F238E27FC236}">
              <a16:creationId xmlns:a16="http://schemas.microsoft.com/office/drawing/2014/main" id="{DFD5BC2B-99A0-3E72-B6FB-3FAA05265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143" y="5648325"/>
          <a:ext cx="1333500" cy="79280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11</xdr:row>
      <xdr:rowOff>127000</xdr:rowOff>
    </xdr:from>
    <xdr:ext cx="1592914" cy="1063625"/>
    <xdr:pic>
      <xdr:nvPicPr>
        <xdr:cNvPr id="20" name="Picture 19">
          <a:extLst>
            <a:ext uri="{FF2B5EF4-FFF2-40B4-BE49-F238E27FC236}">
              <a16:creationId xmlns:a16="http://schemas.microsoft.com/office/drawing/2014/main" id="{D433E215-7785-97C7-BCA7-E32B63C0F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67" y="4413250"/>
          <a:ext cx="1592914" cy="1063625"/>
        </a:xfrm>
        <a:prstGeom prst="rect">
          <a:avLst/>
        </a:prstGeom>
      </xdr:spPr>
    </xdr:pic>
    <xdr:clientData/>
  </xdr:oneCellAnchor>
  <xdr:twoCellAnchor>
    <xdr:from>
      <xdr:col>2</xdr:col>
      <xdr:colOff>139700</xdr:colOff>
      <xdr:row>15</xdr:row>
      <xdr:rowOff>155575</xdr:rowOff>
    </xdr:from>
    <xdr:to>
      <xdr:col>2</xdr:col>
      <xdr:colOff>1539875</xdr:colOff>
      <xdr:row>15</xdr:row>
      <xdr:rowOff>975009</xdr:rowOff>
    </xdr:to>
    <xdr:pic>
      <xdr:nvPicPr>
        <xdr:cNvPr id="21" name="Slika 5">
          <a:extLst>
            <a:ext uri="{FF2B5EF4-FFF2-40B4-BE49-F238E27FC236}">
              <a16:creationId xmlns:a16="http://schemas.microsoft.com/office/drawing/2014/main" id="{25581C47-FFF3-66B3-D837-69AB8CD01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867" y="9013825"/>
          <a:ext cx="1400175" cy="819434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16</xdr:row>
      <xdr:rowOff>60325</xdr:rowOff>
    </xdr:from>
    <xdr:to>
      <xdr:col>2</xdr:col>
      <xdr:colOff>1541096</xdr:colOff>
      <xdr:row>16</xdr:row>
      <xdr:rowOff>1050925</xdr:rowOff>
    </xdr:to>
    <xdr:pic>
      <xdr:nvPicPr>
        <xdr:cNvPr id="22" name="Slika 6">
          <a:extLst>
            <a:ext uri="{FF2B5EF4-FFF2-40B4-BE49-F238E27FC236}">
              <a16:creationId xmlns:a16="http://schemas.microsoft.com/office/drawing/2014/main" id="{595A62A7-62C1-D614-507B-5478C5A1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843" y="10061575"/>
          <a:ext cx="1474420" cy="9906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17</xdr:row>
      <xdr:rowOff>158749</xdr:rowOff>
    </xdr:from>
    <xdr:to>
      <xdr:col>2</xdr:col>
      <xdr:colOff>1619250</xdr:colOff>
      <xdr:row>17</xdr:row>
      <xdr:rowOff>976175</xdr:rowOff>
    </xdr:to>
    <xdr:pic>
      <xdr:nvPicPr>
        <xdr:cNvPr id="24" name="Slika 8">
          <a:extLst>
            <a:ext uri="{FF2B5EF4-FFF2-40B4-BE49-F238E27FC236}">
              <a16:creationId xmlns:a16="http://schemas.microsoft.com/office/drawing/2014/main" id="{32DBBC7E-BC0B-9AA6-7E53-52C626E3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1467" y="11302999"/>
          <a:ext cx="1504950" cy="817426"/>
        </a:xfrm>
        <a:prstGeom prst="rect">
          <a:avLst/>
        </a:prstGeom>
      </xdr:spPr>
    </xdr:pic>
    <xdr:clientData/>
  </xdr:twoCellAnchor>
  <xdr:twoCellAnchor>
    <xdr:from>
      <xdr:col>2</xdr:col>
      <xdr:colOff>111126</xdr:colOff>
      <xdr:row>18</xdr:row>
      <xdr:rowOff>111125</xdr:rowOff>
    </xdr:from>
    <xdr:to>
      <xdr:col>2</xdr:col>
      <xdr:colOff>1580574</xdr:colOff>
      <xdr:row>18</xdr:row>
      <xdr:rowOff>933450</xdr:rowOff>
    </xdr:to>
    <xdr:pic>
      <xdr:nvPicPr>
        <xdr:cNvPr id="25" name="Slika 9">
          <a:extLst>
            <a:ext uri="{FF2B5EF4-FFF2-40B4-BE49-F238E27FC236}">
              <a16:creationId xmlns:a16="http://schemas.microsoft.com/office/drawing/2014/main" id="{97EB8847-FF3A-BA62-427C-3FE8DEFC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293" y="12398375"/>
          <a:ext cx="1469448" cy="822325"/>
        </a:xfrm>
        <a:prstGeom prst="rect">
          <a:avLst/>
        </a:prstGeom>
      </xdr:spPr>
    </xdr:pic>
    <xdr:clientData/>
  </xdr:twoCellAnchor>
  <xdr:twoCellAnchor>
    <xdr:from>
      <xdr:col>2</xdr:col>
      <xdr:colOff>120650</xdr:colOff>
      <xdr:row>13</xdr:row>
      <xdr:rowOff>158751</xdr:rowOff>
    </xdr:from>
    <xdr:to>
      <xdr:col>2</xdr:col>
      <xdr:colOff>1578552</xdr:colOff>
      <xdr:row>13</xdr:row>
      <xdr:rowOff>1041401</xdr:rowOff>
    </xdr:to>
    <xdr:pic>
      <xdr:nvPicPr>
        <xdr:cNvPr id="26" name="Slika 3">
          <a:extLst>
            <a:ext uri="{FF2B5EF4-FFF2-40B4-BE49-F238E27FC236}">
              <a16:creationId xmlns:a16="http://schemas.microsoft.com/office/drawing/2014/main" id="{019E63CA-7BBD-987D-D50A-9D2A8243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817" y="6731001"/>
          <a:ext cx="1457902" cy="882650"/>
        </a:xfrm>
        <a:prstGeom prst="rect">
          <a:avLst/>
        </a:prstGeom>
      </xdr:spPr>
    </xdr:pic>
    <xdr:clientData/>
  </xdr:twoCellAnchor>
  <xdr:twoCellAnchor>
    <xdr:from>
      <xdr:col>2</xdr:col>
      <xdr:colOff>82551</xdr:colOff>
      <xdr:row>14</xdr:row>
      <xdr:rowOff>92075</xdr:rowOff>
    </xdr:from>
    <xdr:to>
      <xdr:col>2</xdr:col>
      <xdr:colOff>1531436</xdr:colOff>
      <xdr:row>14</xdr:row>
      <xdr:rowOff>1016000</xdr:rowOff>
    </xdr:to>
    <xdr:pic>
      <xdr:nvPicPr>
        <xdr:cNvPr id="27" name="Slika 4">
          <a:extLst>
            <a:ext uri="{FF2B5EF4-FFF2-40B4-BE49-F238E27FC236}">
              <a16:creationId xmlns:a16="http://schemas.microsoft.com/office/drawing/2014/main" id="{95284BA8-ACAB-ED80-B171-E5CD5E978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718" y="7807325"/>
          <a:ext cx="1448885" cy="923925"/>
        </a:xfrm>
        <a:prstGeom prst="rect">
          <a:avLst/>
        </a:prstGeom>
      </xdr:spPr>
    </xdr:pic>
    <xdr:clientData/>
  </xdr:twoCellAnchor>
  <xdr:twoCellAnchor>
    <xdr:from>
      <xdr:col>2</xdr:col>
      <xdr:colOff>206376</xdr:colOff>
      <xdr:row>10</xdr:row>
      <xdr:rowOff>130176</xdr:rowOff>
    </xdr:from>
    <xdr:to>
      <xdr:col>2</xdr:col>
      <xdr:colOff>1513546</xdr:colOff>
      <xdr:row>11</xdr:row>
      <xdr:rowOff>15876</xdr:rowOff>
    </xdr:to>
    <xdr:pic>
      <xdr:nvPicPr>
        <xdr:cNvPr id="32" name="Slika 15">
          <a:extLst>
            <a:ext uri="{FF2B5EF4-FFF2-40B4-BE49-F238E27FC236}">
              <a16:creationId xmlns:a16="http://schemas.microsoft.com/office/drawing/2014/main" id="{53CBDB5E-7624-1F70-2DB0-D1CD13D5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543" y="3273426"/>
          <a:ext cx="1307170" cy="1028700"/>
        </a:xfrm>
        <a:prstGeom prst="rect">
          <a:avLst/>
        </a:prstGeom>
      </xdr:spPr>
    </xdr:pic>
    <xdr:clientData/>
  </xdr:twoCellAnchor>
  <xdr:twoCellAnchor>
    <xdr:from>
      <xdr:col>2</xdr:col>
      <xdr:colOff>180976</xdr:colOff>
      <xdr:row>12</xdr:row>
      <xdr:rowOff>250825</xdr:rowOff>
    </xdr:from>
    <xdr:to>
      <xdr:col>2</xdr:col>
      <xdr:colOff>1514476</xdr:colOff>
      <xdr:row>12</xdr:row>
      <xdr:rowOff>1043629</xdr:rowOff>
    </xdr:to>
    <xdr:pic>
      <xdr:nvPicPr>
        <xdr:cNvPr id="33" name="Slika 2">
          <a:extLst>
            <a:ext uri="{FF2B5EF4-FFF2-40B4-BE49-F238E27FC236}">
              <a16:creationId xmlns:a16="http://schemas.microsoft.com/office/drawing/2014/main" id="{314D552F-FEE0-A58A-4E36-39A32DAE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143" y="5680075"/>
          <a:ext cx="1333500" cy="792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158750</xdr:rowOff>
    </xdr:from>
    <xdr:to>
      <xdr:col>2</xdr:col>
      <xdr:colOff>1592914</xdr:colOff>
      <xdr:row>12</xdr:row>
      <xdr:rowOff>79375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7DCD40C-B702-406B-8D5C-BF806ACB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67" y="4445000"/>
          <a:ext cx="1592914" cy="1063625"/>
        </a:xfrm>
        <a:prstGeom prst="rect">
          <a:avLst/>
        </a:prstGeom>
      </xdr:spPr>
    </xdr:pic>
    <xdr:clientData/>
  </xdr:twoCellAnchor>
  <xdr:twoCellAnchor editAs="oneCell">
    <xdr:from>
      <xdr:col>2</xdr:col>
      <xdr:colOff>994410</xdr:colOff>
      <xdr:row>0</xdr:row>
      <xdr:rowOff>266700</xdr:rowOff>
    </xdr:from>
    <xdr:to>
      <xdr:col>3</xdr:col>
      <xdr:colOff>475811</xdr:colOff>
      <xdr:row>3</xdr:row>
      <xdr:rowOff>248920</xdr:rowOff>
    </xdr:to>
    <xdr:pic>
      <xdr:nvPicPr>
        <xdr:cNvPr id="36" name="Picture 10">
          <a:extLst>
            <a:ext uri="{FF2B5EF4-FFF2-40B4-BE49-F238E27FC236}">
              <a16:creationId xmlns:a16="http://schemas.microsoft.com/office/drawing/2014/main" id="{8395F6AF-5639-44ED-850B-A35C4D3FE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808" r="16363"/>
        <a:stretch/>
      </xdr:blipFill>
      <xdr:spPr>
        <a:xfrm>
          <a:off x="1794510" y="266700"/>
          <a:ext cx="1171136" cy="104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949482</xdr:colOff>
      <xdr:row>2</xdr:row>
      <xdr:rowOff>315685</xdr:rowOff>
    </xdr:from>
    <xdr:to>
      <xdr:col>8</xdr:col>
      <xdr:colOff>76199</xdr:colOff>
      <xdr:row>7</xdr:row>
      <xdr:rowOff>3324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FDD2D107-D3C8-478F-9A65-FDA04E9A6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625" y="1034142"/>
          <a:ext cx="2708117" cy="852411"/>
        </a:xfrm>
        <a:prstGeom prst="rect">
          <a:avLst/>
        </a:prstGeom>
      </xdr:spPr>
    </xdr:pic>
    <xdr:clientData/>
  </xdr:twoCellAnchor>
  <xdr:twoCellAnchor>
    <xdr:from>
      <xdr:col>1</xdr:col>
      <xdr:colOff>149681</xdr:colOff>
      <xdr:row>10</xdr:row>
      <xdr:rowOff>47172</xdr:rowOff>
    </xdr:from>
    <xdr:to>
      <xdr:col>2</xdr:col>
      <xdr:colOff>1495200</xdr:colOff>
      <xdr:row>10</xdr:row>
      <xdr:rowOff>1115785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821318-93C9-7FFE-A8AA-FE970531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8" y="3204029"/>
          <a:ext cx="1620837" cy="1065438"/>
        </a:xfrm>
        <a:prstGeom prst="rect">
          <a:avLst/>
        </a:prstGeom>
      </xdr:spPr>
    </xdr:pic>
    <xdr:clientData/>
  </xdr:twoCellAnchor>
  <xdr:twoCellAnchor>
    <xdr:from>
      <xdr:col>1</xdr:col>
      <xdr:colOff>78469</xdr:colOff>
      <xdr:row>10</xdr:row>
      <xdr:rowOff>1139825</xdr:rowOff>
    </xdr:from>
    <xdr:to>
      <xdr:col>2</xdr:col>
      <xdr:colOff>1486894</xdr:colOff>
      <xdr:row>11</xdr:row>
      <xdr:rowOff>1115786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90CDC8-08E9-05E2-4D68-9D816632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6" y="4296682"/>
          <a:ext cx="1680568" cy="1115786"/>
        </a:xfrm>
        <a:prstGeom prst="rect">
          <a:avLst/>
        </a:prstGeom>
      </xdr:spPr>
    </xdr:pic>
    <xdr:clientData/>
  </xdr:twoCellAnchor>
  <xdr:twoCellAnchor>
    <xdr:from>
      <xdr:col>1</xdr:col>
      <xdr:colOff>153763</xdr:colOff>
      <xdr:row>12</xdr:row>
      <xdr:rowOff>10433</xdr:rowOff>
    </xdr:from>
    <xdr:to>
      <xdr:col>2</xdr:col>
      <xdr:colOff>1488086</xdr:colOff>
      <xdr:row>12</xdr:row>
      <xdr:rowOff>1088572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78A1F5-3564-2814-E284-23DDCFD5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370" y="5453290"/>
          <a:ext cx="1606466" cy="1078139"/>
        </a:xfrm>
        <a:prstGeom prst="rect">
          <a:avLst/>
        </a:prstGeom>
      </xdr:spPr>
    </xdr:pic>
    <xdr:clientData/>
  </xdr:twoCellAnchor>
  <xdr:twoCellAnchor>
    <xdr:from>
      <xdr:col>1</xdr:col>
      <xdr:colOff>139248</xdr:colOff>
      <xdr:row>13</xdr:row>
      <xdr:rowOff>30390</xdr:rowOff>
    </xdr:from>
    <xdr:to>
      <xdr:col>2</xdr:col>
      <xdr:colOff>1469573</xdr:colOff>
      <xdr:row>13</xdr:row>
      <xdr:rowOff>1094128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BA4B83F-D357-6218-675F-FA4D9F0B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55" y="6616247"/>
          <a:ext cx="1602468" cy="1066913"/>
        </a:xfrm>
        <a:prstGeom prst="rect">
          <a:avLst/>
        </a:prstGeom>
      </xdr:spPr>
    </xdr:pic>
    <xdr:clientData/>
  </xdr:twoCellAnchor>
  <xdr:twoCellAnchor>
    <xdr:from>
      <xdr:col>1</xdr:col>
      <xdr:colOff>183245</xdr:colOff>
      <xdr:row>14</xdr:row>
      <xdr:rowOff>10432</xdr:rowOff>
    </xdr:from>
    <xdr:to>
      <xdr:col>2</xdr:col>
      <xdr:colOff>1501777</xdr:colOff>
      <xdr:row>14</xdr:row>
      <xdr:rowOff>1094608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5DA202B-2E52-E475-6847-5B87C02C2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2" y="7739289"/>
          <a:ext cx="1590675" cy="1087351"/>
        </a:xfrm>
        <a:prstGeom prst="rect">
          <a:avLst/>
        </a:prstGeom>
      </xdr:spPr>
    </xdr:pic>
    <xdr:clientData/>
  </xdr:twoCellAnchor>
  <xdr:twoCellAnchor>
    <xdr:from>
      <xdr:col>1</xdr:col>
      <xdr:colOff>128815</xdr:colOff>
      <xdr:row>14</xdr:row>
      <xdr:rowOff>1133475</xdr:rowOff>
    </xdr:from>
    <xdr:to>
      <xdr:col>2</xdr:col>
      <xdr:colOff>1526722</xdr:colOff>
      <xdr:row>15</xdr:row>
      <xdr:rowOff>1093787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09069C-DE07-C21C-5ADA-FCE3E42C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422" y="8862332"/>
          <a:ext cx="1670050" cy="1106487"/>
        </a:xfrm>
        <a:prstGeom prst="rect">
          <a:avLst/>
        </a:prstGeom>
      </xdr:spPr>
    </xdr:pic>
    <xdr:clientData/>
  </xdr:twoCellAnchor>
  <xdr:twoCellAnchor>
    <xdr:from>
      <xdr:col>1</xdr:col>
      <xdr:colOff>109767</xdr:colOff>
      <xdr:row>15</xdr:row>
      <xdr:rowOff>1142999</xdr:rowOff>
    </xdr:from>
    <xdr:to>
      <xdr:col>3</xdr:col>
      <xdr:colOff>8845</xdr:colOff>
      <xdr:row>16</xdr:row>
      <xdr:rowOff>1132567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62C5409-CE30-062B-EEE6-E3A1BA71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374" y="10014856"/>
          <a:ext cx="1712003" cy="1135743"/>
        </a:xfrm>
        <a:prstGeom prst="rect">
          <a:avLst/>
        </a:prstGeom>
      </xdr:spPr>
    </xdr:pic>
    <xdr:clientData/>
  </xdr:twoCellAnchor>
  <xdr:twoCellAnchor>
    <xdr:from>
      <xdr:col>1</xdr:col>
      <xdr:colOff>172177</xdr:colOff>
      <xdr:row>16</xdr:row>
      <xdr:rowOff>1116421</xdr:rowOff>
    </xdr:from>
    <xdr:to>
      <xdr:col>2</xdr:col>
      <xdr:colOff>1490074</xdr:colOff>
      <xdr:row>17</xdr:row>
      <xdr:rowOff>1055020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C174650-A502-B8F2-CD4D-95EEE745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570" y="11226528"/>
          <a:ext cx="1590040" cy="1081599"/>
        </a:xfrm>
        <a:prstGeom prst="rect">
          <a:avLst/>
        </a:prstGeom>
      </xdr:spPr>
    </xdr:pic>
    <xdr:clientData/>
  </xdr:twoCellAnchor>
  <xdr:twoCellAnchor>
    <xdr:from>
      <xdr:col>1</xdr:col>
      <xdr:colOff>136980</xdr:colOff>
      <xdr:row>18</xdr:row>
      <xdr:rowOff>0</xdr:rowOff>
    </xdr:from>
    <xdr:to>
      <xdr:col>3</xdr:col>
      <xdr:colOff>6351</xdr:colOff>
      <xdr:row>18</xdr:row>
      <xdr:rowOff>1107033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3AE9EB-A313-804B-C5B7-D1438563C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587" y="12300857"/>
          <a:ext cx="1675946" cy="1107033"/>
        </a:xfrm>
        <a:prstGeom prst="rect">
          <a:avLst/>
        </a:prstGeom>
      </xdr:spPr>
    </xdr:pic>
    <xdr:clientData/>
  </xdr:twoCellAnchor>
  <xdr:twoCellAnchor>
    <xdr:from>
      <xdr:col>1</xdr:col>
      <xdr:colOff>96159</xdr:colOff>
      <xdr:row>19</xdr:row>
      <xdr:rowOff>0</xdr:rowOff>
    </xdr:from>
    <xdr:to>
      <xdr:col>2</xdr:col>
      <xdr:colOff>1516745</xdr:colOff>
      <xdr:row>19</xdr:row>
      <xdr:rowOff>1115765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8546B9D-3142-D607-B108-1D24AFEC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766" y="13443857"/>
          <a:ext cx="1695904" cy="1112590"/>
        </a:xfrm>
        <a:prstGeom prst="rect">
          <a:avLst/>
        </a:prstGeom>
      </xdr:spPr>
    </xdr:pic>
    <xdr:clientData/>
  </xdr:twoCellAnchor>
  <xdr:twoCellAnchor>
    <xdr:from>
      <xdr:col>1</xdr:col>
      <xdr:colOff>167369</xdr:colOff>
      <xdr:row>20</xdr:row>
      <xdr:rowOff>0</xdr:rowOff>
    </xdr:from>
    <xdr:to>
      <xdr:col>3</xdr:col>
      <xdr:colOff>68741</xdr:colOff>
      <xdr:row>20</xdr:row>
      <xdr:rowOff>1132568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600C231-A9E7-D479-D1A9-D2006ACC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6" y="14586857"/>
          <a:ext cx="1707947" cy="1135743"/>
        </a:xfrm>
        <a:prstGeom prst="rect">
          <a:avLst/>
        </a:prstGeom>
      </xdr:spPr>
    </xdr:pic>
    <xdr:clientData/>
  </xdr:twoCellAnchor>
  <xdr:twoCellAnchor>
    <xdr:from>
      <xdr:col>1</xdr:col>
      <xdr:colOff>149680</xdr:colOff>
      <xdr:row>21</xdr:row>
      <xdr:rowOff>50346</xdr:rowOff>
    </xdr:from>
    <xdr:to>
      <xdr:col>2</xdr:col>
      <xdr:colOff>1492705</xdr:colOff>
      <xdr:row>21</xdr:row>
      <xdr:rowOff>1114643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E67FC18-DBD6-3443-A613-31F9220D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7" y="15780203"/>
          <a:ext cx="1611993" cy="1061122"/>
        </a:xfrm>
        <a:prstGeom prst="rect">
          <a:avLst/>
        </a:prstGeom>
      </xdr:spPr>
    </xdr:pic>
    <xdr:clientData/>
  </xdr:twoCellAnchor>
  <xdr:twoCellAnchor>
    <xdr:from>
      <xdr:col>2</xdr:col>
      <xdr:colOff>938893</xdr:colOff>
      <xdr:row>0</xdr:row>
      <xdr:rowOff>353785</xdr:rowOff>
    </xdr:from>
    <xdr:to>
      <xdr:col>3</xdr:col>
      <xdr:colOff>188595</xdr:colOff>
      <xdr:row>3</xdr:row>
      <xdr:rowOff>41591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C8EC6C58-09D0-43D1-A4B0-E9B9D84A8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8429" y="353785"/>
          <a:ext cx="787309" cy="7219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281940</xdr:colOff>
      <xdr:row>1</xdr:row>
      <xdr:rowOff>206375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A3BD4-BA7C-45C2-9981-7EF316A3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0"/>
          <a:ext cx="1673225" cy="568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92075</xdr:colOff>
      <xdr:row>1</xdr:row>
      <xdr:rowOff>206375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B2B95-69E2-0040-8846-FBDD43EE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03200"/>
          <a:ext cx="1676400" cy="571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269875</xdr:colOff>
      <xdr:row>1</xdr:row>
      <xdr:rowOff>200660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3BE02-79C1-4E16-88C1-A633BEA3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0"/>
          <a:ext cx="1673225" cy="565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4.9989318521683403E-2"/>
  </sheetPr>
  <dimension ref="A1:Y59"/>
  <sheetViews>
    <sheetView showGridLines="0" showRowColHeaders="0" tabSelected="1" zoomScale="93" zoomScaleNormal="93" workbookViewId="0">
      <selection activeCell="E6" sqref="E6:H6"/>
    </sheetView>
  </sheetViews>
  <sheetFormatPr defaultColWidth="11" defaultRowHeight="15.6"/>
  <cols>
    <col min="1" max="1" width="2.5" style="47" customWidth="1"/>
    <col min="2" max="2" width="14.5" style="47" customWidth="1"/>
    <col min="3" max="3" width="12.59765625" style="47" customWidth="1"/>
    <col min="4" max="4" width="13.5" style="47" customWidth="1"/>
    <col min="5" max="5" width="12.796875" style="47" customWidth="1"/>
    <col min="6" max="6" width="13.19921875" style="47" customWidth="1"/>
    <col min="7" max="7" width="12.69921875" style="47" customWidth="1"/>
    <col min="8" max="10" width="11.8984375" style="47" customWidth="1"/>
    <col min="11" max="11" width="13" style="47" customWidth="1"/>
    <col min="12" max="12" width="11.19921875" style="47" customWidth="1"/>
    <col min="13" max="15" width="11" style="47"/>
    <col min="16" max="22" width="11.5" style="47" customWidth="1"/>
    <col min="23" max="16384" width="11" style="47"/>
  </cols>
  <sheetData>
    <row r="1" spans="1:11">
      <c r="A1"/>
      <c r="B1"/>
      <c r="C1"/>
      <c r="D1"/>
      <c r="E1"/>
      <c r="F1"/>
      <c r="G1"/>
      <c r="H1"/>
      <c r="I1"/>
      <c r="J1"/>
      <c r="K1"/>
    </row>
    <row r="2" spans="1:11">
      <c r="A2"/>
      <c r="B2"/>
      <c r="C2"/>
      <c r="D2"/>
      <c r="E2"/>
      <c r="F2" s="68"/>
      <c r="G2" s="68"/>
      <c r="H2" s="68" t="s">
        <v>1622</v>
      </c>
      <c r="I2"/>
      <c r="J2" s="68"/>
      <c r="K2"/>
    </row>
    <row r="3" spans="1:11">
      <c r="A3"/>
      <c r="B3"/>
      <c r="C3"/>
      <c r="D3"/>
      <c r="E3"/>
      <c r="F3" t="s">
        <v>28</v>
      </c>
      <c r="G3"/>
      <c r="H3"/>
      <c r="I3"/>
      <c r="J3"/>
      <c r="K3"/>
    </row>
    <row r="4" spans="1:11">
      <c r="A4"/>
      <c r="B4"/>
      <c r="C4"/>
      <c r="D4"/>
      <c r="E4"/>
      <c r="F4"/>
      <c r="G4"/>
      <c r="H4"/>
      <c r="I4"/>
      <c r="J4"/>
      <c r="K4"/>
    </row>
    <row r="5" spans="1:11">
      <c r="A5"/>
      <c r="B5"/>
      <c r="C5"/>
      <c r="D5"/>
      <c r="E5" s="65" t="s">
        <v>29</v>
      </c>
      <c r="F5"/>
      <c r="G5"/>
      <c r="H5"/>
      <c r="I5"/>
      <c r="J5"/>
      <c r="K5"/>
    </row>
    <row r="6" spans="1:11" ht="65.25" customHeight="1">
      <c r="A6"/>
      <c r="B6" s="486" t="s">
        <v>69</v>
      </c>
      <c r="C6"/>
      <c r="D6"/>
      <c r="E6" s="705"/>
      <c r="F6" s="705"/>
      <c r="G6" s="705"/>
      <c r="H6" s="705"/>
      <c r="I6" s="682"/>
      <c r="J6"/>
      <c r="K6" s="65"/>
    </row>
    <row r="7" spans="1:11" ht="20.399999999999999" customHeight="1">
      <c r="A7"/>
      <c r="B7"/>
      <c r="C7"/>
      <c r="D7"/>
      <c r="E7" t="s">
        <v>30</v>
      </c>
      <c r="F7"/>
      <c r="G7"/>
      <c r="H7"/>
      <c r="I7"/>
      <c r="J7"/>
      <c r="K7"/>
    </row>
    <row r="8" spans="1:11">
      <c r="A8"/>
      <c r="B8"/>
      <c r="C8"/>
      <c r="D8"/>
      <c r="E8" s="706"/>
      <c r="F8" s="706"/>
      <c r="G8" s="706"/>
      <c r="H8" s="706"/>
      <c r="I8" s="683"/>
      <c r="J8"/>
      <c r="K8"/>
    </row>
    <row r="9" spans="1:11">
      <c r="A9"/>
      <c r="B9"/>
      <c r="C9"/>
      <c r="D9"/>
      <c r="E9" s="706"/>
      <c r="F9" s="706"/>
      <c r="G9" s="706"/>
      <c r="H9" s="706"/>
      <c r="I9" s="683"/>
      <c r="J9"/>
      <c r="K9"/>
    </row>
    <row r="10" spans="1:11">
      <c r="A10"/>
      <c r="B10"/>
      <c r="C10"/>
      <c r="D10"/>
      <c r="E10" s="706"/>
      <c r="F10" s="706"/>
      <c r="G10" s="706"/>
      <c r="H10" s="706"/>
      <c r="I10" s="683"/>
      <c r="J10"/>
      <c r="K10"/>
    </row>
    <row r="11" spans="1:11">
      <c r="A11"/>
      <c r="B11"/>
      <c r="C11"/>
      <c r="D11"/>
      <c r="E11" s="706"/>
      <c r="F11" s="706"/>
      <c r="G11" s="706"/>
      <c r="H11" s="706"/>
      <c r="I11" s="683"/>
      <c r="J11"/>
      <c r="K11"/>
    </row>
    <row r="12" spans="1:11">
      <c r="A12"/>
      <c r="B12" s="68" t="s">
        <v>24</v>
      </c>
      <c r="C12" s="487"/>
      <c r="D12" s="488" t="s">
        <v>25</v>
      </c>
      <c r="E12"/>
      <c r="F12"/>
      <c r="G12"/>
      <c r="H12"/>
      <c r="I12"/>
      <c r="J12"/>
      <c r="K12"/>
    </row>
    <row r="13" spans="1:11">
      <c r="A13"/>
      <c r="B13"/>
      <c r="C13"/>
      <c r="D13"/>
      <c r="E13"/>
      <c r="F13"/>
      <c r="G13"/>
      <c r="H13"/>
      <c r="I13"/>
      <c r="J13"/>
      <c r="K13"/>
    </row>
    <row r="14" spans="1:11">
      <c r="A14"/>
      <c r="B14"/>
      <c r="C14"/>
      <c r="D14"/>
      <c r="E14"/>
      <c r="F14"/>
      <c r="G14"/>
      <c r="H14"/>
      <c r="I14"/>
      <c r="J14"/>
      <c r="K14"/>
    </row>
    <row r="15" spans="1:11">
      <c r="A15"/>
      <c r="B15"/>
      <c r="C15" s="36"/>
      <c r="D15" s="36"/>
      <c r="E15" s="36" t="s">
        <v>26</v>
      </c>
      <c r="F15" s="36" t="s">
        <v>153</v>
      </c>
      <c r="G15" s="702" t="s">
        <v>0</v>
      </c>
      <c r="H15" s="702"/>
      <c r="I15" s="684" t="s">
        <v>1490</v>
      </c>
      <c r="J15" s="687"/>
      <c r="K15" s="477"/>
    </row>
    <row r="16" spans="1:11" s="48" customFormat="1" ht="23.25" customHeight="1">
      <c r="A16" s="31"/>
      <c r="B16" s="31"/>
      <c r="C16" s="31"/>
      <c r="D16" s="29" t="s">
        <v>1491</v>
      </c>
      <c r="E16" s="31">
        <f>SUM('LYNX PLYWOOD'!AB7)</f>
        <v>0</v>
      </c>
      <c r="F16" s="489">
        <f>'LYNX PLYWOOD'!M3</f>
        <v>0</v>
      </c>
      <c r="G16" s="703">
        <f>'LYNX PLYWOOD'!M1</f>
        <v>0</v>
      </c>
      <c r="H16" s="703"/>
      <c r="I16" s="540">
        <f>'LYNX PLYWOOD'!AD2</f>
        <v>0</v>
      </c>
      <c r="J16" s="688"/>
      <c r="K16" s="31"/>
    </row>
    <row r="17" spans="1:25" s="48" customFormat="1" ht="23.25" customHeight="1">
      <c r="A17" s="31"/>
      <c r="B17" s="31"/>
      <c r="C17" s="31"/>
      <c r="D17" s="29" t="s">
        <v>1492</v>
      </c>
      <c r="E17" s="31">
        <f>SUM('LYNX GRP'!Z7)</f>
        <v>0</v>
      </c>
      <c r="F17" s="489">
        <f>'LYNX GRP'!K3</f>
        <v>0</v>
      </c>
      <c r="G17" s="704">
        <f>'LYNX GRP'!K1</f>
        <v>0</v>
      </c>
      <c r="H17" s="704"/>
      <c r="I17" s="540">
        <f>'LYNX GRP'!AB2</f>
        <v>0</v>
      </c>
      <c r="J17" s="688"/>
      <c r="K17" s="31"/>
    </row>
    <row r="18" spans="1:25" s="48" customFormat="1" ht="23.25" customHeight="1">
      <c r="A18" s="31"/>
      <c r="B18" s="31"/>
      <c r="C18" s="31"/>
      <c r="D18" s="29" t="s">
        <v>1493</v>
      </c>
      <c r="E18" s="31">
        <f>SUM('LYNX PU'!U7)</f>
        <v>0</v>
      </c>
      <c r="F18" s="489">
        <f>SUM('LYNX PU'!J3)</f>
        <v>0</v>
      </c>
      <c r="G18" s="707">
        <f>'LYNX PU'!J1</f>
        <v>0</v>
      </c>
      <c r="H18" s="707"/>
      <c r="I18" s="540">
        <f>'LYNX PU'!W2</f>
        <v>0</v>
      </c>
      <c r="J18" s="540"/>
      <c r="K18" s="31"/>
    </row>
    <row r="19" spans="1:25" s="48" customFormat="1" ht="23.25" customHeight="1">
      <c r="A19" s="31"/>
      <c r="B19" s="31"/>
      <c r="C19" s="178"/>
      <c r="D19" s="490" t="s">
        <v>9</v>
      </c>
      <c r="E19" s="178">
        <f>SUM(E16:E18)</f>
        <v>0</v>
      </c>
      <c r="F19" s="491">
        <f>SUM(F16:F18)</f>
        <v>0</v>
      </c>
      <c r="G19" s="703">
        <f>SUM(G16:H18)</f>
        <v>0</v>
      </c>
      <c r="H19" s="703"/>
      <c r="I19" s="686">
        <f>SUM(I16:I18)</f>
        <v>0</v>
      </c>
      <c r="J19" s="31"/>
      <c r="K19" s="492"/>
    </row>
    <row r="20" spans="1:25" s="48" customFormat="1" ht="23.25" customHeight="1">
      <c r="A20" s="31"/>
      <c r="B20" s="31"/>
      <c r="C20" s="31"/>
      <c r="D20" s="57" t="str">
        <f>"DISCOUNT "&amp;C12&amp;" %"</f>
        <v>DISCOUNT  %</v>
      </c>
      <c r="E20" s="31"/>
      <c r="F20" s="31"/>
      <c r="G20" s="707">
        <f>SUM(H16:H18)*C12/100</f>
        <v>0</v>
      </c>
      <c r="H20" s="707"/>
      <c r="I20" s="689"/>
      <c r="J20" s="31"/>
      <c r="K20" s="31"/>
    </row>
    <row r="21" spans="1:25" s="48" customFormat="1" ht="23.25" customHeight="1">
      <c r="A21" s="31"/>
      <c r="B21" s="31"/>
      <c r="C21" s="493"/>
      <c r="D21" s="494" t="s">
        <v>154</v>
      </c>
      <c r="E21" s="495"/>
      <c r="F21" s="496"/>
      <c r="G21" s="708">
        <f>G19-G20</f>
        <v>0</v>
      </c>
      <c r="H21" s="708"/>
      <c r="I21" s="496"/>
      <c r="J21" s="497"/>
      <c r="K21" s="685"/>
    </row>
    <row r="22" spans="1:25" s="48" customFormat="1" ht="23.25" customHeight="1">
      <c r="A22" s="31"/>
      <c r="B22" s="31"/>
      <c r="C22" s="229"/>
      <c r="D22" s="229"/>
      <c r="E22" s="229"/>
      <c r="F22" s="498"/>
      <c r="G22" s="498"/>
      <c r="H22" s="229"/>
      <c r="I22" s="229"/>
      <c r="J22" s="31"/>
      <c r="K22" s="31"/>
    </row>
    <row r="23" spans="1:25" s="48" customFormat="1" ht="23.25" customHeight="1">
      <c r="A23" s="31"/>
      <c r="B23" s="31"/>
      <c r="C23" s="229"/>
      <c r="D23" s="229"/>
      <c r="E23" s="229"/>
      <c r="F23" s="498"/>
      <c r="G23" s="498"/>
      <c r="H23" s="229"/>
      <c r="I23" s="229"/>
      <c r="J23" s="31"/>
      <c r="K23" s="31"/>
    </row>
    <row r="24" spans="1:25" s="31" customFormat="1" ht="15.45" customHeight="1">
      <c r="B24" s="709" t="s">
        <v>1481</v>
      </c>
      <c r="C24" s="501" t="s">
        <v>1</v>
      </c>
      <c r="D24" s="222" t="s">
        <v>2</v>
      </c>
      <c r="E24" s="502" t="s">
        <v>8</v>
      </c>
      <c r="F24" s="503" t="s">
        <v>27</v>
      </c>
      <c r="G24" s="504" t="s">
        <v>3</v>
      </c>
      <c r="H24" s="505" t="s">
        <v>11</v>
      </c>
      <c r="I24" s="506" t="s">
        <v>15</v>
      </c>
      <c r="J24" s="507" t="s">
        <v>149</v>
      </c>
      <c r="K24" s="508" t="s">
        <v>12</v>
      </c>
      <c r="L24" s="509" t="s">
        <v>33</v>
      </c>
      <c r="M24" s="510" t="s">
        <v>14</v>
      </c>
      <c r="N24" s="511" t="s">
        <v>110</v>
      </c>
      <c r="O24" s="512" t="s">
        <v>111</v>
      </c>
      <c r="P24" s="468" t="s">
        <v>1040</v>
      </c>
      <c r="Q24" s="469"/>
      <c r="R24" s="768"/>
      <c r="S24" s="513"/>
      <c r="T24" s="513"/>
      <c r="U24" s="513"/>
      <c r="V24" s="513"/>
      <c r="W24" s="513"/>
      <c r="X24" s="520"/>
      <c r="Y24" s="513"/>
    </row>
    <row r="25" spans="1:25" s="31" customFormat="1" ht="15.45" customHeight="1">
      <c r="B25" s="710"/>
      <c r="C25" s="514">
        <f>'LYNX PLYWOOD'!N7+'LYNX GRP'!L7+'LYNX PU'!K7</f>
        <v>0</v>
      </c>
      <c r="D25" s="514">
        <f>'LYNX PLYWOOD'!O7+'LYNX GRP'!M7+'LYNX PU'!L7</f>
        <v>0</v>
      </c>
      <c r="E25" s="514">
        <f>'LYNX PLYWOOD'!P7+'LYNX GRP'!N7+'LYNX PU'!M7</f>
        <v>0</v>
      </c>
      <c r="F25" s="514">
        <f>'LYNX PLYWOOD'!Q7+'LYNX GRP'!O7+'LYNX PU'!N7</f>
        <v>0</v>
      </c>
      <c r="G25" s="514">
        <f>'LYNX PLYWOOD'!R7+'LYNX GRP'!P7+'LYNX PU'!O7</f>
        <v>0</v>
      </c>
      <c r="H25" s="514">
        <f>'LYNX PLYWOOD'!S7+'LYNX GRP'!Q7+'LYNX PU'!P7</f>
        <v>0</v>
      </c>
      <c r="I25" s="514">
        <f>'LYNX PLYWOOD'!U7+'LYNX GRP'!S7</f>
        <v>0</v>
      </c>
      <c r="J25" s="514">
        <f>'LYNX PLYWOOD'!V7+'LYNX GRP'!T7</f>
        <v>0</v>
      </c>
      <c r="K25" s="514">
        <f>'LYNX PLYWOOD'!W7+'LYNX GRP'!U7+'LYNX PU'!Q7</f>
        <v>0</v>
      </c>
      <c r="L25" s="514">
        <f>'LYNX PLYWOOD'!X7+'LYNX GRP'!V7</f>
        <v>0</v>
      </c>
      <c r="M25" s="514">
        <f>'LYNX PLYWOOD'!Y7+'LYNX GRP'!W7+'LYNX PU'!R7</f>
        <v>0</v>
      </c>
      <c r="N25" s="514">
        <f>'LYNX PLYWOOD'!Z7+'LYNX GRP'!X7+'LYNX PU'!S7</f>
        <v>0</v>
      </c>
      <c r="O25" s="514">
        <f>'LYNX PLYWOOD'!AA7+'LYNX GRP'!Y7</f>
        <v>0</v>
      </c>
      <c r="P25" s="222">
        <f>'LYNX PU'!T7</f>
        <v>0</v>
      </c>
      <c r="Q25" s="456"/>
      <c r="R25" s="769"/>
      <c r="S25" s="226"/>
      <c r="T25" s="226"/>
      <c r="U25" s="226"/>
      <c r="V25" s="226"/>
      <c r="W25" s="226"/>
      <c r="X25" s="226"/>
      <c r="Y25" s="226"/>
    </row>
    <row r="26" spans="1:25" s="31" customFormat="1" ht="10.95" customHeight="1">
      <c r="B26" s="222"/>
    </row>
    <row r="27" spans="1:25" s="31" customFormat="1" ht="15.45" customHeight="1">
      <c r="B27" s="713" t="s">
        <v>1482</v>
      </c>
      <c r="C27" s="261" t="s">
        <v>1483</v>
      </c>
      <c r="D27" s="36" t="s">
        <v>1484</v>
      </c>
    </row>
    <row r="28" spans="1:25" s="31" customFormat="1" ht="15.45" customHeight="1">
      <c r="B28" s="713"/>
      <c r="C28" s="467">
        <f>SUM('LYNX PLYWOOD'!BM7+'LYNX GRP'!BK7+'LYNX PU'!BE7)</f>
        <v>0</v>
      </c>
      <c r="D28" s="467">
        <f>SUM('LYNX PLYWOOD'!BN7+'LYNX GRP'!BL7+'LYNX PU'!BF7)</f>
        <v>0</v>
      </c>
    </row>
    <row r="29" spans="1:25" s="31" customFormat="1" ht="12" customHeight="1">
      <c r="B29" s="222"/>
    </row>
    <row r="30" spans="1:25" s="31" customFormat="1" ht="15.45" customHeight="1">
      <c r="B30" s="714" t="s">
        <v>1511</v>
      </c>
      <c r="C30" s="261" t="s">
        <v>1497</v>
      </c>
      <c r="D30" s="36" t="s">
        <v>1486</v>
      </c>
      <c r="E30" s="36" t="s">
        <v>226</v>
      </c>
      <c r="F30" s="36" t="s">
        <v>225</v>
      </c>
      <c r="G30" s="36" t="s">
        <v>82</v>
      </c>
      <c r="H30" s="36" t="s">
        <v>167</v>
      </c>
      <c r="I30" s="36" t="s">
        <v>166</v>
      </c>
      <c r="J30" s="36" t="s">
        <v>1498</v>
      </c>
    </row>
    <row r="31" spans="1:25" s="31" customFormat="1" ht="15.45" customHeight="1">
      <c r="B31" s="714"/>
      <c r="C31" s="467">
        <f>'LYNX PLYWOOD'!BD7</f>
        <v>0</v>
      </c>
      <c r="D31" s="467">
        <f>'LYNX PLYWOOD'!BE7</f>
        <v>0</v>
      </c>
      <c r="E31" s="467">
        <f>'LYNX PLYWOOD'!BF7</f>
        <v>0</v>
      </c>
      <c r="F31" s="467">
        <f>'LYNX PLYWOOD'!BG7</f>
        <v>0</v>
      </c>
      <c r="G31" s="467">
        <f>'LYNX PLYWOOD'!BH7</f>
        <v>0</v>
      </c>
      <c r="H31" s="467">
        <f>'LYNX PLYWOOD'!BI7</f>
        <v>0</v>
      </c>
      <c r="I31" s="467">
        <f>'LYNX PLYWOOD'!BJ7</f>
        <v>0</v>
      </c>
      <c r="J31" s="650">
        <f>'LYNX PLYWOOD'!BK7</f>
        <v>0</v>
      </c>
      <c r="K31" s="335"/>
    </row>
    <row r="32" spans="1:25" s="31" customFormat="1" ht="15.45" customHeight="1">
      <c r="B32" s="222"/>
    </row>
    <row r="33" spans="1:25" s="31" customFormat="1" ht="15.45" customHeight="1">
      <c r="B33" s="712" t="s">
        <v>1499</v>
      </c>
      <c r="C33" s="261" t="s">
        <v>1497</v>
      </c>
      <c r="D33" s="36" t="s">
        <v>1486</v>
      </c>
      <c r="E33" s="36" t="s">
        <v>226</v>
      </c>
      <c r="F33" s="36" t="s">
        <v>225</v>
      </c>
      <c r="G33" s="36" t="s">
        <v>82</v>
      </c>
      <c r="H33" s="36" t="s">
        <v>167</v>
      </c>
      <c r="I33" s="36" t="s">
        <v>166</v>
      </c>
      <c r="J33" s="36" t="s">
        <v>1498</v>
      </c>
    </row>
    <row r="34" spans="1:25" s="31" customFormat="1" ht="15.45" customHeight="1">
      <c r="B34" s="712"/>
      <c r="C34" s="467">
        <f>'LYNX GRP'!BB7</f>
        <v>0</v>
      </c>
      <c r="D34" s="467">
        <f>'LYNX GRP'!BC7</f>
        <v>0</v>
      </c>
      <c r="E34" s="467">
        <f>'LYNX GRP'!BD7</f>
        <v>0</v>
      </c>
      <c r="F34" s="467">
        <f>'LYNX GRP'!BE7</f>
        <v>0</v>
      </c>
      <c r="G34" s="467">
        <f>'LYNX GRP'!BF7</f>
        <v>0</v>
      </c>
      <c r="H34" s="467">
        <f>'LYNX GRP'!BG7</f>
        <v>0</v>
      </c>
      <c r="I34" s="467">
        <f>'LYNX GRP'!BH7</f>
        <v>0</v>
      </c>
      <c r="J34" s="650">
        <f>'LYNX GRP'!BI7</f>
        <v>0</v>
      </c>
      <c r="K34" s="335"/>
    </row>
    <row r="35" spans="1:25" s="31" customFormat="1" ht="15.45" customHeight="1">
      <c r="B35" s="519"/>
    </row>
    <row r="36" spans="1:25" s="31" customFormat="1" ht="15.45" customHeight="1">
      <c r="B36" s="712" t="s">
        <v>1510</v>
      </c>
      <c r="C36" s="261" t="s">
        <v>1497</v>
      </c>
      <c r="D36" s="36" t="s">
        <v>1486</v>
      </c>
      <c r="E36" s="36" t="s">
        <v>226</v>
      </c>
      <c r="F36" s="36" t="s">
        <v>225</v>
      </c>
      <c r="G36" s="36" t="s">
        <v>82</v>
      </c>
      <c r="H36" s="36" t="s">
        <v>167</v>
      </c>
      <c r="I36" s="36" t="s">
        <v>166</v>
      </c>
      <c r="J36" s="36" t="s">
        <v>1498</v>
      </c>
    </row>
    <row r="37" spans="1:25" s="31" customFormat="1" ht="15.45" customHeight="1">
      <c r="B37" s="712"/>
      <c r="C37" s="467">
        <f>'LYNX PU'!AV7</f>
        <v>0</v>
      </c>
      <c r="D37" s="467">
        <f>'LYNX PU'!AW7</f>
        <v>0</v>
      </c>
      <c r="E37" s="467">
        <f>'LYNX PU'!AX7</f>
        <v>0</v>
      </c>
      <c r="F37" s="467">
        <f>'LYNX PU'!AY7</f>
        <v>0</v>
      </c>
      <c r="G37" s="467">
        <f>'LYNX PU'!AZ7</f>
        <v>0</v>
      </c>
      <c r="H37" s="467">
        <f>'LYNX PU'!BA7</f>
        <v>0</v>
      </c>
      <c r="I37" s="467">
        <f>'LYNX PU'!BB7</f>
        <v>0</v>
      </c>
      <c r="J37" s="650">
        <f>'LYNX PU'!BC7</f>
        <v>0</v>
      </c>
      <c r="K37" s="335"/>
    </row>
    <row r="38" spans="1:25" s="31" customFormat="1" ht="15.45" customHeight="1"/>
    <row r="39" spans="1:25" customFormat="1" ht="15.45" customHeight="1">
      <c r="B39" s="711" t="s">
        <v>1485</v>
      </c>
      <c r="C39" s="261" t="s">
        <v>169</v>
      </c>
      <c r="D39" s="36" t="s">
        <v>1500</v>
      </c>
      <c r="E39" s="36" t="s">
        <v>1501</v>
      </c>
      <c r="F39" s="36" t="s">
        <v>172</v>
      </c>
      <c r="G39" s="36" t="s">
        <v>192</v>
      </c>
      <c r="H39" s="36" t="s">
        <v>170</v>
      </c>
      <c r="I39" s="36" t="s">
        <v>1034</v>
      </c>
      <c r="J39" s="36" t="s">
        <v>1502</v>
      </c>
      <c r="K39" s="36" t="s">
        <v>1503</v>
      </c>
      <c r="L39" s="36" t="s">
        <v>1504</v>
      </c>
      <c r="M39" s="36" t="s">
        <v>1505</v>
      </c>
      <c r="N39" s="36" t="s">
        <v>1506</v>
      </c>
      <c r="O39" s="515" t="s">
        <v>1037</v>
      </c>
      <c r="P39" s="516" t="s">
        <v>1507</v>
      </c>
      <c r="Q39" s="516" t="s">
        <v>1035</v>
      </c>
      <c r="R39" s="516" t="s">
        <v>1039</v>
      </c>
      <c r="S39" s="516" t="s">
        <v>1038</v>
      </c>
      <c r="T39" s="516" t="s">
        <v>1036</v>
      </c>
      <c r="U39" s="516" t="s">
        <v>171</v>
      </c>
      <c r="V39" s="36" t="s">
        <v>1498</v>
      </c>
      <c r="W39" s="31"/>
      <c r="X39" s="31"/>
      <c r="Y39" s="31"/>
    </row>
    <row r="40" spans="1:25" customFormat="1" ht="15.45" customHeight="1">
      <c r="B40" s="711"/>
      <c r="C40" s="467">
        <f>SUM('LYNX PLYWOOD'!BP7+'LYNX GRP'!BN7+'LYNX PU'!BH7)</f>
        <v>0</v>
      </c>
      <c r="D40" s="467">
        <f>SUM('LYNX PLYWOOD'!BQ7+'LYNX GRP'!BO7+'LYNX PU'!BI7)</f>
        <v>0</v>
      </c>
      <c r="E40" s="467">
        <f>SUM('LYNX PLYWOOD'!BR7+'LYNX GRP'!BP7+'LYNX PU'!BJ7)</f>
        <v>0</v>
      </c>
      <c r="F40" s="467">
        <f>SUM('LYNX PLYWOOD'!BS7+'LYNX GRP'!BQ7+'LYNX PU'!BK7)</f>
        <v>0</v>
      </c>
      <c r="G40" s="467">
        <f>SUM('LYNX PLYWOOD'!BT7+'LYNX GRP'!BR7+'LYNX PU'!BL7)</f>
        <v>0</v>
      </c>
      <c r="H40" s="467">
        <f>SUM('LYNX PLYWOOD'!BU7+'LYNX GRP'!BS7+'LYNX PU'!BM7)</f>
        <v>0</v>
      </c>
      <c r="I40" s="467">
        <f>SUM('LYNX PLYWOOD'!BV7+'LYNX GRP'!BT7+'LYNX PU'!BN7)</f>
        <v>0</v>
      </c>
      <c r="J40" s="467">
        <f>SUM('LYNX PLYWOOD'!BW7+'LYNX GRP'!BU7+'LYNX PU'!BO7)</f>
        <v>0</v>
      </c>
      <c r="K40" s="467">
        <f>SUM('LYNX PLYWOOD'!BX7+'LYNX GRP'!BV7+'LYNX PU'!BP7)</f>
        <v>0</v>
      </c>
      <c r="L40" s="467">
        <f>SUM('LYNX PLYWOOD'!BY7+'LYNX GRP'!BW7+'LYNX PU'!BQ7)</f>
        <v>0</v>
      </c>
      <c r="M40" s="467">
        <f>SUM('LYNX PLYWOOD'!BZ7+'LYNX GRP'!BX7+'LYNX PU'!BR7)</f>
        <v>0</v>
      </c>
      <c r="N40" s="467">
        <f>SUM('LYNX PLYWOOD'!CA7+'LYNX GRP'!BY7+'LYNX PU'!BS7)</f>
        <v>0</v>
      </c>
      <c r="O40" s="467">
        <f>SUM('LYNX PLYWOOD'!CB7+'LYNX GRP'!BZ7+'LYNX PU'!BT7)</f>
        <v>0</v>
      </c>
      <c r="P40" s="467">
        <f>SUM('LYNX PLYWOOD'!CC7+'LYNX GRP'!CA7+'LYNX PU'!BU7)</f>
        <v>0</v>
      </c>
      <c r="Q40" s="467">
        <f>SUM('LYNX PLYWOOD'!CE7)</f>
        <v>0</v>
      </c>
      <c r="R40" s="467">
        <f>SUM('LYNX PLYWOOD'!CF7)</f>
        <v>0</v>
      </c>
      <c r="S40" s="467">
        <f>SUM('LYNX PLYWOOD'!CG7)</f>
        <v>0</v>
      </c>
      <c r="T40" s="467">
        <f>SUM('LYNX PLYWOOD'!CH7)</f>
        <v>0</v>
      </c>
      <c r="U40" s="467">
        <f>SUM('LYNX GRP'!CB7+'LYNX PU'!BV7)</f>
        <v>0</v>
      </c>
      <c r="V40" s="650">
        <f>SUM('LYNX PLYWOOD'!CI7+'LYNX GRP'!CC7+'LYNX PU'!BW7)</f>
        <v>0</v>
      </c>
      <c r="W40" s="335"/>
      <c r="X40" s="31"/>
      <c r="Y40" s="31"/>
    </row>
    <row r="41" spans="1:25" customFormat="1" ht="15.45" customHeight="1">
      <c r="B41" s="222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</row>
    <row r="42" spans="1:25" customFormat="1" ht="15.45" customHeight="1">
      <c r="B42" s="713" t="s">
        <v>1508</v>
      </c>
      <c r="C42" s="517" t="s">
        <v>262</v>
      </c>
      <c r="D42" s="518" t="s">
        <v>263</v>
      </c>
      <c r="E42" s="518" t="s">
        <v>266</v>
      </c>
      <c r="F42" s="414"/>
      <c r="G42" s="414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</row>
    <row r="43" spans="1:25" customFormat="1" ht="15.45" customHeight="1">
      <c r="B43" s="710"/>
      <c r="C43" s="467">
        <f>SUM('LYNX PLYWOOD'!AZ7+'LYNX GRP'!AX7+'LYNX PU'!AO7)</f>
        <v>0</v>
      </c>
      <c r="D43" s="467">
        <f>'LYNX PU'!AP7</f>
        <v>0</v>
      </c>
      <c r="E43" s="650">
        <f>'LYNX PU'!AQ7</f>
        <v>0</v>
      </c>
      <c r="F43" s="335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</row>
    <row r="44" spans="1:25" customFormat="1" ht="15.45" customHeight="1">
      <c r="B44" s="414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</row>
    <row r="45" spans="1:25" customFormat="1" ht="15.45" customHeight="1">
      <c r="B45" s="711" t="s">
        <v>1509</v>
      </c>
      <c r="C45" s="517" t="s">
        <v>264</v>
      </c>
      <c r="D45" s="518" t="s">
        <v>265</v>
      </c>
      <c r="E45" s="518" t="s">
        <v>262</v>
      </c>
      <c r="F45" s="414"/>
      <c r="G45" s="414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</row>
    <row r="46" spans="1:25" customFormat="1" ht="15.45" customHeight="1">
      <c r="B46" s="711"/>
      <c r="C46" s="467">
        <f>'LYNX PU'!AR7</f>
        <v>0</v>
      </c>
      <c r="D46" s="467">
        <f>'LYNX PU'!AS7</f>
        <v>0</v>
      </c>
      <c r="E46" s="650">
        <f>'LYNX PU'!AT7</f>
        <v>0</v>
      </c>
      <c r="F46" s="335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</row>
    <row r="47" spans="1:25" ht="18" customHeight="1">
      <c r="A47"/>
      <c r="B47"/>
      <c r="C47"/>
      <c r="D47"/>
      <c r="E47"/>
    </row>
    <row r="48" spans="1:25">
      <c r="A48"/>
      <c r="B48"/>
      <c r="C48"/>
      <c r="D48"/>
      <c r="E48"/>
    </row>
    <row r="49" spans="1:5">
      <c r="A49"/>
      <c r="B49" t="s">
        <v>1479</v>
      </c>
      <c r="C49"/>
      <c r="D49"/>
      <c r="E49"/>
    </row>
    <row r="50" spans="1:5">
      <c r="A50"/>
      <c r="B50" t="s">
        <v>46</v>
      </c>
      <c r="C50"/>
      <c r="D50"/>
      <c r="E50"/>
    </row>
    <row r="51" spans="1:5">
      <c r="A51"/>
      <c r="B51" t="s">
        <v>47</v>
      </c>
      <c r="C51"/>
      <c r="D51"/>
      <c r="E51"/>
    </row>
    <row r="52" spans="1:5">
      <c r="A52"/>
      <c r="B52" t="s">
        <v>48</v>
      </c>
      <c r="C52"/>
      <c r="D52"/>
      <c r="E52"/>
    </row>
    <row r="53" spans="1:5">
      <c r="A53"/>
      <c r="B53" t="s">
        <v>49</v>
      </c>
      <c r="C53"/>
      <c r="D53"/>
      <c r="E53"/>
    </row>
    <row r="54" spans="1:5">
      <c r="A54"/>
      <c r="B54" t="s">
        <v>50</v>
      </c>
      <c r="C54"/>
      <c r="D54"/>
      <c r="E54"/>
    </row>
    <row r="55" spans="1:5">
      <c r="A55"/>
      <c r="B55"/>
      <c r="C55"/>
      <c r="D55"/>
      <c r="E55"/>
    </row>
    <row r="56" spans="1:5">
      <c r="A56"/>
      <c r="B56" t="s">
        <v>51</v>
      </c>
      <c r="C56"/>
      <c r="D56"/>
      <c r="E56"/>
    </row>
    <row r="57" spans="1:5">
      <c r="A57"/>
      <c r="B57" t="s">
        <v>52</v>
      </c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</sheetData>
  <sheetProtection algorithmName="SHA-512" hashValue="O61poOU34/gnER3X0WHuAwEGnm+/9M/3J8axPTym5FnW1KHvOIMyIuhKyNlAjVqbWSx7xl8Cyqvp/FnNI2pfGA==" saltValue="l82rpzM1QKQ9tEUJQmW9qw==" spinCount="100000" sheet="1" objects="1" scenarios="1"/>
  <mergeCells count="17">
    <mergeCell ref="B45:B46"/>
    <mergeCell ref="B36:B37"/>
    <mergeCell ref="B27:B28"/>
    <mergeCell ref="B30:B31"/>
    <mergeCell ref="B33:B34"/>
    <mergeCell ref="B39:B40"/>
    <mergeCell ref="B42:B43"/>
    <mergeCell ref="G18:H18"/>
    <mergeCell ref="G19:H19"/>
    <mergeCell ref="G20:H20"/>
    <mergeCell ref="G21:H21"/>
    <mergeCell ref="B24:B25"/>
    <mergeCell ref="G15:H15"/>
    <mergeCell ref="G16:H16"/>
    <mergeCell ref="G17:H17"/>
    <mergeCell ref="E6:H6"/>
    <mergeCell ref="E8:H11"/>
  </mergeCells>
  <phoneticPr fontId="9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0"/>
  <sheetViews>
    <sheetView showGridLines="0" topLeftCell="C1" zoomScaleNormal="100" zoomScalePageLayoutView="125" workbookViewId="0">
      <selection activeCell="K23" sqref="K23"/>
    </sheetView>
  </sheetViews>
  <sheetFormatPr defaultColWidth="12.296875" defaultRowHeight="23.25" customHeight="1"/>
  <cols>
    <col min="1" max="1" width="7" style="9" hidden="1" customWidth="1"/>
    <col min="2" max="2" width="6.296875" style="9" hidden="1" customWidth="1"/>
    <col min="3" max="3" width="10.796875" style="9" customWidth="1"/>
    <col min="4" max="13" width="6" style="16" customWidth="1"/>
    <col min="14" max="14" width="6.09765625" style="9" customWidth="1"/>
    <col min="15" max="16384" width="12.296875" style="9"/>
  </cols>
  <sheetData>
    <row r="1" spans="1:14" ht="33" customHeight="1">
      <c r="A1" s="738">
        <f>'PRODUCTION LIST lynx grp'!C3</f>
        <v>0</v>
      </c>
      <c r="B1" s="738"/>
      <c r="C1" s="738"/>
      <c r="D1" s="738"/>
      <c r="E1" s="738"/>
      <c r="F1" s="738"/>
      <c r="G1" s="738"/>
      <c r="H1" s="17"/>
      <c r="J1" s="17"/>
    </row>
    <row r="2" spans="1:14" ht="39.75" customHeight="1">
      <c r="A2" s="10" t="s">
        <v>17</v>
      </c>
      <c r="B2" s="8" t="s">
        <v>16</v>
      </c>
      <c r="C2" s="1" t="s">
        <v>35</v>
      </c>
      <c r="D2" s="84" t="s">
        <v>1</v>
      </c>
      <c r="E2" s="84" t="s">
        <v>2</v>
      </c>
      <c r="F2" s="84" t="s">
        <v>8</v>
      </c>
      <c r="G2" s="84" t="s">
        <v>27</v>
      </c>
      <c r="H2" s="84" t="s">
        <v>3</v>
      </c>
      <c r="I2" s="84" t="s">
        <v>11</v>
      </c>
      <c r="J2" s="84" t="s">
        <v>12</v>
      </c>
      <c r="K2" s="84" t="s">
        <v>14</v>
      </c>
      <c r="L2" s="84" t="s">
        <v>110</v>
      </c>
      <c r="M2" s="84" t="s">
        <v>1040</v>
      </c>
      <c r="N2" s="112" t="s">
        <v>145</v>
      </c>
    </row>
    <row r="3" spans="1:14" ht="23.25" customHeight="1">
      <c r="C3" s="81" t="s">
        <v>250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3"/>
    </row>
    <row r="4" spans="1:14" ht="23.25" customHeight="1">
      <c r="C4" s="8" t="str">
        <f>'PRODUCTION LIST lynx PU'!A6</f>
        <v>L1-PU</v>
      </c>
      <c r="D4" s="122" t="str">
        <f>IF('LYNX PU'!K11=0,"",'LYNX PU'!K11)</f>
        <v/>
      </c>
      <c r="E4" s="122" t="str">
        <f>IF('LYNX PU'!L11=0,"",'LYNX PU'!L11)</f>
        <v/>
      </c>
      <c r="F4" s="122" t="str">
        <f>IF('LYNX PU'!M11=0,"",'LYNX PU'!M11)</f>
        <v/>
      </c>
      <c r="G4" s="122" t="str">
        <f>IF('LYNX PU'!N11=0,"",'LYNX PU'!N11)</f>
        <v/>
      </c>
      <c r="H4" s="122" t="str">
        <f>IF('LYNX PU'!O11=0,"",'LYNX PU'!O11)</f>
        <v/>
      </c>
      <c r="I4" s="122" t="str">
        <f>IF('LYNX PU'!P11=0,"",'LYNX PU'!P11)</f>
        <v/>
      </c>
      <c r="J4" s="122" t="str">
        <f>IF('LYNX PU'!Q11=0,"",'LYNX PU'!Q11)</f>
        <v/>
      </c>
      <c r="K4" s="122" t="str">
        <f>IF('LYNX PU'!R11=0,"",'LYNX PU'!R11)</f>
        <v/>
      </c>
      <c r="L4" s="122" t="str">
        <f>IF('LYNX PU'!S11=0,"",'LYNX PU'!S11)</f>
        <v/>
      </c>
      <c r="M4" s="122" t="str">
        <f>IF('LYNX PU'!T11=0,"",'LYNX PU'!T11)</f>
        <v/>
      </c>
      <c r="N4" s="122">
        <f>'PRODUCTION LIST lynx PU'!M6</f>
        <v>0</v>
      </c>
    </row>
    <row r="5" spans="1:14" ht="23.25" customHeight="1">
      <c r="C5" s="8" t="str">
        <f>'PRODUCTION LIST lynx PU'!A7</f>
        <v>L2-PU</v>
      </c>
      <c r="D5" s="122" t="str">
        <f>IF('LYNX PU'!K12=0,"",'LYNX PU'!K12)</f>
        <v/>
      </c>
      <c r="E5" s="122" t="str">
        <f>IF('LYNX PU'!L12=0,"",'LYNX PU'!L12)</f>
        <v/>
      </c>
      <c r="F5" s="122" t="str">
        <f>IF('LYNX PU'!M12=0,"",'LYNX PU'!M12)</f>
        <v/>
      </c>
      <c r="G5" s="122" t="str">
        <f>IF('LYNX PU'!N12=0,"",'LYNX PU'!N12)</f>
        <v/>
      </c>
      <c r="H5" s="122" t="str">
        <f>IF('LYNX PU'!O12=0,"",'LYNX PU'!O12)</f>
        <v/>
      </c>
      <c r="I5" s="122" t="str">
        <f>IF('LYNX PU'!P12=0,"",'LYNX PU'!P12)</f>
        <v/>
      </c>
      <c r="J5" s="122" t="str">
        <f>IF('LYNX PU'!Q12=0,"",'LYNX PU'!Q12)</f>
        <v/>
      </c>
      <c r="K5" s="122" t="str">
        <f>IF('LYNX PU'!R12=0,"",'LYNX PU'!R12)</f>
        <v/>
      </c>
      <c r="L5" s="122" t="str">
        <f>IF('LYNX PU'!S12=0,"",'LYNX PU'!S12)</f>
        <v/>
      </c>
      <c r="M5" s="122" t="str">
        <f>IF('LYNX PU'!T12=0,"",'LYNX PU'!T12)</f>
        <v/>
      </c>
      <c r="N5" s="122">
        <f>'PRODUCTION LIST lynx PU'!M7</f>
        <v>0</v>
      </c>
    </row>
    <row r="6" spans="1:14" ht="23.25" customHeight="1">
      <c r="C6" s="8" t="str">
        <f>'PRODUCTION LIST lynx PU'!A8</f>
        <v>L3-PU</v>
      </c>
      <c r="D6" s="122" t="str">
        <f>IF('LYNX PU'!K13=0,"",'LYNX PU'!K13)</f>
        <v/>
      </c>
      <c r="E6" s="122" t="str">
        <f>IF('LYNX PU'!L13=0,"",'LYNX PU'!L13)</f>
        <v/>
      </c>
      <c r="F6" s="122" t="str">
        <f>IF('LYNX PU'!M13=0,"",'LYNX PU'!M13)</f>
        <v/>
      </c>
      <c r="G6" s="122" t="str">
        <f>IF('LYNX PU'!N13=0,"",'LYNX PU'!N13)</f>
        <v/>
      </c>
      <c r="H6" s="122" t="str">
        <f>IF('LYNX PU'!O13=0,"",'LYNX PU'!O13)</f>
        <v/>
      </c>
      <c r="I6" s="122" t="str">
        <f>IF('LYNX PU'!P13=0,"",'LYNX PU'!P13)</f>
        <v/>
      </c>
      <c r="J6" s="122" t="str">
        <f>IF('LYNX PU'!Q13=0,"",'LYNX PU'!Q13)</f>
        <v/>
      </c>
      <c r="K6" s="122" t="str">
        <f>IF('LYNX PU'!R13=0,"",'LYNX PU'!R13)</f>
        <v/>
      </c>
      <c r="L6" s="122" t="str">
        <f>IF('LYNX PU'!S13=0,"",'LYNX PU'!S13)</f>
        <v/>
      </c>
      <c r="M6" s="122" t="str">
        <f>IF('LYNX PU'!T13=0,"",'LYNX PU'!T13)</f>
        <v/>
      </c>
      <c r="N6" s="122">
        <f>'PRODUCTION LIST lynx PU'!M8</f>
        <v>0</v>
      </c>
    </row>
    <row r="7" spans="1:14" ht="23.25" customHeight="1">
      <c r="C7" s="8" t="str">
        <f>'PRODUCTION LIST lynx PU'!A9</f>
        <v>L4-PU</v>
      </c>
      <c r="D7" s="122" t="str">
        <f>IF('LYNX PU'!K14=0,"",'LYNX PU'!K14)</f>
        <v/>
      </c>
      <c r="E7" s="122" t="str">
        <f>IF('LYNX PU'!L14=0,"",'LYNX PU'!L14)</f>
        <v/>
      </c>
      <c r="F7" s="122" t="str">
        <f>IF('LYNX PU'!M14=0,"",'LYNX PU'!M14)</f>
        <v/>
      </c>
      <c r="G7" s="122" t="str">
        <f>IF('LYNX PU'!N14=0,"",'LYNX PU'!N14)</f>
        <v/>
      </c>
      <c r="H7" s="122" t="str">
        <f>IF('LYNX PU'!O14=0,"",'LYNX PU'!O14)</f>
        <v/>
      </c>
      <c r="I7" s="122" t="str">
        <f>IF('LYNX PU'!P14=0,"",'LYNX PU'!P14)</f>
        <v/>
      </c>
      <c r="J7" s="122" t="str">
        <f>IF('LYNX PU'!Q14=0,"",'LYNX PU'!Q14)</f>
        <v/>
      </c>
      <c r="K7" s="122" t="str">
        <f>IF('LYNX PU'!R14=0,"",'LYNX PU'!R14)</f>
        <v/>
      </c>
      <c r="L7" s="122" t="str">
        <f>IF('LYNX PU'!S14=0,"",'LYNX PU'!S14)</f>
        <v/>
      </c>
      <c r="M7" s="122" t="str">
        <f>IF('LYNX PU'!T14=0,"",'LYNX PU'!T14)</f>
        <v/>
      </c>
      <c r="N7" s="122">
        <f>'PRODUCTION LIST lynx PU'!M9</f>
        <v>0</v>
      </c>
    </row>
    <row r="8" spans="1:14" ht="23.25" customHeight="1">
      <c r="C8" s="8" t="str">
        <f>'PRODUCTION LIST lynx PU'!A10</f>
        <v>L5-PU</v>
      </c>
      <c r="D8" s="122" t="str">
        <f>IF('LYNX PU'!K15=0,"",'LYNX PU'!K15)</f>
        <v/>
      </c>
      <c r="E8" s="122" t="str">
        <f>IF('LYNX PU'!L15=0,"",'LYNX PU'!L15)</f>
        <v/>
      </c>
      <c r="F8" s="122" t="str">
        <f>IF('LYNX PU'!M15=0,"",'LYNX PU'!M15)</f>
        <v/>
      </c>
      <c r="G8" s="122" t="str">
        <f>IF('LYNX PU'!N15=0,"",'LYNX PU'!N15)</f>
        <v/>
      </c>
      <c r="H8" s="122" t="str">
        <f>IF('LYNX PU'!O15=0,"",'LYNX PU'!O15)</f>
        <v/>
      </c>
      <c r="I8" s="122" t="str">
        <f>IF('LYNX PU'!P15=0,"",'LYNX PU'!P15)</f>
        <v/>
      </c>
      <c r="J8" s="122" t="str">
        <f>IF('LYNX PU'!Q15=0,"",'LYNX PU'!Q15)</f>
        <v/>
      </c>
      <c r="K8" s="122" t="str">
        <f>IF('LYNX PU'!R15=0,"",'LYNX PU'!R15)</f>
        <v/>
      </c>
      <c r="L8" s="122" t="str">
        <f>IF('LYNX PU'!S15=0,"",'LYNX PU'!S15)</f>
        <v/>
      </c>
      <c r="M8" s="122" t="str">
        <f>IF('LYNX PU'!T15=0,"",'LYNX PU'!T15)</f>
        <v/>
      </c>
      <c r="N8" s="122">
        <f>'PRODUCTION LIST lynx PU'!M10</f>
        <v>0</v>
      </c>
    </row>
    <row r="9" spans="1:14" ht="23.25" customHeight="1">
      <c r="C9" s="8" t="str">
        <f>'PRODUCTION LIST lynx PU'!A11</f>
        <v>L6-PU</v>
      </c>
      <c r="D9" s="122" t="str">
        <f>IF('LYNX PU'!K16=0,"",'LYNX PU'!K16)</f>
        <v/>
      </c>
      <c r="E9" s="122" t="str">
        <f>IF('LYNX PU'!L16=0,"",'LYNX PU'!L16)</f>
        <v/>
      </c>
      <c r="F9" s="122" t="str">
        <f>IF('LYNX PU'!M16=0,"",'LYNX PU'!M16)</f>
        <v/>
      </c>
      <c r="G9" s="122" t="str">
        <f>IF('LYNX PU'!N16=0,"",'LYNX PU'!N16)</f>
        <v/>
      </c>
      <c r="H9" s="122" t="str">
        <f>IF('LYNX PU'!O16=0,"",'LYNX PU'!O16)</f>
        <v/>
      </c>
      <c r="I9" s="122" t="str">
        <f>IF('LYNX PU'!P16=0,"",'LYNX PU'!P16)</f>
        <v/>
      </c>
      <c r="J9" s="122" t="str">
        <f>IF('LYNX PU'!Q16=0,"",'LYNX PU'!Q16)</f>
        <v/>
      </c>
      <c r="K9" s="122" t="str">
        <f>IF('LYNX PU'!R16=0,"",'LYNX PU'!R16)</f>
        <v/>
      </c>
      <c r="L9" s="122" t="str">
        <f>IF('LYNX PU'!S16=0,"",'LYNX PU'!S16)</f>
        <v/>
      </c>
      <c r="M9" s="122" t="str">
        <f>IF('LYNX PU'!T16=0,"",'LYNX PU'!T16)</f>
        <v/>
      </c>
      <c r="N9" s="122">
        <f>'PRODUCTION LIST lynx PU'!M11</f>
        <v>0</v>
      </c>
    </row>
    <row r="10" spans="1:14" ht="23.25" customHeight="1">
      <c r="C10" s="8" t="str">
        <f>'PRODUCTION LIST lynx PU'!A12</f>
        <v>L7-PU</v>
      </c>
      <c r="D10" s="122" t="str">
        <f>IF('LYNX PU'!K17=0,"",'LYNX PU'!K17)</f>
        <v/>
      </c>
      <c r="E10" s="122" t="str">
        <f>IF('LYNX PU'!L17=0,"",'LYNX PU'!L17)</f>
        <v/>
      </c>
      <c r="F10" s="122" t="str">
        <f>IF('LYNX PU'!M17=0,"",'LYNX PU'!M17)</f>
        <v/>
      </c>
      <c r="G10" s="122" t="str">
        <f>IF('LYNX PU'!N17=0,"",'LYNX PU'!N17)</f>
        <v/>
      </c>
      <c r="H10" s="122" t="str">
        <f>IF('LYNX PU'!O17=0,"",'LYNX PU'!O17)</f>
        <v/>
      </c>
      <c r="I10" s="122" t="str">
        <f>IF('LYNX PU'!P17=0,"",'LYNX PU'!P17)</f>
        <v/>
      </c>
      <c r="J10" s="122" t="str">
        <f>IF('LYNX PU'!Q17=0,"",'LYNX PU'!Q17)</f>
        <v/>
      </c>
      <c r="K10" s="122" t="str">
        <f>IF('LYNX PU'!R17=0,"",'LYNX PU'!R17)</f>
        <v/>
      </c>
      <c r="L10" s="122" t="str">
        <f>IF('LYNX PU'!S17=0,"",'LYNX PU'!S17)</f>
        <v/>
      </c>
      <c r="M10" s="122" t="str">
        <f>IF('LYNX PU'!T17=0,"",'LYNX PU'!T17)</f>
        <v/>
      </c>
      <c r="N10" s="122">
        <f>'PRODUCTION LIST lynx PU'!M12</f>
        <v>0</v>
      </c>
    </row>
    <row r="11" spans="1:14" ht="23.25" customHeight="1">
      <c r="C11" s="8" t="str">
        <f>'PRODUCTION LIST lynx PU'!A13</f>
        <v>L8-PU</v>
      </c>
      <c r="D11" s="122" t="str">
        <f>IF('LYNX PU'!K18=0,"",'LYNX PU'!K18)</f>
        <v/>
      </c>
      <c r="E11" s="122" t="str">
        <f>IF('LYNX PU'!L18=0,"",'LYNX PU'!L18)</f>
        <v/>
      </c>
      <c r="F11" s="122" t="str">
        <f>IF('LYNX PU'!M18=0,"",'LYNX PU'!M18)</f>
        <v/>
      </c>
      <c r="G11" s="122" t="str">
        <f>IF('LYNX PU'!N18=0,"",'LYNX PU'!N18)</f>
        <v/>
      </c>
      <c r="H11" s="122" t="str">
        <f>IF('LYNX PU'!O18=0,"",'LYNX PU'!O18)</f>
        <v/>
      </c>
      <c r="I11" s="122" t="str">
        <f>IF('LYNX PU'!P18=0,"",'LYNX PU'!P18)</f>
        <v/>
      </c>
      <c r="J11" s="122" t="str">
        <f>IF('LYNX PU'!Q18=0,"",'LYNX PU'!Q18)</f>
        <v/>
      </c>
      <c r="K11" s="122" t="str">
        <f>IF('LYNX PU'!R18=0,"",'LYNX PU'!R18)</f>
        <v/>
      </c>
      <c r="L11" s="122" t="str">
        <f>IF('LYNX PU'!S18=0,"",'LYNX PU'!S18)</f>
        <v/>
      </c>
      <c r="M11" s="122" t="str">
        <f>IF('LYNX PU'!T18=0,"",'LYNX PU'!T18)</f>
        <v/>
      </c>
      <c r="N11" s="122">
        <f>'PRODUCTION LIST lynx PU'!M13</f>
        <v>0</v>
      </c>
    </row>
    <row r="12" spans="1:14" ht="23.25" customHeight="1">
      <c r="C12" s="8" t="str">
        <f>'PRODUCTION LIST lynx PU'!A14</f>
        <v>L9-PU</v>
      </c>
      <c r="D12" s="122" t="str">
        <f>IF('LYNX PU'!K19=0,"",'LYNX PU'!K19)</f>
        <v/>
      </c>
      <c r="E12" s="122" t="str">
        <f>IF('LYNX PU'!L19=0,"",'LYNX PU'!L19)</f>
        <v/>
      </c>
      <c r="F12" s="122" t="str">
        <f>IF('LYNX PU'!M19=0,"",'LYNX PU'!M19)</f>
        <v/>
      </c>
      <c r="G12" s="122" t="str">
        <f>IF('LYNX PU'!N19=0,"",'LYNX PU'!N19)</f>
        <v/>
      </c>
      <c r="H12" s="122" t="str">
        <f>IF('LYNX PU'!O19=0,"",'LYNX PU'!O19)</f>
        <v/>
      </c>
      <c r="I12" s="122" t="str">
        <f>IF('LYNX PU'!P19=0,"",'LYNX PU'!P19)</f>
        <v/>
      </c>
      <c r="J12" s="122" t="str">
        <f>IF('LYNX PU'!Q19=0,"",'LYNX PU'!Q19)</f>
        <v/>
      </c>
      <c r="K12" s="122" t="str">
        <f>IF('LYNX PU'!R19=0,"",'LYNX PU'!R19)</f>
        <v/>
      </c>
      <c r="L12" s="122" t="str">
        <f>IF('LYNX PU'!S19=0,"",'LYNX PU'!S19)</f>
        <v/>
      </c>
      <c r="M12" s="122" t="str">
        <f>IF('LYNX PU'!T19=0,"",'LYNX PU'!T19)</f>
        <v/>
      </c>
      <c r="N12" s="122">
        <f>'PRODUCTION LIST lynx PU'!M14</f>
        <v>0</v>
      </c>
    </row>
    <row r="13" spans="1:14" ht="23.25" customHeight="1">
      <c r="C13" s="8" t="str">
        <f>'PRODUCTION LIST lynx PU'!A15</f>
        <v>L10-PU</v>
      </c>
      <c r="D13" s="122" t="str">
        <f>IF('LYNX PU'!K20=0,"",'LYNX PU'!K20)</f>
        <v/>
      </c>
      <c r="E13" s="122" t="str">
        <f>IF('LYNX PU'!L20=0,"",'LYNX PU'!L20)</f>
        <v/>
      </c>
      <c r="F13" s="122" t="str">
        <f>IF('LYNX PU'!M20=0,"",'LYNX PU'!M20)</f>
        <v/>
      </c>
      <c r="G13" s="122" t="str">
        <f>IF('LYNX PU'!N20=0,"",'LYNX PU'!N20)</f>
        <v/>
      </c>
      <c r="H13" s="122" t="str">
        <f>IF('LYNX PU'!O20=0,"",'LYNX PU'!O20)</f>
        <v/>
      </c>
      <c r="I13" s="122" t="str">
        <f>IF('LYNX PU'!P20=0,"",'LYNX PU'!P20)</f>
        <v/>
      </c>
      <c r="J13" s="122" t="str">
        <f>IF('LYNX PU'!Q20=0,"",'LYNX PU'!Q20)</f>
        <v/>
      </c>
      <c r="K13" s="122" t="str">
        <f>IF('LYNX PU'!R20=0,"",'LYNX PU'!R20)</f>
        <v/>
      </c>
      <c r="L13" s="122" t="str">
        <f>IF('LYNX PU'!S20=0,"",'LYNX PU'!S20)</f>
        <v/>
      </c>
      <c r="M13" s="122" t="str">
        <f>IF('LYNX PU'!T20=0,"",'LYNX PU'!T20)</f>
        <v/>
      </c>
      <c r="N13" s="122">
        <f>'PRODUCTION LIST lynx PU'!M15</f>
        <v>0</v>
      </c>
    </row>
    <row r="14" spans="1:14" ht="23.25" customHeight="1">
      <c r="C14" s="8" t="str">
        <f>'PRODUCTION LIST lynx PU'!A16</f>
        <v>L11-PU</v>
      </c>
      <c r="D14" s="122" t="str">
        <f>IF('LYNX PU'!K21=0,"",'LYNX PU'!K21)</f>
        <v/>
      </c>
      <c r="E14" s="122" t="str">
        <f>IF('LYNX PU'!L21=0,"",'LYNX PU'!L21)</f>
        <v/>
      </c>
      <c r="F14" s="122" t="str">
        <f>IF('LYNX PU'!M21=0,"",'LYNX PU'!M21)</f>
        <v/>
      </c>
      <c r="G14" s="122" t="str">
        <f>IF('LYNX PU'!N21=0,"",'LYNX PU'!N21)</f>
        <v/>
      </c>
      <c r="H14" s="122" t="str">
        <f>IF('LYNX PU'!O21=0,"",'LYNX PU'!O21)</f>
        <v/>
      </c>
      <c r="I14" s="122" t="str">
        <f>IF('LYNX PU'!P21=0,"",'LYNX PU'!P21)</f>
        <v/>
      </c>
      <c r="J14" s="122" t="str">
        <f>IF('LYNX PU'!Q21=0,"",'LYNX PU'!Q21)</f>
        <v/>
      </c>
      <c r="K14" s="122" t="str">
        <f>IF('LYNX PU'!R21=0,"",'LYNX PU'!R21)</f>
        <v/>
      </c>
      <c r="L14" s="122" t="str">
        <f>IF('LYNX PU'!S21=0,"",'LYNX PU'!S21)</f>
        <v/>
      </c>
      <c r="M14" s="122" t="str">
        <f>IF('LYNX PU'!T21=0,"",'LYNX PU'!T21)</f>
        <v/>
      </c>
      <c r="N14" s="122">
        <f>'PRODUCTION LIST lynx PU'!M16</f>
        <v>0</v>
      </c>
    </row>
    <row r="15" spans="1:14" ht="23.25" customHeight="1">
      <c r="C15" s="8" t="str">
        <f>'PRODUCTION LIST lynx PU'!A17</f>
        <v>L12-PU</v>
      </c>
      <c r="D15" s="122" t="str">
        <f>IF('LYNX PU'!K22=0,"",'LYNX PU'!K22)</f>
        <v/>
      </c>
      <c r="E15" s="122" t="str">
        <f>IF('LYNX GRP'!M22=0,"",'LYNX GRP'!M22)</f>
        <v/>
      </c>
      <c r="F15" s="122" t="str">
        <f>IF('LYNX PU'!M22=0,"",'LYNX PU'!M22)</f>
        <v/>
      </c>
      <c r="G15" s="122" t="str">
        <f>IF('LYNX PU'!N22=0,"",'LYNX PU'!N22)</f>
        <v/>
      </c>
      <c r="H15" s="122" t="str">
        <f>IF('LYNX PU'!O22=0,"",'LYNX PU'!O22)</f>
        <v/>
      </c>
      <c r="I15" s="122" t="str">
        <f>IF('LYNX PU'!P22=0,"",'LYNX PU'!P22)</f>
        <v/>
      </c>
      <c r="J15" s="122" t="str">
        <f>IF('LYNX PU'!Q22=0,"",'LYNX PU'!Q22)</f>
        <v/>
      </c>
      <c r="K15" s="122" t="str">
        <f>IF('LYNX PU'!R22=0,"",'LYNX PU'!R22)</f>
        <v/>
      </c>
      <c r="L15" s="122" t="str">
        <f>IF('LYNX PU'!S22=0,"",'LYNX PU'!S22)</f>
        <v/>
      </c>
      <c r="M15" s="122" t="str">
        <f>IF('LYNX PU'!T22=0,"",'LYNX PU'!T22)</f>
        <v/>
      </c>
      <c r="N15" s="122">
        <f>'PRODUCTION LIST lynx PU'!M17</f>
        <v>0</v>
      </c>
    </row>
    <row r="16" spans="1:14" ht="23.25" customHeight="1">
      <c r="C16" s="78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80"/>
    </row>
    <row r="17" spans="4:14" ht="23.25" customHeight="1">
      <c r="D17" s="49"/>
      <c r="E17" s="49"/>
      <c r="F17" s="9"/>
      <c r="G17" s="9"/>
      <c r="H17" s="9"/>
      <c r="I17" s="13"/>
      <c r="J17" s="49"/>
      <c r="K17" s="50" t="s">
        <v>36</v>
      </c>
      <c r="L17" s="50"/>
      <c r="M17" s="50"/>
    </row>
    <row r="18" spans="4:14" ht="23.25" customHeight="1">
      <c r="D18" s="14" t="s">
        <v>37</v>
      </c>
      <c r="E18" s="51"/>
      <c r="F18" s="52"/>
      <c r="G18" s="9"/>
      <c r="H18" s="9"/>
      <c r="I18" s="14" t="s">
        <v>38</v>
      </c>
      <c r="J18" s="53"/>
      <c r="K18" s="52"/>
      <c r="L18" s="52"/>
      <c r="M18" s="52"/>
      <c r="N18" s="52"/>
    </row>
    <row r="19" spans="4:14" ht="23.25" customHeight="1">
      <c r="D19" s="14" t="s">
        <v>39</v>
      </c>
      <c r="E19" s="51"/>
      <c r="F19" s="52"/>
      <c r="G19" s="9"/>
      <c r="H19" s="9"/>
      <c r="I19" s="14" t="s">
        <v>40</v>
      </c>
      <c r="J19" s="54"/>
      <c r="K19" s="52"/>
      <c r="L19" s="55"/>
      <c r="M19" s="55"/>
      <c r="N19" s="55"/>
    </row>
    <row r="20" spans="4:14" ht="23.25" customHeight="1">
      <c r="D20" s="49"/>
      <c r="E20" s="49"/>
      <c r="F20" s="9"/>
      <c r="G20" s="9"/>
      <c r="H20" s="9"/>
      <c r="I20" s="14" t="s">
        <v>41</v>
      </c>
      <c r="J20" s="54"/>
      <c r="K20" s="55"/>
      <c r="L20" s="55"/>
      <c r="M20" s="55"/>
      <c r="N20" s="55"/>
    </row>
  </sheetData>
  <sheetProtection selectLockedCells="1" selectUnlockedCells="1"/>
  <autoFilter ref="N2:N15" xr:uid="{00000000-0009-0000-0000-000009000000}"/>
  <mergeCells count="1">
    <mergeCell ref="A1:G1"/>
  </mergeCells>
  <conditionalFormatting sqref="C2:M2">
    <cfRule type="dataBar" priority="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{FAB076F3-D947-4048-A409-7C1B764CC3AB}</x14:id>
        </ext>
      </extLst>
    </cfRule>
  </conditionalFormatting>
  <pageMargins left="0.25" right="0.25" top="0.75" bottom="0.75" header="0.3" footer="0.3"/>
  <pageSetup paperSize="9" orientation="portrait" horizontalDpi="1200" verticalDpi="1200" r:id="rId1"/>
  <headerFooter>
    <oddHeader>&amp;L&amp;"-,Krepko"&amp;14LYNX VOLUMES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B076F3-D947-4048-A409-7C1B764CC3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C2:M2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70"/>
  <sheetViews>
    <sheetView showGridLines="0" topLeftCell="C1" zoomScaleNormal="100" zoomScalePageLayoutView="125" workbookViewId="0">
      <selection activeCell="M8" sqref="M8"/>
    </sheetView>
  </sheetViews>
  <sheetFormatPr defaultColWidth="12.296875" defaultRowHeight="23.25" customHeight="1"/>
  <cols>
    <col min="1" max="1" width="7" style="9" hidden="1" customWidth="1"/>
    <col min="2" max="2" width="6.296875" style="9" hidden="1" customWidth="1"/>
    <col min="3" max="3" width="8.3984375" style="9" customWidth="1"/>
    <col min="4" max="17" width="5.296875" style="16" customWidth="1"/>
    <col min="18" max="18" width="6.09765625" style="9" customWidth="1"/>
    <col min="19" max="16384" width="12.296875" style="9"/>
  </cols>
  <sheetData>
    <row r="1" spans="1:18" ht="33" customHeight="1">
      <c r="A1" s="738">
        <f>'PRODUCTION LIST lynx grp'!C3</f>
        <v>0</v>
      </c>
      <c r="B1" s="738"/>
      <c r="C1" s="738"/>
      <c r="D1" s="738"/>
      <c r="E1" s="738"/>
      <c r="F1" s="738"/>
      <c r="G1" s="738"/>
      <c r="H1" s="17"/>
      <c r="I1" s="739"/>
      <c r="J1" s="739"/>
      <c r="K1" s="739"/>
      <c r="M1" s="17"/>
      <c r="N1" s="16">
        <f>'PRODUCTION LIST lynx grp'!N3</f>
        <v>0</v>
      </c>
    </row>
    <row r="2" spans="1:18" ht="36.75" customHeight="1">
      <c r="A2" s="10" t="s">
        <v>17</v>
      </c>
      <c r="B2" s="8" t="s">
        <v>16</v>
      </c>
      <c r="C2" s="1" t="s">
        <v>35</v>
      </c>
      <c r="D2" s="84" t="s">
        <v>1</v>
      </c>
      <c r="E2" s="84" t="s">
        <v>2</v>
      </c>
      <c r="F2" s="84" t="s">
        <v>8</v>
      </c>
      <c r="G2" s="84" t="s">
        <v>27</v>
      </c>
      <c r="H2" s="84" t="s">
        <v>3</v>
      </c>
      <c r="I2" s="84" t="s">
        <v>11</v>
      </c>
      <c r="J2" s="74" t="s">
        <v>1518</v>
      </c>
      <c r="K2" s="84" t="s">
        <v>15</v>
      </c>
      <c r="L2" s="74" t="s">
        <v>149</v>
      </c>
      <c r="M2" s="84" t="s">
        <v>12</v>
      </c>
      <c r="N2" s="84" t="s">
        <v>33</v>
      </c>
      <c r="O2" s="84" t="s">
        <v>14</v>
      </c>
      <c r="P2" s="84" t="s">
        <v>110</v>
      </c>
      <c r="Q2" s="74" t="s">
        <v>111</v>
      </c>
      <c r="R2" s="112" t="s">
        <v>145</v>
      </c>
    </row>
    <row r="3" spans="1:18" ht="23.25" customHeight="1">
      <c r="A3" s="10">
        <f>B3*'LYNX PLYWOOD'!J11</f>
        <v>0</v>
      </c>
      <c r="B3" s="1">
        <f t="shared" ref="B3:B24" si="0">SUM(C3:O3)</f>
        <v>0</v>
      </c>
      <c r="C3" s="8" t="str">
        <f>'LYNX PLYWOOD'!D11</f>
        <v>L1-W</v>
      </c>
      <c r="D3" s="122" t="str">
        <f>IF('LYNX PLYWOOD'!N11=0,"",'LYNX PLYWOOD'!N11)</f>
        <v/>
      </c>
      <c r="E3" s="122" t="str">
        <f>IF('LYNX PLYWOOD'!O11=0,"",'LYNX PLYWOOD'!O11)</f>
        <v/>
      </c>
      <c r="F3" s="122" t="str">
        <f>IF('LYNX PLYWOOD'!P11=0,"",'LYNX PLYWOOD'!P11)</f>
        <v/>
      </c>
      <c r="G3" s="122" t="str">
        <f>IF('LYNX PLYWOOD'!Q11=0,"",'LYNX PLYWOOD'!Q11)</f>
        <v/>
      </c>
      <c r="H3" s="122" t="str">
        <f>IF('LYNX PLYWOOD'!R11=0,"",'LYNX PLYWOOD'!R11)</f>
        <v/>
      </c>
      <c r="I3" s="122" t="str">
        <f>IF('LYNX PLYWOOD'!S11=0,"",'LYNX PLYWOOD'!S11)</f>
        <v/>
      </c>
      <c r="J3" s="122" t="str">
        <f>IF('LYNX PLYWOOD'!T11=0,"",'LYNX PLYWOOD'!T11)</f>
        <v/>
      </c>
      <c r="K3" s="122" t="str">
        <f>IF('LYNX PLYWOOD'!U11=0,"",'LYNX PLYWOOD'!U11)</f>
        <v/>
      </c>
      <c r="L3" s="122" t="str">
        <f>IF('LYNX PLYWOOD'!V11=0,"",'LYNX PLYWOOD'!V11)</f>
        <v/>
      </c>
      <c r="M3" s="122" t="str">
        <f>IF('LYNX PLYWOOD'!W11=0,"",'LYNX PLYWOOD'!W11)</f>
        <v/>
      </c>
      <c r="N3" s="122" t="str">
        <f>IF('LYNX PLYWOOD'!X11=0,"",'LYNX PLYWOOD'!X11)</f>
        <v/>
      </c>
      <c r="O3" s="122" t="str">
        <f>IF('LYNX PLYWOOD'!Y11=0,"",'LYNX PLYWOOD'!Y11)</f>
        <v/>
      </c>
      <c r="P3" s="122" t="str">
        <f>IF('LYNX PLYWOOD'!Z11=0,"",'LYNX PLYWOOD'!Z11)</f>
        <v/>
      </c>
      <c r="Q3" s="122" t="str">
        <f>IF('LYNX PLYWOOD'!AA11=0,"",'LYNX PLYWOOD'!AA11)</f>
        <v/>
      </c>
      <c r="R3" s="122">
        <f>'PRODUCTION LIST lynx plywood'!R6</f>
        <v>0</v>
      </c>
    </row>
    <row r="4" spans="1:18" ht="23.25" customHeight="1">
      <c r="A4" s="10">
        <f>B4*'LYNX PLYWOOD'!J12</f>
        <v>0</v>
      </c>
      <c r="B4" s="1">
        <f t="shared" si="0"/>
        <v>0</v>
      </c>
      <c r="C4" s="8" t="str">
        <f>'LYNX PLYWOOD'!D12</f>
        <v>L2-W</v>
      </c>
      <c r="D4" s="122" t="str">
        <f>IF('LYNX PLYWOOD'!N12=0,"",'LYNX PLYWOOD'!N12)</f>
        <v/>
      </c>
      <c r="E4" s="122" t="str">
        <f>IF('LYNX PLYWOOD'!O12=0,"",'LYNX PLYWOOD'!O12)</f>
        <v/>
      </c>
      <c r="F4" s="122" t="str">
        <f>IF('LYNX PLYWOOD'!P12=0,"",'LYNX PLYWOOD'!P12)</f>
        <v/>
      </c>
      <c r="G4" s="122" t="str">
        <f>IF('LYNX PLYWOOD'!Q12=0,"",'LYNX PLYWOOD'!Q12)</f>
        <v/>
      </c>
      <c r="H4" s="122" t="str">
        <f>IF('LYNX PLYWOOD'!R12=0,"",'LYNX PLYWOOD'!R12)</f>
        <v/>
      </c>
      <c r="I4" s="122" t="str">
        <f>IF('LYNX PLYWOOD'!S12=0,"",'LYNX PLYWOOD'!S12)</f>
        <v/>
      </c>
      <c r="J4" s="122" t="str">
        <f>IF('LYNX PLYWOOD'!T12=0,"",'LYNX PLYWOOD'!T12)</f>
        <v/>
      </c>
      <c r="K4" s="122" t="str">
        <f>IF('LYNX PLYWOOD'!U12=0,"",'LYNX PLYWOOD'!U12)</f>
        <v/>
      </c>
      <c r="L4" s="122" t="str">
        <f>IF('LYNX PLYWOOD'!V12=0,"",'LYNX PLYWOOD'!V12)</f>
        <v/>
      </c>
      <c r="M4" s="122" t="str">
        <f>IF('LYNX PLYWOOD'!W12=0,"",'LYNX PLYWOOD'!W12)</f>
        <v/>
      </c>
      <c r="N4" s="122" t="str">
        <f>IF('LYNX PLYWOOD'!X12=0,"",'LYNX PLYWOOD'!X12)</f>
        <v/>
      </c>
      <c r="O4" s="122" t="str">
        <f>IF('LYNX PLYWOOD'!Y12=0,"",'LYNX PLYWOOD'!Y12)</f>
        <v/>
      </c>
      <c r="P4" s="122" t="str">
        <f>IF('LYNX PLYWOOD'!Z12=0,"",'LYNX PLYWOOD'!Z12)</f>
        <v/>
      </c>
      <c r="Q4" s="122" t="str">
        <f>IF('LYNX PLYWOOD'!AA12=0,"",'LYNX PLYWOOD'!AA12)</f>
        <v/>
      </c>
      <c r="R4" s="186">
        <f>'PRODUCTION LIST lynx plywood'!R7</f>
        <v>0</v>
      </c>
    </row>
    <row r="5" spans="1:18" ht="23.25" customHeight="1">
      <c r="A5" s="10" t="e">
        <f>B5*'LYNX PLYWOOD'!#REF!</f>
        <v>#REF!</v>
      </c>
      <c r="B5" s="1">
        <f t="shared" si="0"/>
        <v>0</v>
      </c>
      <c r="C5" s="8"/>
      <c r="D5" s="122" t="str">
        <f>IF('LYNX PLYWOOD'!N13=0,"",'LYNX PLYWOOD'!N13)</f>
        <v/>
      </c>
      <c r="E5" s="122" t="str">
        <f>IF('LYNX PLYWOOD'!O13=0,"",'LYNX PLYWOOD'!O13)</f>
        <v/>
      </c>
      <c r="F5" s="122"/>
      <c r="G5" s="122"/>
      <c r="H5" s="122"/>
      <c r="I5" s="122"/>
      <c r="J5" s="122" t="str">
        <f>IF('LYNX PLYWOOD'!T13=0,"",'LYNX PLYWOOD'!T13)</f>
        <v/>
      </c>
      <c r="K5" s="122"/>
      <c r="L5" s="122"/>
      <c r="M5" s="122"/>
      <c r="N5" s="122"/>
      <c r="O5" s="122"/>
      <c r="P5" s="122"/>
      <c r="Q5" s="122"/>
      <c r="R5" s="186"/>
    </row>
    <row r="6" spans="1:18" ht="23.25" customHeight="1">
      <c r="A6" s="10" t="e">
        <f>B6*'LYNX PLYWOOD'!#REF!</f>
        <v>#REF!</v>
      </c>
      <c r="B6" s="1">
        <f t="shared" si="0"/>
        <v>0</v>
      </c>
      <c r="C6" s="8" t="str">
        <f>'LYNX PLYWOOD'!D14</f>
        <v>L11-W</v>
      </c>
      <c r="D6" s="122" t="str">
        <f>IF('LYNX PLYWOOD'!N14=0,"",'LYNX PLYWOOD'!N14)</f>
        <v/>
      </c>
      <c r="E6" s="122" t="str">
        <f>IF('LYNX PLYWOOD'!O14=0,"",'LYNX PLYWOOD'!O14)</f>
        <v/>
      </c>
      <c r="F6" s="122" t="str">
        <f>IF('LYNX PLYWOOD'!P14=0,"",'LYNX PLYWOOD'!P14)</f>
        <v/>
      </c>
      <c r="G6" s="122" t="str">
        <f>IF('LYNX PLYWOOD'!Q14=0,"",'LYNX PLYWOOD'!Q14)</f>
        <v/>
      </c>
      <c r="H6" s="122" t="str">
        <f>IF('LYNX PLYWOOD'!R14=0,"",'LYNX PLYWOOD'!R14)</f>
        <v/>
      </c>
      <c r="I6" s="122" t="str">
        <f>IF('LYNX PLYWOOD'!S14=0,"",'LYNX PLYWOOD'!S14)</f>
        <v/>
      </c>
      <c r="J6" s="122" t="str">
        <f>IF('LYNX PLYWOOD'!T14=0,"",'LYNX PLYWOOD'!T14)</f>
        <v/>
      </c>
      <c r="K6" s="122" t="str">
        <f>IF('LYNX PLYWOOD'!U14=0,"",'LYNX PLYWOOD'!U14)</f>
        <v/>
      </c>
      <c r="L6" s="122" t="str">
        <f>IF('LYNX PLYWOOD'!V14=0,"",'LYNX PLYWOOD'!V14)</f>
        <v/>
      </c>
      <c r="M6" s="122" t="str">
        <f>IF('LYNX PLYWOOD'!W14=0,"",'LYNX PLYWOOD'!W14)</f>
        <v/>
      </c>
      <c r="N6" s="122" t="str">
        <f>IF('LYNX PLYWOOD'!X14=0,"",'LYNX PLYWOOD'!X14)</f>
        <v/>
      </c>
      <c r="O6" s="122" t="str">
        <f>IF('LYNX PLYWOOD'!Y14=0,"",'LYNX PLYWOOD'!Y14)</f>
        <v/>
      </c>
      <c r="P6" s="122" t="str">
        <f>IF('LYNX PLYWOOD'!Z14=0,"",'LYNX PLYWOOD'!Z14)</f>
        <v/>
      </c>
      <c r="Q6" s="122" t="str">
        <f>IF('LYNX PLYWOOD'!AA14=0,"",'LYNX PLYWOOD'!AA14)</f>
        <v/>
      </c>
      <c r="R6" s="186">
        <f>'PRODUCTION LIST lynx plywood'!R9</f>
        <v>0</v>
      </c>
    </row>
    <row r="7" spans="1:18" ht="23.25" customHeight="1">
      <c r="A7" s="10" t="e">
        <f>B7*'LYNX PLYWOOD'!#REF!</f>
        <v>#REF!</v>
      </c>
      <c r="B7" s="1">
        <f t="shared" si="0"/>
        <v>0</v>
      </c>
      <c r="C7" s="8" t="str">
        <f>'LYNX PLYWOOD'!D15</f>
        <v>L12-W</v>
      </c>
      <c r="D7" s="122" t="str">
        <f>IF('LYNX PLYWOOD'!N15=0,"",'LYNX PLYWOOD'!N15)</f>
        <v/>
      </c>
      <c r="E7" s="122" t="str">
        <f>IF('LYNX PLYWOOD'!O15=0,"",'LYNX PLYWOOD'!O15)</f>
        <v/>
      </c>
      <c r="F7" s="122" t="str">
        <f>IF('LYNX PLYWOOD'!P15=0,"",'LYNX PLYWOOD'!P15)</f>
        <v/>
      </c>
      <c r="G7" s="122" t="str">
        <f>IF('LYNX PLYWOOD'!Q15=0,"",'LYNX PLYWOOD'!Q15)</f>
        <v/>
      </c>
      <c r="H7" s="122" t="str">
        <f>IF('LYNX PLYWOOD'!R15=0,"",'LYNX PLYWOOD'!R15)</f>
        <v/>
      </c>
      <c r="I7" s="122" t="str">
        <f>IF('LYNX PLYWOOD'!S15=0,"",'LYNX PLYWOOD'!S15)</f>
        <v/>
      </c>
      <c r="J7" s="122" t="str">
        <f>IF('LYNX PLYWOOD'!T15=0,"",'LYNX PLYWOOD'!T15)</f>
        <v/>
      </c>
      <c r="K7" s="122" t="str">
        <f>IF('LYNX PLYWOOD'!U15=0,"",'LYNX PLYWOOD'!U15)</f>
        <v/>
      </c>
      <c r="L7" s="122" t="str">
        <f>IF('LYNX PLYWOOD'!V15=0,"",'LYNX PLYWOOD'!V15)</f>
        <v/>
      </c>
      <c r="M7" s="122" t="str">
        <f>IF('LYNX PLYWOOD'!W15=0,"",'LYNX PLYWOOD'!W15)</f>
        <v/>
      </c>
      <c r="N7" s="122" t="str">
        <f>IF('LYNX PLYWOOD'!X15=0,"",'LYNX PLYWOOD'!X15)</f>
        <v/>
      </c>
      <c r="O7" s="122" t="str">
        <f>IF('LYNX PLYWOOD'!Y15=0,"",'LYNX PLYWOOD'!Y15)</f>
        <v/>
      </c>
      <c r="P7" s="122" t="str">
        <f>IF('LYNX PLYWOOD'!Z15=0,"",'LYNX PLYWOOD'!Z15)</f>
        <v/>
      </c>
      <c r="Q7" s="122" t="str">
        <f>IF('LYNX PLYWOOD'!AA15=0,"",'LYNX PLYWOOD'!AA15)</f>
        <v/>
      </c>
      <c r="R7" s="186">
        <f>'PRODUCTION LIST lynx plywood'!R10</f>
        <v>0</v>
      </c>
    </row>
    <row r="8" spans="1:18" ht="23.25" customHeight="1">
      <c r="A8" s="10" t="e">
        <f>B8*'LYNX PLYWOOD'!#REF!</f>
        <v>#REF!</v>
      </c>
      <c r="B8" s="1">
        <f t="shared" si="0"/>
        <v>0</v>
      </c>
      <c r="C8" s="8" t="str">
        <f>'LYNX PLYWOOD'!D16</f>
        <v>L13-W</v>
      </c>
      <c r="D8" s="122" t="str">
        <f>IF('LYNX PLYWOOD'!N16=0,"",'LYNX PLYWOOD'!N16)</f>
        <v/>
      </c>
      <c r="E8" s="122" t="str">
        <f>IF('LYNX PLYWOOD'!O16=0,"",'LYNX PLYWOOD'!O16)</f>
        <v/>
      </c>
      <c r="F8" s="122" t="str">
        <f>IF('LYNX PLYWOOD'!P16=0,"",'LYNX PLYWOOD'!P16)</f>
        <v/>
      </c>
      <c r="G8" s="122" t="str">
        <f>IF('LYNX PLYWOOD'!Q16=0,"",'LYNX PLYWOOD'!Q16)</f>
        <v/>
      </c>
      <c r="H8" s="122" t="str">
        <f>IF('LYNX PLYWOOD'!R16=0,"",'LYNX PLYWOOD'!R16)</f>
        <v/>
      </c>
      <c r="I8" s="122" t="str">
        <f>IF('LYNX PLYWOOD'!S16=0,"",'LYNX PLYWOOD'!S16)</f>
        <v/>
      </c>
      <c r="J8" s="122" t="str">
        <f>IF('LYNX PLYWOOD'!T16=0,"",'LYNX PLYWOOD'!T16)</f>
        <v/>
      </c>
      <c r="K8" s="122" t="str">
        <f>IF('LYNX PLYWOOD'!U16=0,"",'LYNX PLYWOOD'!U16)</f>
        <v/>
      </c>
      <c r="L8" s="122" t="str">
        <f>IF('LYNX PLYWOOD'!V16=0,"",'LYNX PLYWOOD'!V16)</f>
        <v/>
      </c>
      <c r="M8" s="122" t="str">
        <f>IF('LYNX PLYWOOD'!W16=0,"",'LYNX PLYWOOD'!W16)</f>
        <v/>
      </c>
      <c r="N8" s="122" t="str">
        <f>IF('LYNX PLYWOOD'!X16=0,"",'LYNX PLYWOOD'!X16)</f>
        <v/>
      </c>
      <c r="O8" s="122" t="str">
        <f>IF('LYNX PLYWOOD'!Y16=0,"",'LYNX PLYWOOD'!Y16)</f>
        <v/>
      </c>
      <c r="P8" s="122" t="str">
        <f>IF('LYNX PLYWOOD'!Z16=0,"",'LYNX PLYWOOD'!Z16)</f>
        <v/>
      </c>
      <c r="Q8" s="122" t="str">
        <f>IF('LYNX PLYWOOD'!AA16=0,"",'LYNX PLYWOOD'!AA16)</f>
        <v/>
      </c>
      <c r="R8" s="186">
        <f>'PRODUCTION LIST lynx plywood'!R11</f>
        <v>0</v>
      </c>
    </row>
    <row r="9" spans="1:18" ht="23.25" customHeight="1">
      <c r="A9" s="10" t="e">
        <f>B9*'LYNX PLYWOOD'!#REF!</f>
        <v>#REF!</v>
      </c>
      <c r="B9" s="1">
        <f t="shared" si="0"/>
        <v>0</v>
      </c>
      <c r="C9" s="8" t="str">
        <f>'LYNX PLYWOOD'!D17</f>
        <v>L14-W</v>
      </c>
      <c r="D9" s="122" t="str">
        <f>IF('LYNX PLYWOOD'!N17=0,"",'LYNX PLYWOOD'!N17)</f>
        <v/>
      </c>
      <c r="E9" s="122" t="str">
        <f>IF('LYNX PLYWOOD'!O17=0,"",'LYNX PLYWOOD'!O17)</f>
        <v/>
      </c>
      <c r="F9" s="122" t="str">
        <f>IF('LYNX PLYWOOD'!P17=0,"",'LYNX PLYWOOD'!P17)</f>
        <v/>
      </c>
      <c r="G9" s="122" t="str">
        <f>IF('LYNX PLYWOOD'!Q17=0,"",'LYNX PLYWOOD'!Q17)</f>
        <v/>
      </c>
      <c r="H9" s="122" t="str">
        <f>IF('LYNX PLYWOOD'!R17=0,"",'LYNX PLYWOOD'!R17)</f>
        <v/>
      </c>
      <c r="I9" s="122" t="str">
        <f>IF('LYNX PLYWOOD'!S17=0,"",'LYNX PLYWOOD'!S17)</f>
        <v/>
      </c>
      <c r="J9" s="122" t="str">
        <f>IF('LYNX PLYWOOD'!T17=0,"",'LYNX PLYWOOD'!T17)</f>
        <v/>
      </c>
      <c r="K9" s="122" t="str">
        <f>IF('LYNX PLYWOOD'!U17=0,"",'LYNX PLYWOOD'!U17)</f>
        <v/>
      </c>
      <c r="L9" s="122" t="str">
        <f>IF('LYNX PLYWOOD'!V17=0,"",'LYNX PLYWOOD'!V17)</f>
        <v/>
      </c>
      <c r="M9" s="122" t="str">
        <f>IF('LYNX PLYWOOD'!W17=0,"",'LYNX PLYWOOD'!W17)</f>
        <v/>
      </c>
      <c r="N9" s="122" t="str">
        <f>IF('LYNX PLYWOOD'!X17=0,"",'LYNX PLYWOOD'!X17)</f>
        <v/>
      </c>
      <c r="O9" s="122" t="str">
        <f>IF('LYNX PLYWOOD'!Y17=0,"",'LYNX PLYWOOD'!Y17)</f>
        <v/>
      </c>
      <c r="P9" s="122" t="str">
        <f>IF('LYNX PLYWOOD'!Z17=0,"",'LYNX PLYWOOD'!Z17)</f>
        <v/>
      </c>
      <c r="Q9" s="122" t="str">
        <f>IF('LYNX PLYWOOD'!AA17=0,"",'LYNX PLYWOOD'!AA17)</f>
        <v/>
      </c>
      <c r="R9" s="186">
        <f>'PRODUCTION LIST lynx plywood'!R12</f>
        <v>0</v>
      </c>
    </row>
    <row r="10" spans="1:18" ht="23.25" customHeight="1">
      <c r="A10" s="10" t="e">
        <f>B10*'LYNX PLYWOOD'!#REF!</f>
        <v>#REF!</v>
      </c>
      <c r="B10" s="1">
        <f t="shared" si="0"/>
        <v>0</v>
      </c>
      <c r="C10" s="8" t="str">
        <f>'LYNX PLYWOOD'!D18</f>
        <v>L15-W</v>
      </c>
      <c r="D10" s="122" t="str">
        <f>IF('LYNX PLYWOOD'!N18=0,"",'LYNX PLYWOOD'!N18)</f>
        <v/>
      </c>
      <c r="E10" s="122" t="str">
        <f>IF('LYNX PLYWOOD'!O18=0,"",'LYNX PLYWOOD'!O18)</f>
        <v/>
      </c>
      <c r="F10" s="122" t="str">
        <f>IF('LYNX PLYWOOD'!P18=0,"",'LYNX PLYWOOD'!P18)</f>
        <v/>
      </c>
      <c r="G10" s="122" t="str">
        <f>IF('LYNX PLYWOOD'!Q18=0,"",'LYNX PLYWOOD'!Q18)</f>
        <v/>
      </c>
      <c r="H10" s="122" t="str">
        <f>IF('LYNX PLYWOOD'!R18=0,"",'LYNX PLYWOOD'!R18)</f>
        <v/>
      </c>
      <c r="I10" s="122" t="str">
        <f>IF('LYNX PLYWOOD'!S18=0,"",'LYNX PLYWOOD'!S18)</f>
        <v/>
      </c>
      <c r="J10" s="122" t="str">
        <f>IF('LYNX PLYWOOD'!T18=0,"",'LYNX PLYWOOD'!T18)</f>
        <v/>
      </c>
      <c r="K10" s="122" t="str">
        <f>IF('LYNX PLYWOOD'!U18=0,"",'LYNX PLYWOOD'!U18)</f>
        <v/>
      </c>
      <c r="L10" s="122" t="str">
        <f>IF('LYNX PLYWOOD'!V18=0,"",'LYNX PLYWOOD'!V18)</f>
        <v/>
      </c>
      <c r="M10" s="122" t="str">
        <f>IF('LYNX PLYWOOD'!W18=0,"",'LYNX PLYWOOD'!W18)</f>
        <v/>
      </c>
      <c r="N10" s="122" t="str">
        <f>IF('LYNX PLYWOOD'!X18=0,"",'LYNX PLYWOOD'!X18)</f>
        <v/>
      </c>
      <c r="O10" s="122" t="str">
        <f>IF('LYNX PLYWOOD'!Y18=0,"",'LYNX PLYWOOD'!Y18)</f>
        <v/>
      </c>
      <c r="P10" s="122" t="str">
        <f>IF('LYNX PLYWOOD'!Z18=0,"",'LYNX PLYWOOD'!Z18)</f>
        <v/>
      </c>
      <c r="Q10" s="122" t="str">
        <f>IF('LYNX PLYWOOD'!AA18=0,"",'LYNX PLYWOOD'!AA18)</f>
        <v/>
      </c>
      <c r="R10" s="186">
        <f>'PRODUCTION LIST lynx plywood'!R13</f>
        <v>0</v>
      </c>
    </row>
    <row r="11" spans="1:18" ht="23.25" customHeight="1">
      <c r="A11" s="10" t="e">
        <f>B11*'LYNX PLYWOOD'!#REF!</f>
        <v>#REF!</v>
      </c>
      <c r="B11" s="1">
        <f t="shared" si="0"/>
        <v>0</v>
      </c>
      <c r="C11" s="8" t="str">
        <f>'LYNX PLYWOOD'!D19</f>
        <v>L16-W</v>
      </c>
      <c r="D11" s="122" t="str">
        <f>IF('LYNX PLYWOOD'!N19=0,"",'LYNX PLYWOOD'!N19)</f>
        <v/>
      </c>
      <c r="E11" s="122" t="str">
        <f>IF('LYNX PLYWOOD'!O19=0,"",'LYNX PLYWOOD'!O19)</f>
        <v/>
      </c>
      <c r="F11" s="122" t="str">
        <f>IF('LYNX PLYWOOD'!P19=0,"",'LYNX PLYWOOD'!P19)</f>
        <v/>
      </c>
      <c r="G11" s="122" t="str">
        <f>IF('LYNX PLYWOOD'!Q19=0,"",'LYNX PLYWOOD'!Q19)</f>
        <v/>
      </c>
      <c r="H11" s="122" t="str">
        <f>IF('LYNX PLYWOOD'!R19=0,"",'LYNX PLYWOOD'!R19)</f>
        <v/>
      </c>
      <c r="I11" s="122" t="str">
        <f>IF('LYNX PLYWOOD'!S19=0,"",'LYNX PLYWOOD'!S19)</f>
        <v/>
      </c>
      <c r="J11" s="122" t="str">
        <f>IF('LYNX PLYWOOD'!T19=0,"",'LYNX PLYWOOD'!T19)</f>
        <v/>
      </c>
      <c r="K11" s="122" t="str">
        <f>IF('LYNX PLYWOOD'!U19=0,"",'LYNX PLYWOOD'!U19)</f>
        <v/>
      </c>
      <c r="L11" s="122" t="str">
        <f>IF('LYNX PLYWOOD'!V19=0,"",'LYNX PLYWOOD'!V19)</f>
        <v/>
      </c>
      <c r="M11" s="122" t="str">
        <f>IF('LYNX PLYWOOD'!W19=0,"",'LYNX PLYWOOD'!W19)</f>
        <v/>
      </c>
      <c r="N11" s="122" t="str">
        <f>IF('LYNX PLYWOOD'!X19=0,"",'LYNX PLYWOOD'!X19)</f>
        <v/>
      </c>
      <c r="O11" s="122" t="str">
        <f>IF('LYNX PLYWOOD'!Y19=0,"",'LYNX PLYWOOD'!Y19)</f>
        <v/>
      </c>
      <c r="P11" s="122" t="str">
        <f>IF('LYNX PLYWOOD'!Z19=0,"",'LYNX PLYWOOD'!Z19)</f>
        <v/>
      </c>
      <c r="Q11" s="122" t="str">
        <f>IF('LYNX PLYWOOD'!AA19=0,"",'LYNX PLYWOOD'!AA19)</f>
        <v/>
      </c>
      <c r="R11" s="186">
        <f>'PRODUCTION LIST lynx plywood'!R14</f>
        <v>0</v>
      </c>
    </row>
    <row r="12" spans="1:18" ht="23.25" customHeight="1">
      <c r="A12" s="10">
        <f>B12*'LYNX PLYWOOD'!J13</f>
        <v>0</v>
      </c>
      <c r="B12" s="1">
        <f t="shared" si="0"/>
        <v>0</v>
      </c>
      <c r="C12" s="8"/>
      <c r="D12" s="122" t="str">
        <f>IF('LYNX PLYWOOD'!N20=0,"",'LYNX PLYWOOD'!N20)</f>
        <v/>
      </c>
      <c r="E12" s="122" t="str">
        <f>IF('LYNX PLYWOOD'!O20=0,"",'LYNX PLYWOOD'!O20)</f>
        <v/>
      </c>
      <c r="F12" s="122"/>
      <c r="G12" s="122"/>
      <c r="H12" s="122"/>
      <c r="I12" s="122"/>
      <c r="J12" s="122" t="str">
        <f>IF('LYNX PLYWOOD'!T20=0,"",'LYNX PLYWOOD'!T20)</f>
        <v/>
      </c>
      <c r="K12" s="122"/>
      <c r="L12" s="122"/>
      <c r="M12" s="122"/>
      <c r="N12" s="122"/>
      <c r="O12" s="122"/>
      <c r="P12" s="122"/>
      <c r="Q12" s="122"/>
      <c r="R12" s="186"/>
    </row>
    <row r="13" spans="1:18" ht="23.25" customHeight="1">
      <c r="A13" s="10">
        <f>B13*'LYNX PLYWOOD'!J14</f>
        <v>0</v>
      </c>
      <c r="B13" s="1">
        <f t="shared" si="0"/>
        <v>0</v>
      </c>
      <c r="C13" s="8" t="str">
        <f>'LYNX PLYWOOD'!D21</f>
        <v>L21-W</v>
      </c>
      <c r="D13" s="122" t="str">
        <f>IF('LYNX PLYWOOD'!N21=0,"",'LYNX PLYWOOD'!N21)</f>
        <v/>
      </c>
      <c r="E13" s="122" t="str">
        <f>IF('LYNX PLYWOOD'!O21=0,"",'LYNX PLYWOOD'!O21)</f>
        <v/>
      </c>
      <c r="F13" s="122" t="str">
        <f>IF('LYNX PLYWOOD'!P21=0,"",'LYNX PLYWOOD'!P21)</f>
        <v/>
      </c>
      <c r="G13" s="122" t="str">
        <f>IF('LYNX PLYWOOD'!Q21=0,"",'LYNX PLYWOOD'!Q21)</f>
        <v/>
      </c>
      <c r="H13" s="122" t="str">
        <f>IF('LYNX PLYWOOD'!R21=0,"",'LYNX PLYWOOD'!R21)</f>
        <v/>
      </c>
      <c r="I13" s="122" t="str">
        <f>IF('LYNX PLYWOOD'!S21=0,"",'LYNX PLYWOOD'!S21)</f>
        <v/>
      </c>
      <c r="J13" s="122" t="str">
        <f>IF('LYNX PLYWOOD'!T21=0,"",'LYNX PLYWOOD'!T21)</f>
        <v/>
      </c>
      <c r="K13" s="122" t="str">
        <f>IF('LYNX PLYWOOD'!U21=0,"",'LYNX PLYWOOD'!U21)</f>
        <v/>
      </c>
      <c r="L13" s="122" t="str">
        <f>IF('LYNX PLYWOOD'!V21=0,"",'LYNX PLYWOOD'!V21)</f>
        <v/>
      </c>
      <c r="M13" s="122" t="str">
        <f>IF('LYNX PLYWOOD'!W21=0,"",'LYNX PLYWOOD'!W21)</f>
        <v/>
      </c>
      <c r="N13" s="122" t="str">
        <f>IF('LYNX PLYWOOD'!X21=0,"",'LYNX PLYWOOD'!X21)</f>
        <v/>
      </c>
      <c r="O13" s="122" t="str">
        <f>IF('LYNX PLYWOOD'!Y21=0,"",'LYNX PLYWOOD'!Y21)</f>
        <v/>
      </c>
      <c r="P13" s="122" t="str">
        <f>IF('LYNX PLYWOOD'!Z21=0,"",'LYNX PLYWOOD'!Z21)</f>
        <v/>
      </c>
      <c r="Q13" s="122" t="str">
        <f>IF('LYNX PLYWOOD'!AA21=0,"",'LYNX PLYWOOD'!AA21)</f>
        <v/>
      </c>
      <c r="R13" s="186">
        <f>'PRODUCTION LIST lynx plywood'!R16</f>
        <v>0</v>
      </c>
    </row>
    <row r="14" spans="1:18" ht="23.25" customHeight="1">
      <c r="A14" s="10">
        <f>B14*'LYNX PLYWOOD'!J15</f>
        <v>0</v>
      </c>
      <c r="B14" s="1">
        <f t="shared" si="0"/>
        <v>0</v>
      </c>
      <c r="C14" s="8" t="str">
        <f>'LYNX PLYWOOD'!D22</f>
        <v>L22-W</v>
      </c>
      <c r="D14" s="122" t="str">
        <f>IF('LYNX PLYWOOD'!N22=0,"",'LYNX PLYWOOD'!N22)</f>
        <v/>
      </c>
      <c r="E14" s="122" t="str">
        <f>IF('LYNX PLYWOOD'!O22=0,"",'LYNX PLYWOOD'!O22)</f>
        <v/>
      </c>
      <c r="F14" s="122" t="str">
        <f>IF('LYNX PLYWOOD'!P22=0,"",'LYNX PLYWOOD'!P22)</f>
        <v/>
      </c>
      <c r="G14" s="122" t="str">
        <f>IF('LYNX PLYWOOD'!Q22=0,"",'LYNX PLYWOOD'!Q22)</f>
        <v/>
      </c>
      <c r="H14" s="122" t="str">
        <f>IF('LYNX PLYWOOD'!R22=0,"",'LYNX PLYWOOD'!R22)</f>
        <v/>
      </c>
      <c r="I14" s="122" t="str">
        <f>IF('LYNX PLYWOOD'!S22=0,"",'LYNX PLYWOOD'!S22)</f>
        <v/>
      </c>
      <c r="J14" s="122" t="str">
        <f>IF('LYNX PLYWOOD'!T22=0,"",'LYNX PLYWOOD'!T22)</f>
        <v/>
      </c>
      <c r="K14" s="122" t="str">
        <f>IF('LYNX PLYWOOD'!U22=0,"",'LYNX PLYWOOD'!U22)</f>
        <v/>
      </c>
      <c r="L14" s="122" t="str">
        <f>IF('LYNX PLYWOOD'!V22=0,"",'LYNX PLYWOOD'!V22)</f>
        <v/>
      </c>
      <c r="M14" s="122" t="str">
        <f>IF('LYNX PLYWOOD'!W22=0,"",'LYNX PLYWOOD'!W22)</f>
        <v/>
      </c>
      <c r="N14" s="122" t="str">
        <f>IF('LYNX PLYWOOD'!X22=0,"",'LYNX PLYWOOD'!X22)</f>
        <v/>
      </c>
      <c r="O14" s="122" t="str">
        <f>IF('LYNX PLYWOOD'!Y22=0,"",'LYNX PLYWOOD'!Y22)</f>
        <v/>
      </c>
      <c r="P14" s="122" t="str">
        <f>IF('LYNX PLYWOOD'!Z22=0,"",'LYNX PLYWOOD'!Z22)</f>
        <v/>
      </c>
      <c r="Q14" s="122" t="str">
        <f>IF('LYNX PLYWOOD'!AA22=0,"",'LYNX PLYWOOD'!AA22)</f>
        <v/>
      </c>
      <c r="R14" s="186">
        <f>'PRODUCTION LIST lynx plywood'!R17</f>
        <v>0</v>
      </c>
    </row>
    <row r="15" spans="1:18" ht="23.25" customHeight="1">
      <c r="A15" s="10">
        <f>B15*'LYNX PLYWOOD'!J16</f>
        <v>0</v>
      </c>
      <c r="B15" s="1">
        <f t="shared" si="0"/>
        <v>0</v>
      </c>
      <c r="C15" s="8" t="str">
        <f>'LYNX PLYWOOD'!D23</f>
        <v>L23-W</v>
      </c>
      <c r="D15" s="122" t="str">
        <f>IF('LYNX PLYWOOD'!N23=0,"",'LYNX PLYWOOD'!N23)</f>
        <v/>
      </c>
      <c r="E15" s="122" t="str">
        <f>IF('LYNX PLYWOOD'!O23=0,"",'LYNX PLYWOOD'!O23)</f>
        <v/>
      </c>
      <c r="F15" s="122" t="str">
        <f>IF('LYNX PLYWOOD'!P23=0,"",'LYNX PLYWOOD'!P23)</f>
        <v/>
      </c>
      <c r="G15" s="122" t="str">
        <f>IF('LYNX PLYWOOD'!Q23=0,"",'LYNX PLYWOOD'!Q23)</f>
        <v/>
      </c>
      <c r="H15" s="122" t="str">
        <f>IF('LYNX PLYWOOD'!R23=0,"",'LYNX PLYWOOD'!R23)</f>
        <v/>
      </c>
      <c r="I15" s="122" t="str">
        <f>IF('LYNX PLYWOOD'!S23=0,"",'LYNX PLYWOOD'!S23)</f>
        <v/>
      </c>
      <c r="J15" s="122" t="str">
        <f>IF('LYNX PLYWOOD'!T23=0,"",'LYNX PLYWOOD'!T23)</f>
        <v/>
      </c>
      <c r="K15" s="122" t="str">
        <f>IF('LYNX PLYWOOD'!U23=0,"",'LYNX PLYWOOD'!U23)</f>
        <v/>
      </c>
      <c r="L15" s="122" t="str">
        <f>IF('LYNX PLYWOOD'!V23=0,"",'LYNX PLYWOOD'!V23)</f>
        <v/>
      </c>
      <c r="M15" s="122" t="str">
        <f>IF('LYNX PLYWOOD'!W23=0,"",'LYNX PLYWOOD'!W23)</f>
        <v/>
      </c>
      <c r="N15" s="122" t="str">
        <f>IF('LYNX PLYWOOD'!X23=0,"",'LYNX PLYWOOD'!X23)</f>
        <v/>
      </c>
      <c r="O15" s="122" t="str">
        <f>IF('LYNX PLYWOOD'!Y23=0,"",'LYNX PLYWOOD'!Y23)</f>
        <v/>
      </c>
      <c r="P15" s="122" t="str">
        <f>IF('LYNX PLYWOOD'!Z23=0,"",'LYNX PLYWOOD'!Z23)</f>
        <v/>
      </c>
      <c r="Q15" s="122" t="str">
        <f>IF('LYNX PLYWOOD'!AA23=0,"",'LYNX PLYWOOD'!AA23)</f>
        <v/>
      </c>
      <c r="R15" s="186">
        <f>'PRODUCTION LIST lynx plywood'!R18</f>
        <v>0</v>
      </c>
    </row>
    <row r="16" spans="1:18" ht="23.25" customHeight="1">
      <c r="A16" s="10">
        <f>B16*'LYNX PLYWOOD'!J17</f>
        <v>0</v>
      </c>
      <c r="B16" s="1">
        <f t="shared" si="0"/>
        <v>0</v>
      </c>
      <c r="C16" s="8" t="str">
        <f>'LYNX PLYWOOD'!D24</f>
        <v>L24-W</v>
      </c>
      <c r="D16" s="122" t="str">
        <f>IF('LYNX PLYWOOD'!N24=0,"",'LYNX PLYWOOD'!N24)</f>
        <v/>
      </c>
      <c r="E16" s="122" t="str">
        <f>IF('LYNX PLYWOOD'!O24=0,"",'LYNX PLYWOOD'!O24)</f>
        <v/>
      </c>
      <c r="F16" s="122" t="str">
        <f>IF('LYNX PLYWOOD'!P24=0,"",'LYNX PLYWOOD'!P24)</f>
        <v/>
      </c>
      <c r="G16" s="122" t="str">
        <f>IF('LYNX PLYWOOD'!Q24=0,"",'LYNX PLYWOOD'!Q24)</f>
        <v/>
      </c>
      <c r="H16" s="122" t="str">
        <f>IF('LYNX PLYWOOD'!R24=0,"",'LYNX PLYWOOD'!R24)</f>
        <v/>
      </c>
      <c r="I16" s="122" t="str">
        <f>IF('LYNX PLYWOOD'!S24=0,"",'LYNX PLYWOOD'!S24)</f>
        <v/>
      </c>
      <c r="J16" s="122" t="str">
        <f>IF('LYNX PLYWOOD'!T24=0,"",'LYNX PLYWOOD'!T24)</f>
        <v/>
      </c>
      <c r="K16" s="122" t="str">
        <f>IF('LYNX PLYWOOD'!U24=0,"",'LYNX PLYWOOD'!U24)</f>
        <v/>
      </c>
      <c r="L16" s="122" t="str">
        <f>IF('LYNX PLYWOOD'!V24=0,"",'LYNX PLYWOOD'!V24)</f>
        <v/>
      </c>
      <c r="M16" s="122" t="str">
        <f>IF('LYNX PLYWOOD'!W24=0,"",'LYNX PLYWOOD'!W24)</f>
        <v/>
      </c>
      <c r="N16" s="122" t="str">
        <f>IF('LYNX PLYWOOD'!X24=0,"",'LYNX PLYWOOD'!X24)</f>
        <v/>
      </c>
      <c r="O16" s="122" t="str">
        <f>IF('LYNX PLYWOOD'!Y24=0,"",'LYNX PLYWOOD'!Y24)</f>
        <v/>
      </c>
      <c r="P16" s="122" t="str">
        <f>IF('LYNX PLYWOOD'!Z24=0,"",'LYNX PLYWOOD'!Z24)</f>
        <v/>
      </c>
      <c r="Q16" s="122" t="str">
        <f>IF('LYNX PLYWOOD'!AA24=0,"",'LYNX PLYWOOD'!AA24)</f>
        <v/>
      </c>
      <c r="R16" s="186">
        <f>'PRODUCTION LIST lynx plywood'!R19</f>
        <v>0</v>
      </c>
    </row>
    <row r="17" spans="1:30" ht="23.25" customHeight="1">
      <c r="A17" s="10" t="e">
        <f>B17*'LYNX PLYWOOD'!#REF!</f>
        <v>#REF!</v>
      </c>
      <c r="B17" s="1">
        <f t="shared" si="0"/>
        <v>0</v>
      </c>
      <c r="C17" s="8"/>
      <c r="D17" s="122" t="str">
        <f>IF('LYNX PLYWOOD'!N25=0,"",'LYNX PLYWOOD'!N25)</f>
        <v/>
      </c>
      <c r="E17" s="122" t="str">
        <f>IF('LYNX PLYWOOD'!O25=0,"",'LYNX PLYWOOD'!O25)</f>
        <v/>
      </c>
      <c r="F17" s="122"/>
      <c r="G17" s="122"/>
      <c r="H17" s="122"/>
      <c r="I17" s="122"/>
      <c r="J17" s="122" t="str">
        <f>IF('LYNX PLYWOOD'!T25=0,"",'LYNX PLYWOOD'!T25)</f>
        <v/>
      </c>
      <c r="K17" s="122"/>
      <c r="L17" s="122"/>
      <c r="M17" s="122"/>
      <c r="N17" s="122"/>
      <c r="O17" s="122"/>
      <c r="P17" s="122"/>
      <c r="Q17" s="122"/>
      <c r="R17" s="186"/>
    </row>
    <row r="18" spans="1:30" ht="23.25" customHeight="1">
      <c r="A18" s="10" t="e">
        <f>B18*'LYNX PLYWOOD'!#REF!</f>
        <v>#REF!</v>
      </c>
      <c r="B18" s="1">
        <f t="shared" si="0"/>
        <v>0</v>
      </c>
      <c r="C18" s="8" t="str">
        <f>'LYNX PLYWOOD'!D26</f>
        <v>L31-W</v>
      </c>
      <c r="D18" s="122" t="str">
        <f>IF('LYNX PLYWOOD'!N26=0,"",'LYNX PLYWOOD'!N26)</f>
        <v/>
      </c>
      <c r="E18" s="122" t="str">
        <f>IF('LYNX PLYWOOD'!O26=0,"",'LYNX PLYWOOD'!O26)</f>
        <v/>
      </c>
      <c r="F18" s="122" t="str">
        <f>IF('LYNX PLYWOOD'!P26=0,"",'LYNX PLYWOOD'!P26)</f>
        <v/>
      </c>
      <c r="G18" s="122" t="str">
        <f>IF('LYNX PLYWOOD'!Q26=0,"",'LYNX PLYWOOD'!Q26)</f>
        <v/>
      </c>
      <c r="H18" s="122" t="str">
        <f>IF('LYNX PLYWOOD'!R26=0,"",'LYNX PLYWOOD'!R26)</f>
        <v/>
      </c>
      <c r="I18" s="122" t="str">
        <f>IF('LYNX PLYWOOD'!S26=0,"",'LYNX PLYWOOD'!S26)</f>
        <v/>
      </c>
      <c r="J18" s="122" t="str">
        <f>IF('LYNX PLYWOOD'!T26=0,"",'LYNX PLYWOOD'!T26)</f>
        <v/>
      </c>
      <c r="K18" s="122" t="str">
        <f>IF('LYNX PLYWOOD'!U26=0,"",'LYNX PLYWOOD'!U26)</f>
        <v/>
      </c>
      <c r="L18" s="122" t="str">
        <f>IF('LYNX PLYWOOD'!V26=0,"",'LYNX PLYWOOD'!V26)</f>
        <v/>
      </c>
      <c r="M18" s="122" t="str">
        <f>IF('LYNX PLYWOOD'!W26=0,"",'LYNX PLYWOOD'!W26)</f>
        <v/>
      </c>
      <c r="N18" s="122" t="str">
        <f>IF('LYNX PLYWOOD'!X26=0,"",'LYNX PLYWOOD'!X26)</f>
        <v/>
      </c>
      <c r="O18" s="122" t="str">
        <f>IF('LYNX PLYWOOD'!Y26=0,"",'LYNX PLYWOOD'!Y26)</f>
        <v/>
      </c>
      <c r="P18" s="122" t="str">
        <f>IF('LYNX PLYWOOD'!Z26=0,"",'LYNX PLYWOOD'!Z26)</f>
        <v/>
      </c>
      <c r="Q18" s="122" t="str">
        <f>IF('LYNX PLYWOOD'!AA26=0,"",'LYNX PLYWOOD'!AA26)</f>
        <v/>
      </c>
      <c r="R18" s="186">
        <f>'PRODUCTION LIST lynx plywood'!R21</f>
        <v>0</v>
      </c>
    </row>
    <row r="19" spans="1:30" ht="23.25" customHeight="1">
      <c r="A19" s="10" t="e">
        <f>B19*'LYNX PLYWOOD'!#REF!</f>
        <v>#REF!</v>
      </c>
      <c r="B19" s="1">
        <f t="shared" si="0"/>
        <v>0</v>
      </c>
      <c r="C19" s="8" t="str">
        <f>'LYNX PLYWOOD'!D27</f>
        <v>L32-W</v>
      </c>
      <c r="D19" s="122" t="str">
        <f>IF('LYNX PLYWOOD'!N27=0,"",'LYNX PLYWOOD'!N27)</f>
        <v/>
      </c>
      <c r="E19" s="122" t="str">
        <f>IF('LYNX PLYWOOD'!O27=0,"",'LYNX PLYWOOD'!O27)</f>
        <v/>
      </c>
      <c r="F19" s="122" t="str">
        <f>IF('LYNX PLYWOOD'!P27=0,"",'LYNX PLYWOOD'!P27)</f>
        <v/>
      </c>
      <c r="G19" s="122" t="str">
        <f>IF('LYNX PLYWOOD'!Q27=0,"",'LYNX PLYWOOD'!Q27)</f>
        <v/>
      </c>
      <c r="H19" s="122" t="str">
        <f>IF('LYNX PLYWOOD'!R27=0,"",'LYNX PLYWOOD'!R27)</f>
        <v/>
      </c>
      <c r="I19" s="122" t="str">
        <f>IF('LYNX PLYWOOD'!S27=0,"",'LYNX PLYWOOD'!S27)</f>
        <v/>
      </c>
      <c r="J19" s="122" t="str">
        <f>IF('LYNX PLYWOOD'!T27=0,"",'LYNX PLYWOOD'!T27)</f>
        <v/>
      </c>
      <c r="K19" s="122" t="str">
        <f>IF('LYNX PLYWOOD'!U27=0,"",'LYNX PLYWOOD'!U27)</f>
        <v/>
      </c>
      <c r="L19" s="122" t="str">
        <f>IF('LYNX PLYWOOD'!V27=0,"",'LYNX PLYWOOD'!V27)</f>
        <v/>
      </c>
      <c r="M19" s="122" t="str">
        <f>IF('LYNX PLYWOOD'!W27=0,"",'LYNX PLYWOOD'!W27)</f>
        <v/>
      </c>
      <c r="N19" s="122" t="str">
        <f>IF('LYNX PLYWOOD'!X27=0,"",'LYNX PLYWOOD'!X27)</f>
        <v/>
      </c>
      <c r="O19" s="122" t="str">
        <f>IF('LYNX PLYWOOD'!Y27=0,"",'LYNX PLYWOOD'!Y27)</f>
        <v/>
      </c>
      <c r="P19" s="122" t="str">
        <f>IF('LYNX PLYWOOD'!Z27=0,"",'LYNX PLYWOOD'!Z27)</f>
        <v/>
      </c>
      <c r="Q19" s="122" t="str">
        <f>IF('LYNX PLYWOOD'!AA27=0,"",'LYNX PLYWOOD'!AA27)</f>
        <v/>
      </c>
      <c r="R19" s="186">
        <f>'PRODUCTION LIST lynx plywood'!R22</f>
        <v>0</v>
      </c>
    </row>
    <row r="20" spans="1:30" ht="23.25" customHeight="1">
      <c r="A20" s="10">
        <f>B20*'LYNX PLYWOOD'!J20</f>
        <v>0</v>
      </c>
      <c r="B20" s="1">
        <f t="shared" si="0"/>
        <v>0</v>
      </c>
      <c r="C20" s="8" t="str">
        <f>'LYNX PLYWOOD'!D28</f>
        <v>L33-W</v>
      </c>
      <c r="D20" s="122" t="str">
        <f>IF('LYNX PLYWOOD'!N28=0,"",'LYNX PLYWOOD'!N28)</f>
        <v/>
      </c>
      <c r="E20" s="122" t="str">
        <f>IF('LYNX PLYWOOD'!O28=0,"",'LYNX PLYWOOD'!O28)</f>
        <v/>
      </c>
      <c r="F20" s="122" t="str">
        <f>IF('LYNX PLYWOOD'!P28=0,"",'LYNX PLYWOOD'!P28)</f>
        <v/>
      </c>
      <c r="G20" s="122" t="str">
        <f>IF('LYNX PLYWOOD'!Q28=0,"",'LYNX PLYWOOD'!Q28)</f>
        <v/>
      </c>
      <c r="H20" s="122" t="str">
        <f>IF('LYNX PLYWOOD'!R28=0,"",'LYNX PLYWOOD'!R28)</f>
        <v/>
      </c>
      <c r="I20" s="122" t="str">
        <f>IF('LYNX PLYWOOD'!S28=0,"",'LYNX PLYWOOD'!S28)</f>
        <v/>
      </c>
      <c r="J20" s="122" t="str">
        <f>IF('LYNX PLYWOOD'!T28=0,"",'LYNX PLYWOOD'!T28)</f>
        <v/>
      </c>
      <c r="K20" s="122" t="str">
        <f>IF('LYNX PLYWOOD'!U28=0,"",'LYNX PLYWOOD'!U28)</f>
        <v/>
      </c>
      <c r="L20" s="122" t="str">
        <f>IF('LYNX PLYWOOD'!V28=0,"",'LYNX PLYWOOD'!V28)</f>
        <v/>
      </c>
      <c r="M20" s="122" t="str">
        <f>IF('LYNX PLYWOOD'!W28=0,"",'LYNX PLYWOOD'!W28)</f>
        <v/>
      </c>
      <c r="N20" s="122" t="str">
        <f>IF('LYNX PLYWOOD'!X28=0,"",'LYNX PLYWOOD'!X28)</f>
        <v/>
      </c>
      <c r="O20" s="122" t="str">
        <f>IF('LYNX PLYWOOD'!Y28=0,"",'LYNX PLYWOOD'!Y28)</f>
        <v/>
      </c>
      <c r="P20" s="122" t="str">
        <f>IF('LYNX PLYWOOD'!Z28=0,"",'LYNX PLYWOOD'!Z28)</f>
        <v/>
      </c>
      <c r="Q20" s="122" t="str">
        <f>IF('LYNX PLYWOOD'!AA28=0,"",'LYNX PLYWOOD'!AA28)</f>
        <v/>
      </c>
      <c r="R20" s="186">
        <f>'PRODUCTION LIST lynx plywood'!R23</f>
        <v>0</v>
      </c>
    </row>
    <row r="21" spans="1:30" ht="23.25" customHeight="1">
      <c r="A21" s="10">
        <f>B21*'LYNX PLYWOOD'!J21</f>
        <v>0</v>
      </c>
      <c r="B21" s="1">
        <f t="shared" si="0"/>
        <v>0</v>
      </c>
      <c r="C21" s="8" t="str">
        <f>'LYNX PLYWOOD'!D29</f>
        <v>L34-W</v>
      </c>
      <c r="D21" s="122" t="str">
        <f>IF('LYNX PLYWOOD'!N29=0,"",'LYNX PLYWOOD'!N29)</f>
        <v/>
      </c>
      <c r="E21" s="122" t="str">
        <f>IF('LYNX PLYWOOD'!O29=0,"",'LYNX PLYWOOD'!O29)</f>
        <v/>
      </c>
      <c r="F21" s="122" t="str">
        <f>IF('LYNX PLYWOOD'!P29=0,"",'LYNX PLYWOOD'!P29)</f>
        <v/>
      </c>
      <c r="G21" s="122" t="str">
        <f>IF('LYNX PLYWOOD'!Q29=0,"",'LYNX PLYWOOD'!Q29)</f>
        <v/>
      </c>
      <c r="H21" s="122" t="str">
        <f>IF('LYNX PLYWOOD'!R29=0,"",'LYNX PLYWOOD'!R29)</f>
        <v/>
      </c>
      <c r="I21" s="122" t="str">
        <f>IF('LYNX PLYWOOD'!S29=0,"",'LYNX PLYWOOD'!S29)</f>
        <v/>
      </c>
      <c r="J21" s="122" t="str">
        <f>IF('LYNX PLYWOOD'!T29=0,"",'LYNX PLYWOOD'!T29)</f>
        <v/>
      </c>
      <c r="K21" s="122" t="str">
        <f>IF('LYNX PLYWOOD'!U29=0,"",'LYNX PLYWOOD'!U29)</f>
        <v/>
      </c>
      <c r="L21" s="122" t="str">
        <f>IF('LYNX PLYWOOD'!V29=0,"",'LYNX PLYWOOD'!V29)</f>
        <v/>
      </c>
      <c r="M21" s="122" t="str">
        <f>IF('LYNX PLYWOOD'!W29=0,"",'LYNX PLYWOOD'!W29)</f>
        <v/>
      </c>
      <c r="N21" s="122" t="str">
        <f>IF('LYNX PLYWOOD'!X29=0,"",'LYNX PLYWOOD'!X29)</f>
        <v/>
      </c>
      <c r="O21" s="122" t="str">
        <f>IF('LYNX PLYWOOD'!Y29=0,"",'LYNX PLYWOOD'!Y29)</f>
        <v/>
      </c>
      <c r="P21" s="122" t="str">
        <f>IF('LYNX PLYWOOD'!Z29=0,"",'LYNX PLYWOOD'!Z29)</f>
        <v/>
      </c>
      <c r="Q21" s="122" t="str">
        <f>IF('LYNX PLYWOOD'!AA29=0,"",'LYNX PLYWOOD'!AA29)</f>
        <v/>
      </c>
      <c r="R21" s="186">
        <f>'PRODUCTION LIST lynx plywood'!R24</f>
        <v>0</v>
      </c>
    </row>
    <row r="22" spans="1:30" ht="23.25" customHeight="1">
      <c r="A22" s="10">
        <f>B22*'LYNX PLYWOOD'!J22</f>
        <v>0</v>
      </c>
      <c r="B22" s="1">
        <f t="shared" si="0"/>
        <v>0</v>
      </c>
      <c r="C22" s="8"/>
      <c r="D22" s="122" t="str">
        <f>IF('LYNX PLYWOOD'!N30=0,"",'LYNX PLYWOOD'!N30)</f>
        <v/>
      </c>
      <c r="E22" s="122" t="str">
        <f>IF('LYNX PLYWOOD'!O30=0,"",'LYNX PLYWOOD'!O30)</f>
        <v/>
      </c>
      <c r="F22" s="122"/>
      <c r="G22" s="122"/>
      <c r="H22" s="122"/>
      <c r="I22" s="122"/>
      <c r="J22" s="122" t="str">
        <f>IF('LYNX PLYWOOD'!T30=0,"",'LYNX PLYWOOD'!T30)</f>
        <v/>
      </c>
      <c r="K22" s="122"/>
      <c r="L22" s="122"/>
      <c r="M22" s="122"/>
      <c r="N22" s="122"/>
      <c r="O22" s="122"/>
      <c r="P22" s="122"/>
      <c r="Q22" s="122"/>
      <c r="R22" s="186"/>
    </row>
    <row r="23" spans="1:30" ht="23.25" customHeight="1">
      <c r="A23" s="10">
        <f>B23*'LYNX PLYWOOD'!J23</f>
        <v>0</v>
      </c>
      <c r="B23" s="1">
        <f t="shared" si="0"/>
        <v>0</v>
      </c>
      <c r="C23" s="8" t="str">
        <f>'LYNX PLYWOOD'!D31</f>
        <v>L41-W</v>
      </c>
      <c r="D23" s="122" t="str">
        <f>IF('LYNX PLYWOOD'!N31=0,"",'LYNX PLYWOOD'!N31)</f>
        <v/>
      </c>
      <c r="E23" s="122" t="str">
        <f>IF('LYNX PLYWOOD'!O31=0,"",'LYNX PLYWOOD'!O31)</f>
        <v/>
      </c>
      <c r="F23" s="122" t="str">
        <f>IF('LYNX PLYWOOD'!P31=0,"",'LYNX PLYWOOD'!P31)</f>
        <v/>
      </c>
      <c r="G23" s="122" t="str">
        <f>IF('LYNX PLYWOOD'!Q31=0,"",'LYNX PLYWOOD'!Q31)</f>
        <v/>
      </c>
      <c r="H23" s="122" t="str">
        <f>IF('LYNX PLYWOOD'!R31=0,"",'LYNX PLYWOOD'!R31)</f>
        <v/>
      </c>
      <c r="I23" s="122" t="str">
        <f>IF('LYNX PLYWOOD'!S31=0,"",'LYNX PLYWOOD'!S31)</f>
        <v/>
      </c>
      <c r="J23" s="122" t="str">
        <f>IF('LYNX PLYWOOD'!T31=0,"",'LYNX PLYWOOD'!T31)</f>
        <v/>
      </c>
      <c r="K23" s="122" t="str">
        <f>IF('LYNX PLYWOOD'!U31=0,"",'LYNX PLYWOOD'!U31)</f>
        <v/>
      </c>
      <c r="L23" s="122" t="str">
        <f>IF('LYNX PLYWOOD'!V31=0,"",'LYNX PLYWOOD'!V31)</f>
        <v/>
      </c>
      <c r="M23" s="122" t="str">
        <f>IF('LYNX PLYWOOD'!W31=0,"",'LYNX PLYWOOD'!W31)</f>
        <v/>
      </c>
      <c r="N23" s="122" t="str">
        <f>IF('LYNX PLYWOOD'!X31=0,"",'LYNX PLYWOOD'!X31)</f>
        <v/>
      </c>
      <c r="O23" s="122" t="str">
        <f>IF('LYNX PLYWOOD'!Y31=0,"",'LYNX PLYWOOD'!Y31)</f>
        <v/>
      </c>
      <c r="P23" s="122" t="str">
        <f>IF('LYNX PLYWOOD'!Z31=0,"",'LYNX PLYWOOD'!Z31)</f>
        <v/>
      </c>
      <c r="Q23" s="122" t="str">
        <f>IF('LYNX PLYWOOD'!AA31=0,"",'LYNX PLYWOOD'!AA31)</f>
        <v/>
      </c>
      <c r="R23" s="186">
        <f>'PRODUCTION LIST lynx plywood'!R26</f>
        <v>0</v>
      </c>
    </row>
    <row r="24" spans="1:30" ht="23.25" customHeight="1">
      <c r="A24" s="10">
        <f>B24*'LYNX PLYWOOD'!J24</f>
        <v>0</v>
      </c>
      <c r="B24" s="1">
        <f t="shared" si="0"/>
        <v>0</v>
      </c>
      <c r="C24" s="8" t="str">
        <f>'LYNX PLYWOOD'!D32</f>
        <v>L42-W</v>
      </c>
      <c r="D24" s="122" t="str">
        <f>IF('LYNX PLYWOOD'!N32=0,"",'LYNX PLYWOOD'!N32)</f>
        <v/>
      </c>
      <c r="E24" s="122" t="str">
        <f>IF('LYNX PLYWOOD'!O32=0,"",'LYNX PLYWOOD'!O32)</f>
        <v/>
      </c>
      <c r="F24" s="122" t="str">
        <f>IF('LYNX PLYWOOD'!P32=0,"",'LYNX PLYWOOD'!P32)</f>
        <v/>
      </c>
      <c r="G24" s="122" t="str">
        <f>IF('LYNX PLYWOOD'!Q32=0,"",'LYNX PLYWOOD'!Q32)</f>
        <v/>
      </c>
      <c r="H24" s="122" t="str">
        <f>IF('LYNX PLYWOOD'!R32=0,"",'LYNX PLYWOOD'!R32)</f>
        <v/>
      </c>
      <c r="I24" s="122" t="str">
        <f>IF('LYNX PLYWOOD'!S32=0,"",'LYNX PLYWOOD'!S32)</f>
        <v/>
      </c>
      <c r="J24" s="122" t="str">
        <f>IF('LYNX PLYWOOD'!T32=0,"",'LYNX PLYWOOD'!T32)</f>
        <v/>
      </c>
      <c r="K24" s="122" t="str">
        <f>IF('LYNX PLYWOOD'!U32=0,"",'LYNX PLYWOOD'!U32)</f>
        <v/>
      </c>
      <c r="L24" s="122" t="str">
        <f>IF('LYNX PLYWOOD'!V32=0,"",'LYNX PLYWOOD'!V32)</f>
        <v/>
      </c>
      <c r="M24" s="122" t="str">
        <f>IF('LYNX PLYWOOD'!W32=0,"",'LYNX PLYWOOD'!W32)</f>
        <v/>
      </c>
      <c r="N24" s="122" t="str">
        <f>IF('LYNX PLYWOOD'!X32=0,"",'LYNX PLYWOOD'!X32)</f>
        <v/>
      </c>
      <c r="O24" s="122" t="str">
        <f>IF('LYNX PLYWOOD'!Y32=0,"",'LYNX PLYWOOD'!Y32)</f>
        <v/>
      </c>
      <c r="P24" s="122" t="str">
        <f>IF('LYNX PLYWOOD'!Z32=0,"",'LYNX PLYWOOD'!Z32)</f>
        <v/>
      </c>
      <c r="Q24" s="122" t="str">
        <f>IF('LYNX PLYWOOD'!AA32=0,"",'LYNX PLYWOOD'!AA32)</f>
        <v/>
      </c>
      <c r="R24" s="186">
        <f>'PRODUCTION LIST lynx plywood'!R27</f>
        <v>0</v>
      </c>
    </row>
    <row r="25" spans="1:30" ht="23.25" customHeight="1">
      <c r="A25" s="69"/>
      <c r="B25" s="70"/>
      <c r="C25" s="8" t="str">
        <f>'LYNX PLYWOOD'!D33</f>
        <v>L43-W</v>
      </c>
      <c r="D25" s="122" t="str">
        <f>IF('LYNX PLYWOOD'!N33=0,"",'LYNX PLYWOOD'!N33)</f>
        <v/>
      </c>
      <c r="E25" s="122" t="str">
        <f>IF('LYNX PLYWOOD'!O33=0,"",'LYNX PLYWOOD'!O33)</f>
        <v/>
      </c>
      <c r="F25" s="122" t="str">
        <f>IF('LYNX PLYWOOD'!P33=0,"",'LYNX PLYWOOD'!P33)</f>
        <v/>
      </c>
      <c r="G25" s="122" t="str">
        <f>IF('LYNX PLYWOOD'!Q33=0,"",'LYNX PLYWOOD'!Q33)</f>
        <v/>
      </c>
      <c r="H25" s="122" t="str">
        <f>IF('LYNX PLYWOOD'!R33=0,"",'LYNX PLYWOOD'!R33)</f>
        <v/>
      </c>
      <c r="I25" s="122" t="str">
        <f>IF('LYNX PLYWOOD'!S33=0,"",'LYNX PLYWOOD'!S33)</f>
        <v/>
      </c>
      <c r="J25" s="122" t="str">
        <f>IF('LYNX PLYWOOD'!T33=0,"",'LYNX PLYWOOD'!T33)</f>
        <v/>
      </c>
      <c r="K25" s="122" t="str">
        <f>IF('LYNX PLYWOOD'!U33=0,"",'LYNX PLYWOOD'!U33)</f>
        <v/>
      </c>
      <c r="L25" s="122" t="str">
        <f>IF('LYNX PLYWOOD'!V33=0,"",'LYNX PLYWOOD'!V33)</f>
        <v/>
      </c>
      <c r="M25" s="122" t="str">
        <f>IF('LYNX PLYWOOD'!W33=0,"",'LYNX PLYWOOD'!W33)</f>
        <v/>
      </c>
      <c r="N25" s="122" t="str">
        <f>IF('LYNX PLYWOOD'!X33=0,"",'LYNX PLYWOOD'!X33)</f>
        <v/>
      </c>
      <c r="O25" s="122" t="str">
        <f>IF('LYNX PLYWOOD'!Y33=0,"",'LYNX PLYWOOD'!Y33)</f>
        <v/>
      </c>
      <c r="P25" s="122" t="str">
        <f>IF('LYNX PLYWOOD'!Z33=0,"",'LYNX PLYWOOD'!Z33)</f>
        <v/>
      </c>
      <c r="Q25" s="122" t="str">
        <f>IF('LYNX PLYWOOD'!AA33=0,"",'LYNX PLYWOOD'!AA33)</f>
        <v/>
      </c>
      <c r="R25" s="186">
        <f>'PRODUCTION LIST lynx plywood'!R28</f>
        <v>0</v>
      </c>
    </row>
    <row r="26" spans="1:30" ht="23.25" customHeight="1">
      <c r="A26" s="69"/>
      <c r="B26" s="70"/>
      <c r="C26" s="8" t="str">
        <f>'LYNX PLYWOOD'!D34</f>
        <v>L44-W</v>
      </c>
      <c r="D26" s="122" t="str">
        <f>IF('LYNX PLYWOOD'!N34=0,"",'LYNX PLYWOOD'!N34)</f>
        <v/>
      </c>
      <c r="E26" s="122" t="str">
        <f>IF('LYNX PLYWOOD'!O34=0,"",'LYNX PLYWOOD'!O34)</f>
        <v/>
      </c>
      <c r="F26" s="122" t="str">
        <f>IF('LYNX PLYWOOD'!P34=0,"",'LYNX PLYWOOD'!P34)</f>
        <v/>
      </c>
      <c r="G26" s="122" t="str">
        <f>IF('LYNX PLYWOOD'!Q34=0,"",'LYNX PLYWOOD'!Q34)</f>
        <v/>
      </c>
      <c r="H26" s="122" t="str">
        <f>IF('LYNX PLYWOOD'!R34=0,"",'LYNX PLYWOOD'!R34)</f>
        <v/>
      </c>
      <c r="I26" s="122" t="str">
        <f>IF('LYNX PLYWOOD'!S34=0,"",'LYNX PLYWOOD'!S34)</f>
        <v/>
      </c>
      <c r="J26" s="122" t="str">
        <f>IF('LYNX PLYWOOD'!T34=0,"",'LYNX PLYWOOD'!T34)</f>
        <v/>
      </c>
      <c r="K26" s="122" t="str">
        <f>IF('LYNX PLYWOOD'!U34=0,"",'LYNX PLYWOOD'!U34)</f>
        <v/>
      </c>
      <c r="L26" s="122" t="str">
        <f>IF('LYNX PLYWOOD'!V34=0,"",'LYNX PLYWOOD'!V34)</f>
        <v/>
      </c>
      <c r="M26" s="122" t="str">
        <f>IF('LYNX PLYWOOD'!W34=0,"",'LYNX PLYWOOD'!W34)</f>
        <v/>
      </c>
      <c r="N26" s="122" t="str">
        <f>IF('LYNX PLYWOOD'!X34=0,"",'LYNX PLYWOOD'!X34)</f>
        <v/>
      </c>
      <c r="O26" s="122" t="str">
        <f>IF('LYNX PLYWOOD'!Y34=0,"",'LYNX PLYWOOD'!Y34)</f>
        <v/>
      </c>
      <c r="P26" s="122" t="str">
        <f>IF('LYNX PLYWOOD'!Z34=0,"",'LYNX PLYWOOD'!Z34)</f>
        <v/>
      </c>
      <c r="Q26" s="122" t="str">
        <f>IF('LYNX PLYWOOD'!AA34=0,"",'LYNX PLYWOOD'!AA34)</f>
        <v/>
      </c>
      <c r="R26" s="186">
        <f>'PRODUCTION LIST lynx plywood'!R29</f>
        <v>0</v>
      </c>
    </row>
    <row r="27" spans="1:30" ht="23.25" customHeight="1">
      <c r="C27" s="8"/>
      <c r="D27" s="122" t="str">
        <f>IF('LYNX PLYWOOD'!N35=0,"",'LYNX PLYWOOD'!N35)</f>
        <v/>
      </c>
      <c r="E27" s="122" t="str">
        <f>IF('LYNX PLYWOOD'!O35=0,"",'LYNX PLYWOOD'!O35)</f>
        <v/>
      </c>
      <c r="F27" s="122"/>
      <c r="G27" s="122"/>
      <c r="H27" s="122"/>
      <c r="I27" s="122"/>
      <c r="J27" s="122" t="str">
        <f>IF('LYNX PLYWOOD'!T35=0,"",'LYNX PLYWOOD'!T35)</f>
        <v/>
      </c>
      <c r="K27" s="122"/>
      <c r="L27" s="122"/>
      <c r="M27" s="122"/>
      <c r="N27" s="122"/>
      <c r="O27" s="122"/>
      <c r="P27" s="122"/>
      <c r="Q27" s="122"/>
      <c r="R27" s="186"/>
      <c r="U27" s="16"/>
      <c r="V27" s="16"/>
      <c r="W27" s="16"/>
      <c r="X27" s="16"/>
      <c r="Y27" s="16"/>
      <c r="Z27" s="16"/>
      <c r="AA27" s="16"/>
      <c r="AB27" s="16"/>
      <c r="AC27" s="16"/>
      <c r="AD27" s="16"/>
    </row>
    <row r="28" spans="1:30" ht="23.25" customHeight="1">
      <c r="C28" s="8" t="str">
        <f>'LYNX PLYWOOD'!D36</f>
        <v>L51-W</v>
      </c>
      <c r="D28" s="122" t="str">
        <f>IF('LYNX PLYWOOD'!N36=0,"",'LYNX PLYWOOD'!N36)</f>
        <v/>
      </c>
      <c r="E28" s="122" t="str">
        <f>IF('LYNX PLYWOOD'!O36=0,"",'LYNX PLYWOOD'!O36)</f>
        <v/>
      </c>
      <c r="F28" s="122" t="str">
        <f>IF('LYNX PLYWOOD'!P36=0,"",'LYNX PLYWOOD'!P36)</f>
        <v/>
      </c>
      <c r="G28" s="122" t="str">
        <f>IF('LYNX PLYWOOD'!Q36=0,"",'LYNX PLYWOOD'!Q36)</f>
        <v/>
      </c>
      <c r="H28" s="122" t="str">
        <f>IF('LYNX PLYWOOD'!R36=0,"",'LYNX PLYWOOD'!R36)</f>
        <v/>
      </c>
      <c r="I28" s="122" t="str">
        <f>IF('LYNX PLYWOOD'!S36=0,"",'LYNX PLYWOOD'!S36)</f>
        <v/>
      </c>
      <c r="J28" s="122" t="str">
        <f>IF('LYNX PLYWOOD'!T36=0,"",'LYNX PLYWOOD'!T36)</f>
        <v/>
      </c>
      <c r="K28" s="122" t="str">
        <f>IF('LYNX PLYWOOD'!U36=0,"",'LYNX PLYWOOD'!U36)</f>
        <v/>
      </c>
      <c r="L28" s="122" t="str">
        <f>IF('LYNX PLYWOOD'!V36=0,"",'LYNX PLYWOOD'!V36)</f>
        <v/>
      </c>
      <c r="M28" s="122" t="str">
        <f>IF('LYNX PLYWOOD'!W36=0,"",'LYNX PLYWOOD'!W36)</f>
        <v/>
      </c>
      <c r="N28" s="122" t="str">
        <f>IF('LYNX PLYWOOD'!X36=0,"",'LYNX PLYWOOD'!X36)</f>
        <v/>
      </c>
      <c r="O28" s="122" t="str">
        <f>IF('LYNX PLYWOOD'!Y36=0,"",'LYNX PLYWOOD'!Y36)</f>
        <v/>
      </c>
      <c r="P28" s="122" t="str">
        <f>IF('LYNX PLYWOOD'!Z36=0,"",'LYNX PLYWOOD'!Z36)</f>
        <v/>
      </c>
      <c r="Q28" s="122" t="str">
        <f>IF('LYNX PLYWOOD'!AA36=0,"",'LYNX PLYWOOD'!AA36)</f>
        <v/>
      </c>
      <c r="R28" s="186">
        <f>'PRODUCTION LIST lynx plywood'!R31</f>
        <v>0</v>
      </c>
    </row>
    <row r="29" spans="1:30" ht="23.25" customHeight="1">
      <c r="C29" s="8" t="str">
        <f>'LYNX PLYWOOD'!D37</f>
        <v>L52-W</v>
      </c>
      <c r="D29" s="122" t="str">
        <f>IF('LYNX PLYWOOD'!N37=0,"",'LYNX PLYWOOD'!N37)</f>
        <v/>
      </c>
      <c r="E29" s="122" t="str">
        <f>IF('LYNX PLYWOOD'!O37=0,"",'LYNX PLYWOOD'!O37)</f>
        <v/>
      </c>
      <c r="F29" s="122" t="str">
        <f>IF('LYNX PLYWOOD'!P37=0,"",'LYNX PLYWOOD'!P37)</f>
        <v/>
      </c>
      <c r="G29" s="122" t="str">
        <f>IF('LYNX PLYWOOD'!Q37=0,"",'LYNX PLYWOOD'!Q37)</f>
        <v/>
      </c>
      <c r="H29" s="122" t="str">
        <f>IF('LYNX PLYWOOD'!R37=0,"",'LYNX PLYWOOD'!R37)</f>
        <v/>
      </c>
      <c r="I29" s="122" t="str">
        <f>IF('LYNX PLYWOOD'!S37=0,"",'LYNX PLYWOOD'!S37)</f>
        <v/>
      </c>
      <c r="J29" s="122" t="str">
        <f>IF('LYNX PLYWOOD'!T37=0,"",'LYNX PLYWOOD'!T37)</f>
        <v/>
      </c>
      <c r="K29" s="122" t="str">
        <f>IF('LYNX PLYWOOD'!U37=0,"",'LYNX PLYWOOD'!U37)</f>
        <v/>
      </c>
      <c r="L29" s="122" t="str">
        <f>IF('LYNX PLYWOOD'!V37=0,"",'LYNX PLYWOOD'!V37)</f>
        <v/>
      </c>
      <c r="M29" s="122" t="str">
        <f>IF('LYNX PLYWOOD'!W37=0,"",'LYNX PLYWOOD'!W37)</f>
        <v/>
      </c>
      <c r="N29" s="122" t="str">
        <f>IF('LYNX PLYWOOD'!X37=0,"",'LYNX PLYWOOD'!X37)</f>
        <v/>
      </c>
      <c r="O29" s="122" t="str">
        <f>IF('LYNX PLYWOOD'!Y37=0,"",'LYNX PLYWOOD'!Y37)</f>
        <v/>
      </c>
      <c r="P29" s="122" t="str">
        <f>IF('LYNX PLYWOOD'!Z37=0,"",'LYNX PLYWOOD'!Z37)</f>
        <v/>
      </c>
      <c r="Q29" s="122" t="str">
        <f>IF('LYNX PLYWOOD'!AA37=0,"",'LYNX PLYWOOD'!AA37)</f>
        <v/>
      </c>
      <c r="R29" s="186">
        <f>'PRODUCTION LIST lynx plywood'!R32</f>
        <v>0</v>
      </c>
    </row>
    <row r="30" spans="1:30" ht="23.25" customHeight="1">
      <c r="C30" s="8" t="str">
        <f>'LYNX PLYWOOD'!D38</f>
        <v>L53-W</v>
      </c>
      <c r="D30" s="122" t="str">
        <f>IF('LYNX PLYWOOD'!N38=0,"",'LYNX PLYWOOD'!N38)</f>
        <v/>
      </c>
      <c r="E30" s="122" t="str">
        <f>IF('LYNX PLYWOOD'!O38=0,"",'LYNX PLYWOOD'!O38)</f>
        <v/>
      </c>
      <c r="F30" s="122" t="str">
        <f>IF('LYNX PLYWOOD'!P38=0,"",'LYNX PLYWOOD'!P38)</f>
        <v/>
      </c>
      <c r="G30" s="122" t="str">
        <f>IF('LYNX PLYWOOD'!Q38=0,"",'LYNX PLYWOOD'!Q38)</f>
        <v/>
      </c>
      <c r="H30" s="122" t="str">
        <f>IF('LYNX PLYWOOD'!R38=0,"",'LYNX PLYWOOD'!R38)</f>
        <v/>
      </c>
      <c r="I30" s="122" t="str">
        <f>IF('LYNX PLYWOOD'!S38=0,"",'LYNX PLYWOOD'!S38)</f>
        <v/>
      </c>
      <c r="J30" s="122" t="str">
        <f>IF('LYNX PLYWOOD'!T38=0,"",'LYNX PLYWOOD'!T38)</f>
        <v/>
      </c>
      <c r="K30" s="122" t="str">
        <f>IF('LYNX PLYWOOD'!U38=0,"",'LYNX PLYWOOD'!U38)</f>
        <v/>
      </c>
      <c r="L30" s="122" t="str">
        <f>IF('LYNX PLYWOOD'!V38=0,"",'LYNX PLYWOOD'!V38)</f>
        <v/>
      </c>
      <c r="M30" s="122" t="str">
        <f>IF('LYNX PLYWOOD'!W38=0,"",'LYNX PLYWOOD'!W38)</f>
        <v/>
      </c>
      <c r="N30" s="122" t="str">
        <f>IF('LYNX PLYWOOD'!X38=0,"",'LYNX PLYWOOD'!X38)</f>
        <v/>
      </c>
      <c r="O30" s="122" t="str">
        <f>IF('LYNX PLYWOOD'!Y38=0,"",'LYNX PLYWOOD'!Y38)</f>
        <v/>
      </c>
      <c r="P30" s="122" t="str">
        <f>IF('LYNX PLYWOOD'!Z38=0,"",'LYNX PLYWOOD'!Z38)</f>
        <v/>
      </c>
      <c r="Q30" s="122" t="str">
        <f>IF('LYNX PLYWOOD'!AA38=0,"",'LYNX PLYWOOD'!AA38)</f>
        <v/>
      </c>
      <c r="R30" s="186">
        <f>'PRODUCTION LIST lynx plywood'!R33</f>
        <v>0</v>
      </c>
    </row>
    <row r="31" spans="1:30" ht="23.25" customHeight="1">
      <c r="C31" s="8" t="str">
        <f>'LYNX PLYWOOD'!D39</f>
        <v>L54-W</v>
      </c>
      <c r="D31" s="122" t="str">
        <f>IF('LYNX PLYWOOD'!N39=0,"",'LYNX PLYWOOD'!N39)</f>
        <v/>
      </c>
      <c r="E31" s="122" t="str">
        <f>IF('LYNX PLYWOOD'!O39=0,"",'LYNX PLYWOOD'!O39)</f>
        <v/>
      </c>
      <c r="F31" s="122" t="str">
        <f>IF('LYNX PLYWOOD'!P39=0,"",'LYNX PLYWOOD'!P39)</f>
        <v/>
      </c>
      <c r="G31" s="122" t="str">
        <f>IF('LYNX PLYWOOD'!Q39=0,"",'LYNX PLYWOOD'!Q39)</f>
        <v/>
      </c>
      <c r="H31" s="122" t="str">
        <f>IF('LYNX PLYWOOD'!R39=0,"",'LYNX PLYWOOD'!R39)</f>
        <v/>
      </c>
      <c r="I31" s="122" t="str">
        <f>IF('LYNX PLYWOOD'!S39=0,"",'LYNX PLYWOOD'!S39)</f>
        <v/>
      </c>
      <c r="J31" s="122" t="str">
        <f>IF('LYNX PLYWOOD'!T39=0,"",'LYNX PLYWOOD'!T39)</f>
        <v/>
      </c>
      <c r="K31" s="122" t="str">
        <f>IF('LYNX PLYWOOD'!U39=0,"",'LYNX PLYWOOD'!U39)</f>
        <v/>
      </c>
      <c r="L31" s="122" t="str">
        <f>IF('LYNX PLYWOOD'!V39=0,"",'LYNX PLYWOOD'!V39)</f>
        <v/>
      </c>
      <c r="M31" s="122" t="str">
        <f>IF('LYNX PLYWOOD'!W39=0,"",'LYNX PLYWOOD'!W39)</f>
        <v/>
      </c>
      <c r="N31" s="122" t="str">
        <f>IF('LYNX PLYWOOD'!X39=0,"",'LYNX PLYWOOD'!X39)</f>
        <v/>
      </c>
      <c r="O31" s="122" t="str">
        <f>IF('LYNX PLYWOOD'!Y39=0,"",'LYNX PLYWOOD'!Y39)</f>
        <v/>
      </c>
      <c r="P31" s="122" t="str">
        <f>IF('LYNX PLYWOOD'!Z39=0,"",'LYNX PLYWOOD'!Z39)</f>
        <v/>
      </c>
      <c r="Q31" s="122" t="str">
        <f>IF('LYNX PLYWOOD'!AA39=0,"",'LYNX PLYWOOD'!AA39)</f>
        <v/>
      </c>
      <c r="R31" s="186">
        <f>'PRODUCTION LIST lynx plywood'!R34</f>
        <v>0</v>
      </c>
    </row>
    <row r="32" spans="1:30" ht="23.25" customHeight="1">
      <c r="C32" s="8"/>
      <c r="D32" s="122" t="str">
        <f>IF('LYNX PLYWOOD'!N40=0,"",'LYNX PLYWOOD'!N40)</f>
        <v/>
      </c>
      <c r="E32" s="122" t="str">
        <f>IF('LYNX PLYWOOD'!O40=0,"",'LYNX PLYWOOD'!O40)</f>
        <v/>
      </c>
      <c r="F32" s="122"/>
      <c r="G32" s="122"/>
      <c r="H32" s="122"/>
      <c r="I32" s="122"/>
      <c r="J32" s="122" t="str">
        <f>IF('LYNX PLYWOOD'!T40=0,"",'LYNX PLYWOOD'!T40)</f>
        <v/>
      </c>
      <c r="K32" s="122"/>
      <c r="L32" s="122"/>
      <c r="M32" s="122"/>
      <c r="N32" s="122"/>
      <c r="O32" s="122"/>
      <c r="P32" s="122"/>
      <c r="Q32" s="122"/>
      <c r="R32" s="186"/>
    </row>
    <row r="33" spans="3:18" ht="23.25" customHeight="1">
      <c r="C33" s="8" t="str">
        <f>'LYNX PLYWOOD'!D41</f>
        <v>L61-W</v>
      </c>
      <c r="D33" s="122" t="str">
        <f>IF('LYNX PLYWOOD'!N41=0,"",'LYNX PLYWOOD'!N41)</f>
        <v/>
      </c>
      <c r="E33" s="122" t="str">
        <f>IF('LYNX PLYWOOD'!O41=0,"",'LYNX PLYWOOD'!O41)</f>
        <v/>
      </c>
      <c r="F33" s="122" t="str">
        <f>IF('LYNX PLYWOOD'!P41=0,"",'LYNX PLYWOOD'!P41)</f>
        <v/>
      </c>
      <c r="G33" s="122" t="str">
        <f>IF('LYNX PLYWOOD'!Q41=0,"",'LYNX PLYWOOD'!Q41)</f>
        <v/>
      </c>
      <c r="H33" s="122" t="str">
        <f>IF('LYNX PLYWOOD'!R41=0,"",'LYNX PLYWOOD'!R41)</f>
        <v/>
      </c>
      <c r="I33" s="122" t="str">
        <f>IF('LYNX PLYWOOD'!S41=0,"",'LYNX PLYWOOD'!S41)</f>
        <v/>
      </c>
      <c r="J33" s="122" t="str">
        <f>IF('LYNX PLYWOOD'!T41=0,"",'LYNX PLYWOOD'!T41)</f>
        <v/>
      </c>
      <c r="K33" s="122" t="str">
        <f>IF('LYNX PLYWOOD'!U41=0,"",'LYNX PLYWOOD'!U41)</f>
        <v/>
      </c>
      <c r="L33" s="122" t="str">
        <f>IF('LYNX PLYWOOD'!V41=0,"",'LYNX PLYWOOD'!V41)</f>
        <v/>
      </c>
      <c r="M33" s="122" t="str">
        <f>IF('LYNX PLYWOOD'!W41=0,"",'LYNX PLYWOOD'!W41)</f>
        <v/>
      </c>
      <c r="N33" s="122" t="str">
        <f>IF('LYNX PLYWOOD'!X41=0,"",'LYNX PLYWOOD'!X41)</f>
        <v/>
      </c>
      <c r="O33" s="122" t="str">
        <f>IF('LYNX PLYWOOD'!Y41=0,"",'LYNX PLYWOOD'!Y41)</f>
        <v/>
      </c>
      <c r="P33" s="122" t="str">
        <f>IF('LYNX PLYWOOD'!Z41=0,"",'LYNX PLYWOOD'!Z41)</f>
        <v/>
      </c>
      <c r="Q33" s="122" t="str">
        <f>IF('LYNX PLYWOOD'!AA41=0,"",'LYNX PLYWOOD'!AA41)</f>
        <v/>
      </c>
      <c r="R33" s="186">
        <f>'PRODUCTION LIST lynx plywood'!R36</f>
        <v>0</v>
      </c>
    </row>
    <row r="34" spans="3:18" ht="23.25" customHeight="1">
      <c r="C34" s="8" t="str">
        <f>'LYNX PLYWOOD'!D42</f>
        <v>L62-W</v>
      </c>
      <c r="D34" s="122" t="str">
        <f>IF('LYNX PLYWOOD'!N42=0,"",'LYNX PLYWOOD'!N42)</f>
        <v/>
      </c>
      <c r="E34" s="122" t="str">
        <f>IF('LYNX PLYWOOD'!O42=0,"",'LYNX PLYWOOD'!O42)</f>
        <v/>
      </c>
      <c r="F34" s="122" t="str">
        <f>IF('LYNX PLYWOOD'!P42=0,"",'LYNX PLYWOOD'!P42)</f>
        <v/>
      </c>
      <c r="G34" s="122" t="str">
        <f>IF('LYNX PLYWOOD'!Q42=0,"",'LYNX PLYWOOD'!Q42)</f>
        <v/>
      </c>
      <c r="H34" s="122" t="str">
        <f>IF('LYNX PLYWOOD'!R42=0,"",'LYNX PLYWOOD'!R42)</f>
        <v/>
      </c>
      <c r="I34" s="122" t="str">
        <f>IF('LYNX PLYWOOD'!S42=0,"",'LYNX PLYWOOD'!S42)</f>
        <v/>
      </c>
      <c r="J34" s="122" t="str">
        <f>IF('LYNX PLYWOOD'!T42=0,"",'LYNX PLYWOOD'!T42)</f>
        <v/>
      </c>
      <c r="K34" s="122" t="str">
        <f>IF('LYNX PLYWOOD'!U42=0,"",'LYNX PLYWOOD'!U42)</f>
        <v/>
      </c>
      <c r="L34" s="122" t="str">
        <f>IF('LYNX PLYWOOD'!V42=0,"",'LYNX PLYWOOD'!V42)</f>
        <v/>
      </c>
      <c r="M34" s="122" t="str">
        <f>IF('LYNX PLYWOOD'!W42=0,"",'LYNX PLYWOOD'!W42)</f>
        <v/>
      </c>
      <c r="N34" s="122" t="str">
        <f>IF('LYNX PLYWOOD'!X42=0,"",'LYNX PLYWOOD'!X42)</f>
        <v/>
      </c>
      <c r="O34" s="122" t="str">
        <f>IF('LYNX PLYWOOD'!Y42=0,"",'LYNX PLYWOOD'!Y42)</f>
        <v/>
      </c>
      <c r="P34" s="122" t="str">
        <f>IF('LYNX PLYWOOD'!Z42=0,"",'LYNX PLYWOOD'!Z42)</f>
        <v/>
      </c>
      <c r="Q34" s="122" t="str">
        <f>IF('LYNX PLYWOOD'!AA42=0,"",'LYNX PLYWOOD'!AA42)</f>
        <v/>
      </c>
      <c r="R34" s="186">
        <f>'PRODUCTION LIST lynx plywood'!R37</f>
        <v>0</v>
      </c>
    </row>
    <row r="35" spans="3:18" ht="23.25" customHeight="1">
      <c r="C35" s="8" t="str">
        <f>'LYNX PLYWOOD'!D43</f>
        <v>L63-W</v>
      </c>
      <c r="D35" s="122" t="str">
        <f>IF('LYNX PLYWOOD'!N43=0,"",'LYNX PLYWOOD'!N43)</f>
        <v/>
      </c>
      <c r="E35" s="122" t="str">
        <f>IF('LYNX PLYWOOD'!O43=0,"",'LYNX PLYWOOD'!O43)</f>
        <v/>
      </c>
      <c r="F35" s="122" t="str">
        <f>IF('LYNX PLYWOOD'!P43=0,"",'LYNX PLYWOOD'!P43)</f>
        <v/>
      </c>
      <c r="G35" s="122" t="str">
        <f>IF('LYNX PLYWOOD'!Q43=0,"",'LYNX PLYWOOD'!Q43)</f>
        <v/>
      </c>
      <c r="H35" s="122" t="str">
        <f>IF('LYNX PLYWOOD'!R43=0,"",'LYNX PLYWOOD'!R43)</f>
        <v/>
      </c>
      <c r="I35" s="122" t="str">
        <f>IF('LYNX PLYWOOD'!S43=0,"",'LYNX PLYWOOD'!S43)</f>
        <v/>
      </c>
      <c r="J35" s="122" t="str">
        <f>IF('LYNX PLYWOOD'!T43=0,"",'LYNX PLYWOOD'!T43)</f>
        <v/>
      </c>
      <c r="K35" s="122" t="str">
        <f>IF('LYNX PLYWOOD'!U43=0,"",'LYNX PLYWOOD'!U43)</f>
        <v/>
      </c>
      <c r="L35" s="122" t="str">
        <f>IF('LYNX PLYWOOD'!V43=0,"",'LYNX PLYWOOD'!V43)</f>
        <v/>
      </c>
      <c r="M35" s="122" t="str">
        <f>IF('LYNX PLYWOOD'!W43=0,"",'LYNX PLYWOOD'!W43)</f>
        <v/>
      </c>
      <c r="N35" s="122" t="str">
        <f>IF('LYNX PLYWOOD'!X43=0,"",'LYNX PLYWOOD'!X43)</f>
        <v/>
      </c>
      <c r="O35" s="122" t="str">
        <f>IF('LYNX PLYWOOD'!Y43=0,"",'LYNX PLYWOOD'!Y43)</f>
        <v/>
      </c>
      <c r="P35" s="122" t="str">
        <f>IF('LYNX PLYWOOD'!Z43=0,"",'LYNX PLYWOOD'!Z43)</f>
        <v/>
      </c>
      <c r="Q35" s="122" t="str">
        <f>IF('LYNX PLYWOOD'!AA43=0,"",'LYNX PLYWOOD'!AA43)</f>
        <v/>
      </c>
      <c r="R35" s="186">
        <f>'PRODUCTION LIST lynx plywood'!R38</f>
        <v>0</v>
      </c>
    </row>
    <row r="36" spans="3:18" ht="23.25" customHeight="1">
      <c r="C36" s="8" t="str">
        <f>'LYNX PLYWOOD'!D44</f>
        <v>L64-W</v>
      </c>
      <c r="D36" s="122" t="str">
        <f>IF('LYNX PLYWOOD'!N44=0,"",'LYNX PLYWOOD'!N44)</f>
        <v/>
      </c>
      <c r="E36" s="122" t="str">
        <f>IF('LYNX PLYWOOD'!O44=0,"",'LYNX PLYWOOD'!O44)</f>
        <v/>
      </c>
      <c r="F36" s="122" t="str">
        <f>IF('LYNX PLYWOOD'!P44=0,"",'LYNX PLYWOOD'!P44)</f>
        <v/>
      </c>
      <c r="G36" s="122" t="str">
        <f>IF('LYNX PLYWOOD'!Q44=0,"",'LYNX PLYWOOD'!Q44)</f>
        <v/>
      </c>
      <c r="H36" s="122" t="str">
        <f>IF('LYNX PLYWOOD'!R44=0,"",'LYNX PLYWOOD'!R44)</f>
        <v/>
      </c>
      <c r="I36" s="122" t="str">
        <f>IF('LYNX PLYWOOD'!S44=0,"",'LYNX PLYWOOD'!S44)</f>
        <v/>
      </c>
      <c r="J36" s="122" t="str">
        <f>IF('LYNX PLYWOOD'!T44=0,"",'LYNX PLYWOOD'!T44)</f>
        <v/>
      </c>
      <c r="K36" s="122" t="str">
        <f>IF('LYNX PLYWOOD'!U44=0,"",'LYNX PLYWOOD'!U44)</f>
        <v/>
      </c>
      <c r="L36" s="122" t="str">
        <f>IF('LYNX PLYWOOD'!V44=0,"",'LYNX PLYWOOD'!V44)</f>
        <v/>
      </c>
      <c r="M36" s="122" t="str">
        <f>IF('LYNX PLYWOOD'!W44=0,"",'LYNX PLYWOOD'!W44)</f>
        <v/>
      </c>
      <c r="N36" s="122" t="str">
        <f>IF('LYNX PLYWOOD'!X44=0,"",'LYNX PLYWOOD'!X44)</f>
        <v/>
      </c>
      <c r="O36" s="122" t="str">
        <f>IF('LYNX PLYWOOD'!Y44=0,"",'LYNX PLYWOOD'!Y44)</f>
        <v/>
      </c>
      <c r="P36" s="122" t="str">
        <f>IF('LYNX PLYWOOD'!Z44=0,"",'LYNX PLYWOOD'!Z44)</f>
        <v/>
      </c>
      <c r="Q36" s="122" t="str">
        <f>IF('LYNX PLYWOOD'!AA44=0,"",'LYNX PLYWOOD'!AA44)</f>
        <v/>
      </c>
      <c r="R36" s="186">
        <f>'PRODUCTION LIST lynx plywood'!R39</f>
        <v>0</v>
      </c>
    </row>
    <row r="37" spans="3:18" ht="23.25" customHeight="1">
      <c r="C37" s="8" t="str">
        <f>'LYNX PLYWOOD'!D45</f>
        <v>L65-W</v>
      </c>
      <c r="D37" s="122" t="str">
        <f>IF('LYNX PLYWOOD'!N45=0,"",'LYNX PLYWOOD'!N45)</f>
        <v/>
      </c>
      <c r="E37" s="122" t="str">
        <f>IF('LYNX PLYWOOD'!O45=0,"",'LYNX PLYWOOD'!O45)</f>
        <v/>
      </c>
      <c r="F37" s="122" t="str">
        <f>IF('LYNX PLYWOOD'!P45=0,"",'LYNX PLYWOOD'!P45)</f>
        <v/>
      </c>
      <c r="G37" s="122" t="str">
        <f>IF('LYNX PLYWOOD'!Q45=0,"",'LYNX PLYWOOD'!Q45)</f>
        <v/>
      </c>
      <c r="H37" s="122" t="str">
        <f>IF('LYNX PLYWOOD'!R45=0,"",'LYNX PLYWOOD'!R45)</f>
        <v/>
      </c>
      <c r="I37" s="122" t="str">
        <f>IF('LYNX PLYWOOD'!S45=0,"",'LYNX PLYWOOD'!S45)</f>
        <v/>
      </c>
      <c r="J37" s="122" t="str">
        <f>IF('LYNX PLYWOOD'!T45=0,"",'LYNX PLYWOOD'!T45)</f>
        <v/>
      </c>
      <c r="K37" s="122" t="str">
        <f>IF('LYNX PLYWOOD'!U45=0,"",'LYNX PLYWOOD'!U45)</f>
        <v/>
      </c>
      <c r="L37" s="122" t="str">
        <f>IF('LYNX PLYWOOD'!V45=0,"",'LYNX PLYWOOD'!V45)</f>
        <v/>
      </c>
      <c r="M37" s="122" t="str">
        <f>IF('LYNX PLYWOOD'!W45=0,"",'LYNX PLYWOOD'!W45)</f>
        <v/>
      </c>
      <c r="N37" s="122" t="str">
        <f>IF('LYNX PLYWOOD'!X45=0,"",'LYNX PLYWOOD'!X45)</f>
        <v/>
      </c>
      <c r="O37" s="122" t="str">
        <f>IF('LYNX PLYWOOD'!Y45=0,"",'LYNX PLYWOOD'!Y45)</f>
        <v/>
      </c>
      <c r="P37" s="122" t="str">
        <f>IF('LYNX PLYWOOD'!Z45=0,"",'LYNX PLYWOOD'!Z45)</f>
        <v/>
      </c>
      <c r="Q37" s="122" t="str">
        <f>IF('LYNX PLYWOOD'!AA45=0,"",'LYNX PLYWOOD'!AA45)</f>
        <v/>
      </c>
      <c r="R37" s="186">
        <f>'PRODUCTION LIST lynx plywood'!R40</f>
        <v>0</v>
      </c>
    </row>
    <row r="38" spans="3:18" ht="23.25" customHeight="1">
      <c r="C38" s="8" t="str">
        <f>'LYNX PLYWOOD'!D46</f>
        <v>L66-W</v>
      </c>
      <c r="D38" s="122" t="str">
        <f>IF('LYNX PLYWOOD'!N46=0,"",'LYNX PLYWOOD'!N46)</f>
        <v/>
      </c>
      <c r="E38" s="122" t="str">
        <f>IF('LYNX PLYWOOD'!O46=0,"",'LYNX PLYWOOD'!O46)</f>
        <v/>
      </c>
      <c r="F38" s="122" t="str">
        <f>IF('LYNX PLYWOOD'!P46=0,"",'LYNX PLYWOOD'!P46)</f>
        <v/>
      </c>
      <c r="G38" s="122" t="str">
        <f>IF('LYNX PLYWOOD'!Q46=0,"",'LYNX PLYWOOD'!Q46)</f>
        <v/>
      </c>
      <c r="H38" s="122" t="str">
        <f>IF('LYNX PLYWOOD'!R46=0,"",'LYNX PLYWOOD'!R46)</f>
        <v/>
      </c>
      <c r="I38" s="122" t="str">
        <f>IF('LYNX PLYWOOD'!S46=0,"",'LYNX PLYWOOD'!S46)</f>
        <v/>
      </c>
      <c r="J38" s="122" t="str">
        <f>IF('LYNX PLYWOOD'!T46=0,"",'LYNX PLYWOOD'!T46)</f>
        <v/>
      </c>
      <c r="K38" s="122" t="str">
        <f>IF('LYNX PLYWOOD'!U46=0,"",'LYNX PLYWOOD'!U46)</f>
        <v/>
      </c>
      <c r="L38" s="122" t="str">
        <f>IF('LYNX PLYWOOD'!V46=0,"",'LYNX PLYWOOD'!V46)</f>
        <v/>
      </c>
      <c r="M38" s="122" t="str">
        <f>IF('LYNX PLYWOOD'!W46=0,"",'LYNX PLYWOOD'!W46)</f>
        <v/>
      </c>
      <c r="N38" s="122" t="str">
        <f>IF('LYNX PLYWOOD'!X46=0,"",'LYNX PLYWOOD'!X46)</f>
        <v/>
      </c>
      <c r="O38" s="122" t="str">
        <f>IF('LYNX PLYWOOD'!Y46=0,"",'LYNX PLYWOOD'!Y46)</f>
        <v/>
      </c>
      <c r="P38" s="122" t="str">
        <f>IF('LYNX PLYWOOD'!Z46=0,"",'LYNX PLYWOOD'!Z46)</f>
        <v/>
      </c>
      <c r="Q38" s="122" t="str">
        <f>IF('LYNX PLYWOOD'!AA46=0,"",'LYNX PLYWOOD'!AA46)</f>
        <v/>
      </c>
      <c r="R38" s="186">
        <f>'PRODUCTION LIST lynx plywood'!R41</f>
        <v>0</v>
      </c>
    </row>
    <row r="39" spans="3:18" ht="23.25" customHeight="1">
      <c r="C39" s="8" t="str">
        <f>'LYNX PLYWOOD'!D47</f>
        <v>L67-W</v>
      </c>
      <c r="D39" s="122" t="str">
        <f>IF('LYNX PLYWOOD'!N47=0,"",'LYNX PLYWOOD'!N47)</f>
        <v/>
      </c>
      <c r="E39" s="122" t="str">
        <f>IF('LYNX PLYWOOD'!O47=0,"",'LYNX PLYWOOD'!O47)</f>
        <v/>
      </c>
      <c r="F39" s="122" t="str">
        <f>IF('LYNX PLYWOOD'!P47=0,"",'LYNX PLYWOOD'!P47)</f>
        <v/>
      </c>
      <c r="G39" s="122" t="str">
        <f>IF('LYNX PLYWOOD'!Q47=0,"",'LYNX PLYWOOD'!Q47)</f>
        <v/>
      </c>
      <c r="H39" s="122" t="str">
        <f>IF('LYNX PLYWOOD'!R47=0,"",'LYNX PLYWOOD'!R47)</f>
        <v/>
      </c>
      <c r="I39" s="122" t="str">
        <f>IF('LYNX PLYWOOD'!S47=0,"",'LYNX PLYWOOD'!S47)</f>
        <v/>
      </c>
      <c r="J39" s="122" t="str">
        <f>IF('LYNX PLYWOOD'!T47=0,"",'LYNX PLYWOOD'!T47)</f>
        <v/>
      </c>
      <c r="K39" s="122" t="str">
        <f>IF('LYNX PLYWOOD'!U47=0,"",'LYNX PLYWOOD'!U47)</f>
        <v/>
      </c>
      <c r="L39" s="122" t="str">
        <f>IF('LYNX PLYWOOD'!V47=0,"",'LYNX PLYWOOD'!V47)</f>
        <v/>
      </c>
      <c r="M39" s="122" t="str">
        <f>IF('LYNX PLYWOOD'!W47=0,"",'LYNX PLYWOOD'!W47)</f>
        <v/>
      </c>
      <c r="N39" s="122" t="str">
        <f>IF('LYNX PLYWOOD'!X47=0,"",'LYNX PLYWOOD'!X47)</f>
        <v/>
      </c>
      <c r="O39" s="122" t="str">
        <f>IF('LYNX PLYWOOD'!Y47=0,"",'LYNX PLYWOOD'!Y47)</f>
        <v/>
      </c>
      <c r="P39" s="122" t="str">
        <f>IF('LYNX PLYWOOD'!Z47=0,"",'LYNX PLYWOOD'!Z47)</f>
        <v/>
      </c>
      <c r="Q39" s="122" t="str">
        <f>IF('LYNX PLYWOOD'!AA47=0,"",'LYNX PLYWOOD'!AA47)</f>
        <v/>
      </c>
      <c r="R39" s="186">
        <f>'PRODUCTION LIST lynx plywood'!R42</f>
        <v>0</v>
      </c>
    </row>
    <row r="40" spans="3:18" ht="23.25" customHeight="1">
      <c r="C40" s="8" t="str">
        <f>'LYNX PLYWOOD'!D48</f>
        <v>L68-W</v>
      </c>
      <c r="D40" s="122" t="str">
        <f>IF('LYNX PLYWOOD'!N48=0,"",'LYNX PLYWOOD'!N48)</f>
        <v/>
      </c>
      <c r="E40" s="122" t="str">
        <f>IF('LYNX PLYWOOD'!O48=0,"",'LYNX PLYWOOD'!O48)</f>
        <v/>
      </c>
      <c r="F40" s="122" t="str">
        <f>IF('LYNX PLYWOOD'!P48=0,"",'LYNX PLYWOOD'!P48)</f>
        <v/>
      </c>
      <c r="G40" s="122" t="str">
        <f>IF('LYNX PLYWOOD'!Q48=0,"",'LYNX PLYWOOD'!Q48)</f>
        <v/>
      </c>
      <c r="H40" s="122" t="str">
        <f>IF('LYNX PLYWOOD'!R48=0,"",'LYNX PLYWOOD'!R48)</f>
        <v/>
      </c>
      <c r="I40" s="122" t="str">
        <f>IF('LYNX PLYWOOD'!S48=0,"",'LYNX PLYWOOD'!S48)</f>
        <v/>
      </c>
      <c r="J40" s="122" t="str">
        <f>IF('LYNX PLYWOOD'!T48=0,"",'LYNX PLYWOOD'!T48)</f>
        <v/>
      </c>
      <c r="K40" s="122" t="str">
        <f>IF('LYNX PLYWOOD'!U48=0,"",'LYNX PLYWOOD'!U48)</f>
        <v/>
      </c>
      <c r="L40" s="122" t="str">
        <f>IF('LYNX PLYWOOD'!V48=0,"",'LYNX PLYWOOD'!V48)</f>
        <v/>
      </c>
      <c r="M40" s="122" t="str">
        <f>IF('LYNX PLYWOOD'!W48=0,"",'LYNX PLYWOOD'!W48)</f>
        <v/>
      </c>
      <c r="N40" s="122" t="str">
        <f>IF('LYNX PLYWOOD'!X48=0,"",'LYNX PLYWOOD'!X48)</f>
        <v/>
      </c>
      <c r="O40" s="122" t="str">
        <f>IF('LYNX PLYWOOD'!Y48=0,"",'LYNX PLYWOOD'!Y48)</f>
        <v/>
      </c>
      <c r="P40" s="122" t="str">
        <f>IF('LYNX PLYWOOD'!Z48=0,"",'LYNX PLYWOOD'!Z48)</f>
        <v/>
      </c>
      <c r="Q40" s="122" t="str">
        <f>IF('LYNX PLYWOOD'!AA48=0,"",'LYNX PLYWOOD'!AA48)</f>
        <v/>
      </c>
      <c r="R40" s="186">
        <f>'PRODUCTION LIST lynx plywood'!R43</f>
        <v>0</v>
      </c>
    </row>
    <row r="41" spans="3:18" ht="23.25" customHeight="1">
      <c r="C41" s="8" t="str">
        <f>'LYNX PLYWOOD'!D49</f>
        <v>L69-W</v>
      </c>
      <c r="D41" s="122" t="str">
        <f>IF('LYNX PLYWOOD'!N49=0,"",'LYNX PLYWOOD'!N49)</f>
        <v/>
      </c>
      <c r="E41" s="122" t="str">
        <f>IF('LYNX PLYWOOD'!O49=0,"",'LYNX PLYWOOD'!O49)</f>
        <v/>
      </c>
      <c r="F41" s="122" t="str">
        <f>IF('LYNX PLYWOOD'!P49=0,"",'LYNX PLYWOOD'!P49)</f>
        <v/>
      </c>
      <c r="G41" s="122" t="str">
        <f>IF('LYNX PLYWOOD'!Q49=0,"",'LYNX PLYWOOD'!Q49)</f>
        <v/>
      </c>
      <c r="H41" s="122" t="str">
        <f>IF('LYNX PLYWOOD'!R49=0,"",'LYNX PLYWOOD'!R49)</f>
        <v/>
      </c>
      <c r="I41" s="122" t="str">
        <f>IF('LYNX PLYWOOD'!S49=0,"",'LYNX PLYWOOD'!S49)</f>
        <v/>
      </c>
      <c r="J41" s="122" t="str">
        <f>IF('LYNX PLYWOOD'!T49=0,"",'LYNX PLYWOOD'!T49)</f>
        <v/>
      </c>
      <c r="K41" s="122" t="str">
        <f>IF('LYNX PLYWOOD'!U49=0,"",'LYNX PLYWOOD'!U49)</f>
        <v/>
      </c>
      <c r="L41" s="122" t="str">
        <f>IF('LYNX PLYWOOD'!V49=0,"",'LYNX PLYWOOD'!V49)</f>
        <v/>
      </c>
      <c r="M41" s="122" t="str">
        <f>IF('LYNX PLYWOOD'!W49=0,"",'LYNX PLYWOOD'!W49)</f>
        <v/>
      </c>
      <c r="N41" s="122" t="str">
        <f>IF('LYNX PLYWOOD'!X49=0,"",'LYNX PLYWOOD'!X49)</f>
        <v/>
      </c>
      <c r="O41" s="122" t="str">
        <f>IF('LYNX PLYWOOD'!Y49=0,"",'LYNX PLYWOOD'!Y49)</f>
        <v/>
      </c>
      <c r="P41" s="122" t="str">
        <f>IF('LYNX PLYWOOD'!Z49=0,"",'LYNX PLYWOOD'!Z49)</f>
        <v/>
      </c>
      <c r="Q41" s="122" t="str">
        <f>IF('LYNX PLYWOOD'!AA49=0,"",'LYNX PLYWOOD'!AA49)</f>
        <v/>
      </c>
      <c r="R41" s="186">
        <f>'PRODUCTION LIST lynx plywood'!R44</f>
        <v>0</v>
      </c>
    </row>
    <row r="42" spans="3:18" ht="23.25" customHeight="1">
      <c r="C42" s="8" t="str">
        <f>'LYNX PLYWOOD'!D50</f>
        <v>L70-W</v>
      </c>
      <c r="D42" s="122" t="str">
        <f>IF('LYNX PLYWOOD'!N50=0,"",'LYNX PLYWOOD'!N50)</f>
        <v/>
      </c>
      <c r="E42" s="122" t="str">
        <f>IF('LYNX PLYWOOD'!O50=0,"",'LYNX PLYWOOD'!O50)</f>
        <v/>
      </c>
      <c r="F42" s="122" t="str">
        <f>IF('LYNX PLYWOOD'!P50=0,"",'LYNX PLYWOOD'!P50)</f>
        <v/>
      </c>
      <c r="G42" s="122" t="str">
        <f>IF('LYNX PLYWOOD'!Q50=0,"",'LYNX PLYWOOD'!Q50)</f>
        <v/>
      </c>
      <c r="H42" s="122" t="str">
        <f>IF('LYNX PLYWOOD'!R50=0,"",'LYNX PLYWOOD'!R50)</f>
        <v/>
      </c>
      <c r="I42" s="122" t="str">
        <f>IF('LYNX PLYWOOD'!S50=0,"",'LYNX PLYWOOD'!S50)</f>
        <v/>
      </c>
      <c r="J42" s="122" t="str">
        <f>IF('LYNX PLYWOOD'!T50=0,"",'LYNX PLYWOOD'!T50)</f>
        <v/>
      </c>
      <c r="K42" s="122" t="str">
        <f>IF('LYNX PLYWOOD'!U50=0,"",'LYNX PLYWOOD'!U50)</f>
        <v/>
      </c>
      <c r="L42" s="122" t="str">
        <f>IF('LYNX PLYWOOD'!V50=0,"",'LYNX PLYWOOD'!V50)</f>
        <v/>
      </c>
      <c r="M42" s="122" t="str">
        <f>IF('LYNX PLYWOOD'!W50=0,"",'LYNX PLYWOOD'!W50)</f>
        <v/>
      </c>
      <c r="N42" s="122" t="str">
        <f>IF('LYNX PLYWOOD'!X50=0,"",'LYNX PLYWOOD'!X50)</f>
        <v/>
      </c>
      <c r="O42" s="122" t="str">
        <f>IF('LYNX PLYWOOD'!Y50=0,"",'LYNX PLYWOOD'!Y50)</f>
        <v/>
      </c>
      <c r="P42" s="122" t="str">
        <f>IF('LYNX PLYWOOD'!Z50=0,"",'LYNX PLYWOOD'!Z50)</f>
        <v/>
      </c>
      <c r="Q42" s="122" t="str">
        <f>IF('LYNX PLYWOOD'!AA50=0,"",'LYNX PLYWOOD'!AA50)</f>
        <v/>
      </c>
      <c r="R42" s="186">
        <f>'PRODUCTION LIST lynx plywood'!R45</f>
        <v>0</v>
      </c>
    </row>
    <row r="43" spans="3:18" ht="23.25" customHeight="1">
      <c r="C43" s="8" t="str">
        <f>'LYNX PLYWOOD'!D51</f>
        <v>L71-W</v>
      </c>
      <c r="D43" s="122" t="str">
        <f>IF('LYNX PLYWOOD'!N51=0,"",'LYNX PLYWOOD'!N51)</f>
        <v/>
      </c>
      <c r="E43" s="122" t="str">
        <f>IF('LYNX PLYWOOD'!O51=0,"",'LYNX PLYWOOD'!O51)</f>
        <v/>
      </c>
      <c r="F43" s="122" t="str">
        <f>IF('LYNX PLYWOOD'!P51=0,"",'LYNX PLYWOOD'!P51)</f>
        <v/>
      </c>
      <c r="G43" s="122" t="str">
        <f>IF('LYNX PLYWOOD'!Q51=0,"",'LYNX PLYWOOD'!Q51)</f>
        <v/>
      </c>
      <c r="H43" s="122" t="str">
        <f>IF('LYNX PLYWOOD'!R51=0,"",'LYNX PLYWOOD'!R51)</f>
        <v/>
      </c>
      <c r="I43" s="122" t="str">
        <f>IF('LYNX PLYWOOD'!S51=0,"",'LYNX PLYWOOD'!S51)</f>
        <v/>
      </c>
      <c r="J43" s="122" t="str">
        <f>IF('LYNX PLYWOOD'!T51=0,"",'LYNX PLYWOOD'!T51)</f>
        <v/>
      </c>
      <c r="K43" s="122" t="str">
        <f>IF('LYNX PLYWOOD'!U51=0,"",'LYNX PLYWOOD'!U51)</f>
        <v/>
      </c>
      <c r="L43" s="122" t="str">
        <f>IF('LYNX PLYWOOD'!V51=0,"",'LYNX PLYWOOD'!V51)</f>
        <v/>
      </c>
      <c r="M43" s="122" t="str">
        <f>IF('LYNX PLYWOOD'!W51=0,"",'LYNX PLYWOOD'!W51)</f>
        <v/>
      </c>
      <c r="N43" s="122" t="str">
        <f>IF('LYNX PLYWOOD'!X51=0,"",'LYNX PLYWOOD'!X51)</f>
        <v/>
      </c>
      <c r="O43" s="122" t="str">
        <f>IF('LYNX PLYWOOD'!Y51=0,"",'LYNX PLYWOOD'!Y51)</f>
        <v/>
      </c>
      <c r="P43" s="122" t="str">
        <f>IF('LYNX PLYWOOD'!Z51=0,"",'LYNX PLYWOOD'!Z51)</f>
        <v/>
      </c>
      <c r="Q43" s="122" t="str">
        <f>IF('LYNX PLYWOOD'!AA51=0,"",'LYNX PLYWOOD'!AA51)</f>
        <v/>
      </c>
      <c r="R43" s="186">
        <f>'PRODUCTION LIST lynx plywood'!R46</f>
        <v>0</v>
      </c>
    </row>
    <row r="44" spans="3:18" ht="23.25" customHeight="1">
      <c r="C44" s="8" t="str">
        <f>'LYNX PLYWOOD'!D52</f>
        <v>L72-W</v>
      </c>
      <c r="D44" s="122" t="str">
        <f>IF('LYNX PLYWOOD'!N52=0,"",'LYNX PLYWOOD'!N52)</f>
        <v/>
      </c>
      <c r="E44" s="122" t="str">
        <f>IF('LYNX PLYWOOD'!O52=0,"",'LYNX PLYWOOD'!O52)</f>
        <v/>
      </c>
      <c r="F44" s="122" t="str">
        <f>IF('LYNX PLYWOOD'!P52=0,"",'LYNX PLYWOOD'!P52)</f>
        <v/>
      </c>
      <c r="G44" s="122" t="str">
        <f>IF('LYNX PLYWOOD'!Q52=0,"",'LYNX PLYWOOD'!Q52)</f>
        <v/>
      </c>
      <c r="H44" s="122" t="str">
        <f>IF('LYNX PLYWOOD'!R52=0,"",'LYNX PLYWOOD'!R52)</f>
        <v/>
      </c>
      <c r="I44" s="122" t="str">
        <f>IF('LYNX PLYWOOD'!S52=0,"",'LYNX PLYWOOD'!S52)</f>
        <v/>
      </c>
      <c r="J44" s="122" t="str">
        <f>IF('LYNX PLYWOOD'!T52=0,"",'LYNX PLYWOOD'!T52)</f>
        <v/>
      </c>
      <c r="K44" s="122" t="str">
        <f>IF('LYNX PLYWOOD'!U52=0,"",'LYNX PLYWOOD'!U52)</f>
        <v/>
      </c>
      <c r="L44" s="122" t="str">
        <f>IF('LYNX PLYWOOD'!V52=0,"",'LYNX PLYWOOD'!V52)</f>
        <v/>
      </c>
      <c r="M44" s="122" t="str">
        <f>IF('LYNX PLYWOOD'!W52=0,"",'LYNX PLYWOOD'!W52)</f>
        <v/>
      </c>
      <c r="N44" s="122" t="str">
        <f>IF('LYNX PLYWOOD'!X52=0,"",'LYNX PLYWOOD'!X52)</f>
        <v/>
      </c>
      <c r="O44" s="122" t="str">
        <f>IF('LYNX PLYWOOD'!Y52=0,"",'LYNX PLYWOOD'!Y52)</f>
        <v/>
      </c>
      <c r="P44" s="122" t="str">
        <f>IF('LYNX PLYWOOD'!Z52=0,"",'LYNX PLYWOOD'!Z52)</f>
        <v/>
      </c>
      <c r="Q44" s="122" t="str">
        <f>IF('LYNX PLYWOOD'!AA52=0,"",'LYNX PLYWOOD'!AA52)</f>
        <v/>
      </c>
      <c r="R44" s="186">
        <f>'PRODUCTION LIST lynx plywood'!R47</f>
        <v>0</v>
      </c>
    </row>
    <row r="45" spans="3:18" ht="23.25" customHeight="1">
      <c r="C45" s="8" t="str">
        <f>'LYNX PLYWOOD'!D53</f>
        <v>L73-W</v>
      </c>
      <c r="D45" s="122" t="str">
        <f>IF('LYNX PLYWOOD'!N53=0,"",'LYNX PLYWOOD'!N53)</f>
        <v/>
      </c>
      <c r="E45" s="122" t="str">
        <f>IF('LYNX PLYWOOD'!O53=0,"",'LYNX PLYWOOD'!O53)</f>
        <v/>
      </c>
      <c r="F45" s="122" t="str">
        <f>IF('LYNX PLYWOOD'!P53=0,"",'LYNX PLYWOOD'!P53)</f>
        <v/>
      </c>
      <c r="G45" s="122" t="str">
        <f>IF('LYNX PLYWOOD'!Q53=0,"",'LYNX PLYWOOD'!Q53)</f>
        <v/>
      </c>
      <c r="H45" s="122" t="str">
        <f>IF('LYNX PLYWOOD'!R53=0,"",'LYNX PLYWOOD'!R53)</f>
        <v/>
      </c>
      <c r="I45" s="122" t="str">
        <f>IF('LYNX PLYWOOD'!S53=0,"",'LYNX PLYWOOD'!S53)</f>
        <v/>
      </c>
      <c r="J45" s="122" t="str">
        <f>IF('LYNX PLYWOOD'!T53=0,"",'LYNX PLYWOOD'!T53)</f>
        <v/>
      </c>
      <c r="K45" s="122" t="str">
        <f>IF('LYNX PLYWOOD'!U53=0,"",'LYNX PLYWOOD'!U53)</f>
        <v/>
      </c>
      <c r="L45" s="122" t="str">
        <f>IF('LYNX PLYWOOD'!V53=0,"",'LYNX PLYWOOD'!V53)</f>
        <v/>
      </c>
      <c r="M45" s="122" t="str">
        <f>IF('LYNX PLYWOOD'!W53=0,"",'LYNX PLYWOOD'!W53)</f>
        <v/>
      </c>
      <c r="N45" s="122" t="str">
        <f>IF('LYNX PLYWOOD'!X53=0,"",'LYNX PLYWOOD'!X53)</f>
        <v/>
      </c>
      <c r="O45" s="122" t="str">
        <f>IF('LYNX PLYWOOD'!Y53=0,"",'LYNX PLYWOOD'!Y53)</f>
        <v/>
      </c>
      <c r="P45" s="122" t="str">
        <f>IF('LYNX PLYWOOD'!Z53=0,"",'LYNX PLYWOOD'!Z53)</f>
        <v/>
      </c>
      <c r="Q45" s="122" t="str">
        <f>IF('LYNX PLYWOOD'!AA53=0,"",'LYNX PLYWOOD'!AA53)</f>
        <v/>
      </c>
      <c r="R45" s="186">
        <f>'PRODUCTION LIST lynx plywood'!R48</f>
        <v>0</v>
      </c>
    </row>
    <row r="46" spans="3:18" ht="23.25" customHeight="1">
      <c r="C46" s="8" t="str">
        <f>'LYNX PLYWOOD'!D54</f>
        <v>L74-W</v>
      </c>
      <c r="D46" s="122" t="str">
        <f>IF('LYNX PLYWOOD'!N54=0,"",'LYNX PLYWOOD'!N54)</f>
        <v/>
      </c>
      <c r="E46" s="122" t="str">
        <f>IF('LYNX PLYWOOD'!O54=0,"",'LYNX PLYWOOD'!O54)</f>
        <v/>
      </c>
      <c r="F46" s="122" t="str">
        <f>IF('LYNX PLYWOOD'!P54=0,"",'LYNX PLYWOOD'!P54)</f>
        <v/>
      </c>
      <c r="G46" s="122" t="str">
        <f>IF('LYNX PLYWOOD'!Q54=0,"",'LYNX PLYWOOD'!Q54)</f>
        <v/>
      </c>
      <c r="H46" s="122" t="str">
        <f>IF('LYNX PLYWOOD'!R54=0,"",'LYNX PLYWOOD'!R54)</f>
        <v/>
      </c>
      <c r="I46" s="122" t="str">
        <f>IF('LYNX PLYWOOD'!S54=0,"",'LYNX PLYWOOD'!S54)</f>
        <v/>
      </c>
      <c r="J46" s="122" t="str">
        <f>IF('LYNX PLYWOOD'!T54=0,"",'LYNX PLYWOOD'!T54)</f>
        <v/>
      </c>
      <c r="K46" s="122" t="str">
        <f>IF('LYNX PLYWOOD'!U54=0,"",'LYNX PLYWOOD'!U54)</f>
        <v/>
      </c>
      <c r="L46" s="122" t="str">
        <f>IF('LYNX PLYWOOD'!V54=0,"",'LYNX PLYWOOD'!V54)</f>
        <v/>
      </c>
      <c r="M46" s="122" t="str">
        <f>IF('LYNX PLYWOOD'!W54=0,"",'LYNX PLYWOOD'!W54)</f>
        <v/>
      </c>
      <c r="N46" s="122" t="str">
        <f>IF('LYNX PLYWOOD'!X54=0,"",'LYNX PLYWOOD'!X54)</f>
        <v/>
      </c>
      <c r="O46" s="122" t="str">
        <f>IF('LYNX PLYWOOD'!Y54=0,"",'LYNX PLYWOOD'!Y54)</f>
        <v/>
      </c>
      <c r="P46" s="122" t="str">
        <f>IF('LYNX PLYWOOD'!Z54=0,"",'LYNX PLYWOOD'!Z54)</f>
        <v/>
      </c>
      <c r="Q46" s="122" t="str">
        <f>IF('LYNX PLYWOOD'!AA54=0,"",'LYNX PLYWOOD'!AA54)</f>
        <v/>
      </c>
      <c r="R46" s="122">
        <f>'PRODUCTION LIST lynx plywood'!R49</f>
        <v>0</v>
      </c>
    </row>
    <row r="47" spans="3:18" ht="23.25" customHeight="1">
      <c r="C47" s="8">
        <f>'LYNX PLYWOOD'!D55</f>
        <v>0</v>
      </c>
      <c r="D47" s="122" t="str">
        <f>IF('LYNX PLYWOOD'!N55=0,"",'LYNX PLYWOOD'!N55)</f>
        <v/>
      </c>
      <c r="E47" s="122" t="str">
        <f>IF('LYNX PLYWOOD'!O55=0,"",'LYNX PLYWOOD'!O55)</f>
        <v/>
      </c>
      <c r="F47" s="122" t="str">
        <f>IF('LYNX PLYWOOD'!P55=0,"",'LYNX PLYWOOD'!P55)</f>
        <v/>
      </c>
      <c r="G47" s="122" t="str">
        <f>IF('LYNX PLYWOOD'!Q55=0,"",'LYNX PLYWOOD'!Q55)</f>
        <v/>
      </c>
      <c r="H47" s="122" t="str">
        <f>IF('LYNX PLYWOOD'!R55=0,"",'LYNX PLYWOOD'!R55)</f>
        <v/>
      </c>
      <c r="I47" s="122" t="str">
        <f>IF('LYNX PLYWOOD'!S55=0,"",'LYNX PLYWOOD'!S55)</f>
        <v/>
      </c>
      <c r="J47" s="122" t="str">
        <f>IF('LYNX PLYWOOD'!T55=0,"",'LYNX PLYWOOD'!T55)</f>
        <v/>
      </c>
      <c r="K47" s="122" t="str">
        <f>IF('LYNX PLYWOOD'!U55=0,"",'LYNX PLYWOOD'!U55)</f>
        <v/>
      </c>
      <c r="L47" s="122" t="str">
        <f>IF('LYNX PLYWOOD'!V55=0,"",'LYNX PLYWOOD'!V55)</f>
        <v/>
      </c>
      <c r="M47" s="122" t="str">
        <f>IF('LYNX PLYWOOD'!W55=0,"",'LYNX PLYWOOD'!W55)</f>
        <v/>
      </c>
      <c r="N47" s="122" t="str">
        <f>IF('LYNX PLYWOOD'!X55=0,"",'LYNX PLYWOOD'!X55)</f>
        <v/>
      </c>
      <c r="O47" s="122" t="str">
        <f>IF('LYNX PLYWOOD'!Y55=0,"",'LYNX PLYWOOD'!Y55)</f>
        <v/>
      </c>
      <c r="P47" s="122" t="str">
        <f>IF('LYNX PLYWOOD'!Z55=0,"",'LYNX PLYWOOD'!Z55)</f>
        <v/>
      </c>
      <c r="Q47" s="122" t="str">
        <f>IF('LYNX PLYWOOD'!AA55=0,"",'LYNX PLYWOOD'!AA55)</f>
        <v/>
      </c>
      <c r="R47" s="122">
        <f>'PRODUCTION LIST lynx plywood'!R50</f>
        <v>0</v>
      </c>
    </row>
    <row r="48" spans="3:18" ht="23.25" customHeight="1">
      <c r="C48" s="8" t="str">
        <f>'LYNX PLYWOOD'!D56</f>
        <v>L101-W</v>
      </c>
      <c r="D48" s="122" t="str">
        <f>IF('LYNX PLYWOOD'!N56=0,"",'LYNX PLYWOOD'!N56)</f>
        <v/>
      </c>
      <c r="E48" s="122" t="str">
        <f>IF('LYNX PLYWOOD'!O56=0,"",'LYNX PLYWOOD'!O56)</f>
        <v/>
      </c>
      <c r="F48" s="122" t="str">
        <f>IF('LYNX PLYWOOD'!P56=0,"",'LYNX PLYWOOD'!P56)</f>
        <v/>
      </c>
      <c r="G48" s="122" t="str">
        <f>IF('LYNX PLYWOOD'!Q56=0,"",'LYNX PLYWOOD'!Q56)</f>
        <v/>
      </c>
      <c r="H48" s="122" t="str">
        <f>IF('LYNX PLYWOOD'!R56=0,"",'LYNX PLYWOOD'!R56)</f>
        <v/>
      </c>
      <c r="I48" s="122" t="str">
        <f>IF('LYNX PLYWOOD'!S56=0,"",'LYNX PLYWOOD'!S56)</f>
        <v/>
      </c>
      <c r="J48" s="122" t="str">
        <f>IF('LYNX PLYWOOD'!T56=0,"",'LYNX PLYWOOD'!T56)</f>
        <v/>
      </c>
      <c r="K48" s="122" t="str">
        <f>IF('LYNX PLYWOOD'!U56=0,"",'LYNX PLYWOOD'!U56)</f>
        <v/>
      </c>
      <c r="L48" s="122" t="str">
        <f>IF('LYNX PLYWOOD'!V56=0,"",'LYNX PLYWOOD'!V56)</f>
        <v/>
      </c>
      <c r="M48" s="122" t="str">
        <f>IF('LYNX PLYWOOD'!W56=0,"",'LYNX PLYWOOD'!W56)</f>
        <v/>
      </c>
      <c r="N48" s="122" t="str">
        <f>IF('LYNX PLYWOOD'!X56=0,"",'LYNX PLYWOOD'!X56)</f>
        <v/>
      </c>
      <c r="O48" s="122" t="str">
        <f>IF('LYNX PLYWOOD'!Y56=0,"",'LYNX PLYWOOD'!Y56)</f>
        <v/>
      </c>
      <c r="P48" s="122" t="str">
        <f>IF('LYNX PLYWOOD'!Z56=0,"",'LYNX PLYWOOD'!Z56)</f>
        <v/>
      </c>
      <c r="Q48" s="122" t="str">
        <f>IF('LYNX PLYWOOD'!AA56=0,"",'LYNX PLYWOOD'!AA56)</f>
        <v/>
      </c>
      <c r="R48" s="122">
        <f>'PRODUCTION LIST lynx plywood'!R51</f>
        <v>0</v>
      </c>
    </row>
    <row r="49" spans="3:18" ht="23.25" customHeight="1">
      <c r="C49" s="8" t="str">
        <f>'LYNX PLYWOOD'!D57</f>
        <v>L102-W</v>
      </c>
      <c r="D49" s="122" t="str">
        <f>IF('LYNX PLYWOOD'!N57=0,"",'LYNX PLYWOOD'!N57)</f>
        <v/>
      </c>
      <c r="E49" s="122" t="str">
        <f>IF('LYNX PLYWOOD'!O57=0,"",'LYNX PLYWOOD'!O57)</f>
        <v/>
      </c>
      <c r="F49" s="122" t="str">
        <f>IF('LYNX PLYWOOD'!P57=0,"",'LYNX PLYWOOD'!P57)</f>
        <v/>
      </c>
      <c r="G49" s="122" t="str">
        <f>IF('LYNX PLYWOOD'!Q57=0,"",'LYNX PLYWOOD'!Q57)</f>
        <v/>
      </c>
      <c r="H49" s="122" t="str">
        <f>IF('LYNX PLYWOOD'!R57=0,"",'LYNX PLYWOOD'!R57)</f>
        <v/>
      </c>
      <c r="I49" s="122" t="str">
        <f>IF('LYNX PLYWOOD'!S57=0,"",'LYNX PLYWOOD'!S57)</f>
        <v/>
      </c>
      <c r="J49" s="122" t="str">
        <f>IF('LYNX PLYWOOD'!T57=0,"",'LYNX PLYWOOD'!T57)</f>
        <v/>
      </c>
      <c r="K49" s="122" t="str">
        <f>IF('LYNX PLYWOOD'!U57=0,"",'LYNX PLYWOOD'!U57)</f>
        <v/>
      </c>
      <c r="L49" s="122" t="str">
        <f>IF('LYNX PLYWOOD'!V57=0,"",'LYNX PLYWOOD'!V57)</f>
        <v/>
      </c>
      <c r="M49" s="122" t="str">
        <f>IF('LYNX PLYWOOD'!W57=0,"",'LYNX PLYWOOD'!W57)</f>
        <v/>
      </c>
      <c r="N49" s="122" t="str">
        <f>IF('LYNX PLYWOOD'!X57=0,"",'LYNX PLYWOOD'!X57)</f>
        <v/>
      </c>
      <c r="O49" s="122" t="str">
        <f>IF('LYNX PLYWOOD'!Y57=0,"",'LYNX PLYWOOD'!Y57)</f>
        <v/>
      </c>
      <c r="P49" s="122" t="str">
        <f>IF('LYNX PLYWOOD'!Z57=0,"",'LYNX PLYWOOD'!Z57)</f>
        <v/>
      </c>
      <c r="Q49" s="122" t="str">
        <f>IF('LYNX PLYWOOD'!AA57=0,"",'LYNX PLYWOOD'!AA57)</f>
        <v/>
      </c>
      <c r="R49" s="122">
        <f>'PRODUCTION LIST lynx plywood'!R52</f>
        <v>0</v>
      </c>
    </row>
    <row r="50" spans="3:18" ht="23.25" customHeight="1">
      <c r="C50" s="8" t="str">
        <f>'LYNX PLYWOOD'!D58</f>
        <v>L103-W</v>
      </c>
      <c r="D50" s="122" t="str">
        <f>IF('LYNX PLYWOOD'!N58=0,"",'LYNX PLYWOOD'!N58)</f>
        <v/>
      </c>
      <c r="E50" s="122" t="str">
        <f>IF('LYNX PLYWOOD'!O58=0,"",'LYNX PLYWOOD'!O58)</f>
        <v/>
      </c>
      <c r="F50" s="122" t="str">
        <f>IF('LYNX PLYWOOD'!P58=0,"",'LYNX PLYWOOD'!P58)</f>
        <v/>
      </c>
      <c r="G50" s="122" t="str">
        <f>IF('LYNX PLYWOOD'!Q58=0,"",'LYNX PLYWOOD'!Q58)</f>
        <v/>
      </c>
      <c r="H50" s="122" t="str">
        <f>IF('LYNX PLYWOOD'!R58=0,"",'LYNX PLYWOOD'!R58)</f>
        <v/>
      </c>
      <c r="I50" s="122" t="str">
        <f>IF('LYNX PLYWOOD'!S58=0,"",'LYNX PLYWOOD'!S58)</f>
        <v/>
      </c>
      <c r="J50" s="122" t="str">
        <f>IF('LYNX PLYWOOD'!T58=0,"",'LYNX PLYWOOD'!T58)</f>
        <v/>
      </c>
      <c r="K50" s="122" t="str">
        <f>IF('LYNX PLYWOOD'!U58=0,"",'LYNX PLYWOOD'!U58)</f>
        <v/>
      </c>
      <c r="L50" s="122" t="str">
        <f>IF('LYNX PLYWOOD'!V58=0,"",'LYNX PLYWOOD'!V58)</f>
        <v/>
      </c>
      <c r="M50" s="122" t="str">
        <f>IF('LYNX PLYWOOD'!W58=0,"",'LYNX PLYWOOD'!W58)</f>
        <v/>
      </c>
      <c r="N50" s="122" t="str">
        <f>IF('LYNX PLYWOOD'!X58=0,"",'LYNX PLYWOOD'!X58)</f>
        <v/>
      </c>
      <c r="O50" s="122" t="str">
        <f>IF('LYNX PLYWOOD'!Y58=0,"",'LYNX PLYWOOD'!Y58)</f>
        <v/>
      </c>
      <c r="P50" s="122" t="str">
        <f>IF('LYNX PLYWOOD'!Z58=0,"",'LYNX PLYWOOD'!Z58)</f>
        <v/>
      </c>
      <c r="Q50" s="122" t="str">
        <f>IF('LYNX PLYWOOD'!AA58=0,"",'LYNX PLYWOOD'!AA58)</f>
        <v/>
      </c>
      <c r="R50" s="122">
        <f>'PRODUCTION LIST lynx plywood'!R53</f>
        <v>0</v>
      </c>
    </row>
    <row r="51" spans="3:18" ht="23.25" customHeight="1">
      <c r="C51" s="8" t="str">
        <f>'LYNX PLYWOOD'!D59</f>
        <v>L104-W</v>
      </c>
      <c r="D51" s="122" t="str">
        <f>IF('LYNX PLYWOOD'!N59=0,"",'LYNX PLYWOOD'!N59)</f>
        <v/>
      </c>
      <c r="E51" s="122" t="str">
        <f>IF('LYNX PLYWOOD'!O59=0,"",'LYNX PLYWOOD'!O59)</f>
        <v/>
      </c>
      <c r="F51" s="122" t="str">
        <f>IF('LYNX PLYWOOD'!P59=0,"",'LYNX PLYWOOD'!P59)</f>
        <v/>
      </c>
      <c r="G51" s="122" t="str">
        <f>IF('LYNX PLYWOOD'!Q59=0,"",'LYNX PLYWOOD'!Q59)</f>
        <v/>
      </c>
      <c r="H51" s="122" t="str">
        <f>IF('LYNX PLYWOOD'!R59=0,"",'LYNX PLYWOOD'!R59)</f>
        <v/>
      </c>
      <c r="I51" s="122" t="str">
        <f>IF('LYNX PLYWOOD'!S59=0,"",'LYNX PLYWOOD'!S59)</f>
        <v/>
      </c>
      <c r="J51" s="122" t="str">
        <f>IF('LYNX PLYWOOD'!T59=0,"",'LYNX PLYWOOD'!T59)</f>
        <v/>
      </c>
      <c r="K51" s="122" t="str">
        <f>IF('LYNX PLYWOOD'!U59=0,"",'LYNX PLYWOOD'!U59)</f>
        <v/>
      </c>
      <c r="L51" s="122" t="str">
        <f>IF('LYNX PLYWOOD'!V59=0,"",'LYNX PLYWOOD'!V59)</f>
        <v/>
      </c>
      <c r="M51" s="122" t="str">
        <f>IF('LYNX PLYWOOD'!W59=0,"",'LYNX PLYWOOD'!W59)</f>
        <v/>
      </c>
      <c r="N51" s="122" t="str">
        <f>IF('LYNX PLYWOOD'!X59=0,"",'LYNX PLYWOOD'!X59)</f>
        <v/>
      </c>
      <c r="O51" s="122" t="str">
        <f>IF('LYNX PLYWOOD'!Y59=0,"",'LYNX PLYWOOD'!Y59)</f>
        <v/>
      </c>
      <c r="P51" s="122" t="str">
        <f>IF('LYNX PLYWOOD'!Z59=0,"",'LYNX PLYWOOD'!Z59)</f>
        <v/>
      </c>
      <c r="Q51" s="122" t="str">
        <f>IF('LYNX PLYWOOD'!AA59=0,"",'LYNX PLYWOOD'!AA59)</f>
        <v/>
      </c>
      <c r="R51" s="122">
        <f>'PRODUCTION LIST lynx plywood'!R54</f>
        <v>0</v>
      </c>
    </row>
    <row r="52" spans="3:18" ht="23.25" customHeight="1">
      <c r="C52" s="8" t="str">
        <f>'LYNX PLYWOOD'!D60</f>
        <v>L105-W</v>
      </c>
      <c r="D52" s="122" t="str">
        <f>IF('LYNX PLYWOOD'!N60=0,"",'LYNX PLYWOOD'!N60)</f>
        <v/>
      </c>
      <c r="E52" s="122" t="str">
        <f>IF('LYNX PLYWOOD'!O60=0,"",'LYNX PLYWOOD'!O60)</f>
        <v/>
      </c>
      <c r="F52" s="122" t="str">
        <f>IF('LYNX PLYWOOD'!P60=0,"",'LYNX PLYWOOD'!P60)</f>
        <v/>
      </c>
      <c r="G52" s="122" t="str">
        <f>IF('LYNX PLYWOOD'!Q60=0,"",'LYNX PLYWOOD'!Q60)</f>
        <v/>
      </c>
      <c r="H52" s="122" t="str">
        <f>IF('LYNX PLYWOOD'!R60=0,"",'LYNX PLYWOOD'!R60)</f>
        <v/>
      </c>
      <c r="I52" s="122" t="str">
        <f>IF('LYNX PLYWOOD'!S60=0,"",'LYNX PLYWOOD'!S60)</f>
        <v/>
      </c>
      <c r="J52" s="122" t="str">
        <f>IF('LYNX PLYWOOD'!T60=0,"",'LYNX PLYWOOD'!T60)</f>
        <v/>
      </c>
      <c r="K52" s="122" t="str">
        <f>IF('LYNX PLYWOOD'!U60=0,"",'LYNX PLYWOOD'!U60)</f>
        <v/>
      </c>
      <c r="L52" s="122" t="str">
        <f>IF('LYNX PLYWOOD'!V60=0,"",'LYNX PLYWOOD'!V60)</f>
        <v/>
      </c>
      <c r="M52" s="122" t="str">
        <f>IF('LYNX PLYWOOD'!W60=0,"",'LYNX PLYWOOD'!W60)</f>
        <v/>
      </c>
      <c r="N52" s="122" t="str">
        <f>IF('LYNX PLYWOOD'!X60=0,"",'LYNX PLYWOOD'!X60)</f>
        <v/>
      </c>
      <c r="O52" s="122" t="str">
        <f>IF('LYNX PLYWOOD'!Y60=0,"",'LYNX PLYWOOD'!Y60)</f>
        <v/>
      </c>
      <c r="P52" s="122" t="str">
        <f>IF('LYNX PLYWOOD'!Z60=0,"",'LYNX PLYWOOD'!Z60)</f>
        <v/>
      </c>
      <c r="Q52" s="122" t="str">
        <f>IF('LYNX PLYWOOD'!AA60=0,"",'LYNX PLYWOOD'!AA60)</f>
        <v/>
      </c>
      <c r="R52" s="122">
        <f>'PRODUCTION LIST lynx plywood'!R55</f>
        <v>0</v>
      </c>
    </row>
    <row r="53" spans="3:18" ht="23.25" customHeight="1">
      <c r="C53" s="8" t="str">
        <f>'LYNX PLYWOOD'!D61</f>
        <v>L106-W</v>
      </c>
      <c r="D53" s="122" t="str">
        <f>IF('LYNX PLYWOOD'!N61=0,"",'LYNX PLYWOOD'!N61)</f>
        <v/>
      </c>
      <c r="E53" s="122" t="str">
        <f>IF('LYNX PLYWOOD'!O61=0,"",'LYNX PLYWOOD'!O61)</f>
        <v/>
      </c>
      <c r="F53" s="122" t="str">
        <f>IF('LYNX PLYWOOD'!P61=0,"",'LYNX PLYWOOD'!P61)</f>
        <v/>
      </c>
      <c r="G53" s="122" t="str">
        <f>IF('LYNX PLYWOOD'!Q61=0,"",'LYNX PLYWOOD'!Q61)</f>
        <v/>
      </c>
      <c r="H53" s="122" t="str">
        <f>IF('LYNX PLYWOOD'!R61=0,"",'LYNX PLYWOOD'!R61)</f>
        <v/>
      </c>
      <c r="I53" s="122" t="str">
        <f>IF('LYNX PLYWOOD'!S61=0,"",'LYNX PLYWOOD'!S61)</f>
        <v/>
      </c>
      <c r="J53" s="122" t="str">
        <f>IF('LYNX PLYWOOD'!T61=0,"",'LYNX PLYWOOD'!T61)</f>
        <v/>
      </c>
      <c r="K53" s="122" t="str">
        <f>IF('LYNX PLYWOOD'!U61=0,"",'LYNX PLYWOOD'!U61)</f>
        <v/>
      </c>
      <c r="L53" s="122" t="str">
        <f>IF('LYNX PLYWOOD'!V61=0,"",'LYNX PLYWOOD'!V61)</f>
        <v/>
      </c>
      <c r="M53" s="122" t="str">
        <f>IF('LYNX PLYWOOD'!W61=0,"",'LYNX PLYWOOD'!W61)</f>
        <v/>
      </c>
      <c r="N53" s="122" t="str">
        <f>IF('LYNX PLYWOOD'!X61=0,"",'LYNX PLYWOOD'!X61)</f>
        <v/>
      </c>
      <c r="O53" s="122" t="str">
        <f>IF('LYNX PLYWOOD'!Y61=0,"",'LYNX PLYWOOD'!Y61)</f>
        <v/>
      </c>
      <c r="P53" s="122" t="str">
        <f>IF('LYNX PLYWOOD'!Z61=0,"",'LYNX PLYWOOD'!Z61)</f>
        <v/>
      </c>
      <c r="Q53" s="122" t="str">
        <f>IF('LYNX PLYWOOD'!AA61=0,"",'LYNX PLYWOOD'!AA61)</f>
        <v/>
      </c>
      <c r="R53" s="122">
        <f>'PRODUCTION LIST lynx plywood'!R56</f>
        <v>0</v>
      </c>
    </row>
    <row r="54" spans="3:18" ht="23.25" customHeight="1">
      <c r="C54" s="8">
        <f>'LYNX PLYWOOD'!D62</f>
        <v>0</v>
      </c>
      <c r="D54" s="122" t="str">
        <f>IF('LYNX PLYWOOD'!N62=0,"",'LYNX PLYWOOD'!N62)</f>
        <v/>
      </c>
      <c r="E54" s="122" t="str">
        <f>IF('LYNX PLYWOOD'!O62=0,"",'LYNX PLYWOOD'!O62)</f>
        <v/>
      </c>
      <c r="F54" s="122" t="str">
        <f>IF('LYNX PLYWOOD'!P62=0,"",'LYNX PLYWOOD'!P62)</f>
        <v/>
      </c>
      <c r="G54" s="122" t="str">
        <f>IF('LYNX PLYWOOD'!Q62=0,"",'LYNX PLYWOOD'!Q62)</f>
        <v/>
      </c>
      <c r="H54" s="122" t="str">
        <f>IF('LYNX PLYWOOD'!R62=0,"",'LYNX PLYWOOD'!R62)</f>
        <v/>
      </c>
      <c r="I54" s="122" t="str">
        <f>IF('LYNX PLYWOOD'!S62=0,"",'LYNX PLYWOOD'!S62)</f>
        <v/>
      </c>
      <c r="J54" s="122" t="str">
        <f>IF('LYNX PLYWOOD'!T62=0,"",'LYNX PLYWOOD'!T62)</f>
        <v/>
      </c>
      <c r="K54" s="122" t="str">
        <f>IF('LYNX PLYWOOD'!U62=0,"",'LYNX PLYWOOD'!U62)</f>
        <v/>
      </c>
      <c r="L54" s="122" t="str">
        <f>IF('LYNX PLYWOOD'!V62=0,"",'LYNX PLYWOOD'!V62)</f>
        <v/>
      </c>
      <c r="M54" s="122" t="str">
        <f>IF('LYNX PLYWOOD'!W62=0,"",'LYNX PLYWOOD'!W62)</f>
        <v/>
      </c>
      <c r="N54" s="122" t="str">
        <f>IF('LYNX PLYWOOD'!X62=0,"",'LYNX PLYWOOD'!X62)</f>
        <v/>
      </c>
      <c r="O54" s="122" t="str">
        <f>IF('LYNX PLYWOOD'!Y62=0,"",'LYNX PLYWOOD'!Y62)</f>
        <v/>
      </c>
      <c r="P54" s="122" t="str">
        <f>IF('LYNX PLYWOOD'!Z62=0,"",'LYNX PLYWOOD'!Z62)</f>
        <v/>
      </c>
      <c r="Q54" s="122" t="str">
        <f>IF('LYNX PLYWOOD'!AA62=0,"",'LYNX PLYWOOD'!AA62)</f>
        <v/>
      </c>
      <c r="R54" s="122">
        <f>'PRODUCTION LIST lynx plywood'!R57</f>
        <v>0</v>
      </c>
    </row>
    <row r="55" spans="3:18" ht="23.25" customHeight="1">
      <c r="C55" s="8" t="str">
        <f>'LYNX PLYWOOD'!D63</f>
        <v>L121-W</v>
      </c>
      <c r="D55" s="122" t="str">
        <f>IF('LYNX PLYWOOD'!N63=0,"",'LYNX PLYWOOD'!N63)</f>
        <v/>
      </c>
      <c r="E55" s="122" t="str">
        <f>IF('LYNX PLYWOOD'!O63=0,"",'LYNX PLYWOOD'!O63)</f>
        <v/>
      </c>
      <c r="F55" s="122" t="str">
        <f>IF('LYNX PLYWOOD'!P63=0,"",'LYNX PLYWOOD'!P63)</f>
        <v/>
      </c>
      <c r="G55" s="122" t="str">
        <f>IF('LYNX PLYWOOD'!Q63=0,"",'LYNX PLYWOOD'!Q63)</f>
        <v/>
      </c>
      <c r="H55" s="122" t="str">
        <f>IF('LYNX PLYWOOD'!R63=0,"",'LYNX PLYWOOD'!R63)</f>
        <v/>
      </c>
      <c r="I55" s="122" t="str">
        <f>IF('LYNX PLYWOOD'!S63=0,"",'LYNX PLYWOOD'!S63)</f>
        <v/>
      </c>
      <c r="J55" s="122" t="str">
        <f>IF('LYNX PLYWOOD'!T63=0,"",'LYNX PLYWOOD'!T63)</f>
        <v/>
      </c>
      <c r="K55" s="122" t="str">
        <f>IF('LYNX PLYWOOD'!U63=0,"",'LYNX PLYWOOD'!U63)</f>
        <v/>
      </c>
      <c r="L55" s="122" t="str">
        <f>IF('LYNX PLYWOOD'!V63=0,"",'LYNX PLYWOOD'!V63)</f>
        <v/>
      </c>
      <c r="M55" s="122" t="str">
        <f>IF('LYNX PLYWOOD'!W63=0,"",'LYNX PLYWOOD'!W63)</f>
        <v/>
      </c>
      <c r="N55" s="122" t="str">
        <f>IF('LYNX PLYWOOD'!X63=0,"",'LYNX PLYWOOD'!X63)</f>
        <v/>
      </c>
      <c r="O55" s="122" t="str">
        <f>IF('LYNX PLYWOOD'!Y63=0,"",'LYNX PLYWOOD'!Y63)</f>
        <v/>
      </c>
      <c r="P55" s="122" t="str">
        <f>IF('LYNX PLYWOOD'!Z63=0,"",'LYNX PLYWOOD'!Z63)</f>
        <v/>
      </c>
      <c r="Q55" s="122" t="str">
        <f>IF('LYNX PLYWOOD'!AA63=0,"",'LYNX PLYWOOD'!AA63)</f>
        <v/>
      </c>
      <c r="R55" s="122">
        <f>'PRODUCTION LIST lynx plywood'!R58</f>
        <v>0</v>
      </c>
    </row>
    <row r="56" spans="3:18" ht="23.25" customHeight="1">
      <c r="C56" s="8" t="str">
        <f>'LYNX PLYWOOD'!D64</f>
        <v>L122-W</v>
      </c>
      <c r="D56" s="122" t="str">
        <f>IF('LYNX PLYWOOD'!N64=0,"",'LYNX PLYWOOD'!N64)</f>
        <v/>
      </c>
      <c r="E56" s="122" t="str">
        <f>IF('LYNX PLYWOOD'!O64=0,"",'LYNX PLYWOOD'!O64)</f>
        <v/>
      </c>
      <c r="F56" s="122" t="str">
        <f>IF('LYNX PLYWOOD'!P64=0,"",'LYNX PLYWOOD'!P64)</f>
        <v/>
      </c>
      <c r="G56" s="122" t="str">
        <f>IF('LYNX PLYWOOD'!Q64=0,"",'LYNX PLYWOOD'!Q64)</f>
        <v/>
      </c>
      <c r="H56" s="122" t="str">
        <f>IF('LYNX PLYWOOD'!R64=0,"",'LYNX PLYWOOD'!R64)</f>
        <v/>
      </c>
      <c r="I56" s="122" t="str">
        <f>IF('LYNX PLYWOOD'!S64=0,"",'LYNX PLYWOOD'!S64)</f>
        <v/>
      </c>
      <c r="J56" s="122" t="str">
        <f>IF('LYNX PLYWOOD'!T64=0,"",'LYNX PLYWOOD'!T64)</f>
        <v/>
      </c>
      <c r="K56" s="122" t="str">
        <f>IF('LYNX PLYWOOD'!U64=0,"",'LYNX PLYWOOD'!U64)</f>
        <v/>
      </c>
      <c r="L56" s="122" t="str">
        <f>IF('LYNX PLYWOOD'!V64=0,"",'LYNX PLYWOOD'!V64)</f>
        <v/>
      </c>
      <c r="M56" s="122" t="str">
        <f>IF('LYNX PLYWOOD'!W64=0,"",'LYNX PLYWOOD'!W64)</f>
        <v/>
      </c>
      <c r="N56" s="122" t="str">
        <f>IF('LYNX PLYWOOD'!X64=0,"",'LYNX PLYWOOD'!X64)</f>
        <v/>
      </c>
      <c r="O56" s="122" t="str">
        <f>IF('LYNX PLYWOOD'!Y64=0,"",'LYNX PLYWOOD'!Y64)</f>
        <v/>
      </c>
      <c r="P56" s="122" t="str">
        <f>IF('LYNX PLYWOOD'!Z64=0,"",'LYNX PLYWOOD'!Z64)</f>
        <v/>
      </c>
      <c r="Q56" s="122" t="str">
        <f>IF('LYNX PLYWOOD'!AA64=0,"",'LYNX PLYWOOD'!AA64)</f>
        <v/>
      </c>
      <c r="R56" s="122">
        <f>'PRODUCTION LIST lynx plywood'!R59</f>
        <v>0</v>
      </c>
    </row>
    <row r="57" spans="3:18" ht="23.25" customHeight="1">
      <c r="C57" s="8" t="str">
        <f>'LYNX PLYWOOD'!D65</f>
        <v>L123-W</v>
      </c>
      <c r="D57" s="122" t="str">
        <f>IF('LYNX PLYWOOD'!N65=0,"",'LYNX PLYWOOD'!N65)</f>
        <v/>
      </c>
      <c r="E57" s="122" t="str">
        <f>IF('LYNX PLYWOOD'!O65=0,"",'LYNX PLYWOOD'!O65)</f>
        <v/>
      </c>
      <c r="F57" s="122" t="str">
        <f>IF('LYNX PLYWOOD'!P65=0,"",'LYNX PLYWOOD'!P65)</f>
        <v/>
      </c>
      <c r="G57" s="122" t="str">
        <f>IF('LYNX PLYWOOD'!Q65=0,"",'LYNX PLYWOOD'!Q65)</f>
        <v/>
      </c>
      <c r="H57" s="122" t="str">
        <f>IF('LYNX PLYWOOD'!R65=0,"",'LYNX PLYWOOD'!R65)</f>
        <v/>
      </c>
      <c r="I57" s="122" t="str">
        <f>IF('LYNX PLYWOOD'!S65=0,"",'LYNX PLYWOOD'!S65)</f>
        <v/>
      </c>
      <c r="J57" s="122" t="str">
        <f>IF('LYNX PLYWOOD'!T65=0,"",'LYNX PLYWOOD'!T65)</f>
        <v/>
      </c>
      <c r="K57" s="122" t="str">
        <f>IF('LYNX PLYWOOD'!U65=0,"",'LYNX PLYWOOD'!U65)</f>
        <v/>
      </c>
      <c r="L57" s="122" t="str">
        <f>IF('LYNX PLYWOOD'!V65=0,"",'LYNX PLYWOOD'!V65)</f>
        <v/>
      </c>
      <c r="M57" s="122" t="str">
        <f>IF('LYNX PLYWOOD'!W65=0,"",'LYNX PLYWOOD'!W65)</f>
        <v/>
      </c>
      <c r="N57" s="122" t="str">
        <f>IF('LYNX PLYWOOD'!X65=0,"",'LYNX PLYWOOD'!X65)</f>
        <v/>
      </c>
      <c r="O57" s="122" t="str">
        <f>IF('LYNX PLYWOOD'!Y65=0,"",'LYNX PLYWOOD'!Y65)</f>
        <v/>
      </c>
      <c r="P57" s="122" t="str">
        <f>IF('LYNX PLYWOOD'!Z65=0,"",'LYNX PLYWOOD'!Z65)</f>
        <v/>
      </c>
      <c r="Q57" s="122" t="str">
        <f>IF('LYNX PLYWOOD'!AA65=0,"",'LYNX PLYWOOD'!AA65)</f>
        <v/>
      </c>
      <c r="R57" s="122">
        <f>'PRODUCTION LIST lynx plywood'!R60</f>
        <v>0</v>
      </c>
    </row>
    <row r="58" spans="3:18" ht="23.25" customHeight="1">
      <c r="C58" s="8" t="str">
        <f>'LYNX PLYWOOD'!D66</f>
        <v>L124-W</v>
      </c>
      <c r="D58" s="122" t="str">
        <f>IF('LYNX PLYWOOD'!N66=0,"",'LYNX PLYWOOD'!N66)</f>
        <v/>
      </c>
      <c r="E58" s="122" t="str">
        <f>IF('LYNX PLYWOOD'!O66=0,"",'LYNX PLYWOOD'!O66)</f>
        <v/>
      </c>
      <c r="F58" s="122" t="str">
        <f>IF('LYNX PLYWOOD'!P66=0,"",'LYNX PLYWOOD'!P66)</f>
        <v/>
      </c>
      <c r="G58" s="122" t="str">
        <f>IF('LYNX PLYWOOD'!Q66=0,"",'LYNX PLYWOOD'!Q66)</f>
        <v/>
      </c>
      <c r="H58" s="122" t="str">
        <f>IF('LYNX PLYWOOD'!R66=0,"",'LYNX PLYWOOD'!R66)</f>
        <v/>
      </c>
      <c r="I58" s="122" t="str">
        <f>IF('LYNX PLYWOOD'!S66=0,"",'LYNX PLYWOOD'!S66)</f>
        <v/>
      </c>
      <c r="J58" s="122" t="str">
        <f>IF('LYNX PLYWOOD'!T66=0,"",'LYNX PLYWOOD'!T66)</f>
        <v/>
      </c>
      <c r="K58" s="122" t="str">
        <f>IF('LYNX PLYWOOD'!U66=0,"",'LYNX PLYWOOD'!U66)</f>
        <v/>
      </c>
      <c r="L58" s="122" t="str">
        <f>IF('LYNX PLYWOOD'!V66=0,"",'LYNX PLYWOOD'!V66)</f>
        <v/>
      </c>
      <c r="M58" s="122" t="str">
        <f>IF('LYNX PLYWOOD'!W66=0,"",'LYNX PLYWOOD'!W66)</f>
        <v/>
      </c>
      <c r="N58" s="122" t="str">
        <f>IF('LYNX PLYWOOD'!X66=0,"",'LYNX PLYWOOD'!X66)</f>
        <v/>
      </c>
      <c r="O58" s="122" t="str">
        <f>IF('LYNX PLYWOOD'!Y66=0,"",'LYNX PLYWOOD'!Y66)</f>
        <v/>
      </c>
      <c r="P58" s="122" t="str">
        <f>IF('LYNX PLYWOOD'!Z66=0,"",'LYNX PLYWOOD'!Z66)</f>
        <v/>
      </c>
      <c r="Q58" s="122" t="str">
        <f>IF('LYNX PLYWOOD'!AA66=0,"",'LYNX PLYWOOD'!AA66)</f>
        <v/>
      </c>
      <c r="R58" s="122">
        <f>'PRODUCTION LIST lynx plywood'!R61</f>
        <v>0</v>
      </c>
    </row>
    <row r="59" spans="3:18" ht="23.25" customHeight="1">
      <c r="C59" s="8" t="str">
        <f>'LYNX PLYWOOD'!D67</f>
        <v>L125-W</v>
      </c>
      <c r="D59" s="122" t="str">
        <f>IF('LYNX PLYWOOD'!N67=0,"",'LYNX PLYWOOD'!N67)</f>
        <v/>
      </c>
      <c r="E59" s="122" t="str">
        <f>IF('LYNX PLYWOOD'!O67=0,"",'LYNX PLYWOOD'!O67)</f>
        <v/>
      </c>
      <c r="F59" s="122" t="str">
        <f>IF('LYNX PLYWOOD'!P67=0,"",'LYNX PLYWOOD'!P67)</f>
        <v/>
      </c>
      <c r="G59" s="122" t="str">
        <f>IF('LYNX PLYWOOD'!Q67=0,"",'LYNX PLYWOOD'!Q67)</f>
        <v/>
      </c>
      <c r="H59" s="122" t="str">
        <f>IF('LYNX PLYWOOD'!R67=0,"",'LYNX PLYWOOD'!R67)</f>
        <v/>
      </c>
      <c r="I59" s="122" t="str">
        <f>IF('LYNX PLYWOOD'!S67=0,"",'LYNX PLYWOOD'!S67)</f>
        <v/>
      </c>
      <c r="J59" s="122" t="str">
        <f>IF('LYNX PLYWOOD'!T67=0,"",'LYNX PLYWOOD'!T67)</f>
        <v/>
      </c>
      <c r="K59" s="122" t="str">
        <f>IF('LYNX PLYWOOD'!U67=0,"",'LYNX PLYWOOD'!U67)</f>
        <v/>
      </c>
      <c r="L59" s="122" t="str">
        <f>IF('LYNX PLYWOOD'!V67=0,"",'LYNX PLYWOOD'!V67)</f>
        <v/>
      </c>
      <c r="M59" s="122" t="str">
        <f>IF('LYNX PLYWOOD'!W67=0,"",'LYNX PLYWOOD'!W67)</f>
        <v/>
      </c>
      <c r="N59" s="122" t="str">
        <f>IF('LYNX PLYWOOD'!X67=0,"",'LYNX PLYWOOD'!X67)</f>
        <v/>
      </c>
      <c r="O59" s="122" t="str">
        <f>IF('LYNX PLYWOOD'!Y67=0,"",'LYNX PLYWOOD'!Y67)</f>
        <v/>
      </c>
      <c r="P59" s="122" t="str">
        <f>IF('LYNX PLYWOOD'!Z67=0,"",'LYNX PLYWOOD'!Z67)</f>
        <v/>
      </c>
      <c r="Q59" s="122" t="str">
        <f>IF('LYNX PLYWOOD'!AA67=0,"",'LYNX PLYWOOD'!AA67)</f>
        <v/>
      </c>
      <c r="R59" s="122">
        <f>'PRODUCTION LIST lynx plywood'!R62</f>
        <v>0</v>
      </c>
    </row>
    <row r="60" spans="3:18" ht="23.25" customHeight="1">
      <c r="C60" s="8" t="str">
        <f>'LYNX PLYWOOD'!D68</f>
        <v>L126-W</v>
      </c>
      <c r="D60" s="122" t="str">
        <f>IF('LYNX PLYWOOD'!N68=0,"",'LYNX PLYWOOD'!N68)</f>
        <v/>
      </c>
      <c r="E60" s="122" t="str">
        <f>IF('LYNX PLYWOOD'!O68=0,"",'LYNX PLYWOOD'!O68)</f>
        <v/>
      </c>
      <c r="F60" s="122" t="str">
        <f>IF('LYNX PLYWOOD'!P68=0,"",'LYNX PLYWOOD'!P68)</f>
        <v/>
      </c>
      <c r="G60" s="122" t="str">
        <f>IF('LYNX PLYWOOD'!Q68=0,"",'LYNX PLYWOOD'!Q68)</f>
        <v/>
      </c>
      <c r="H60" s="122" t="str">
        <f>IF('LYNX PLYWOOD'!R68=0,"",'LYNX PLYWOOD'!R68)</f>
        <v/>
      </c>
      <c r="I60" s="122" t="str">
        <f>IF('LYNX PLYWOOD'!S68=0,"",'LYNX PLYWOOD'!S68)</f>
        <v/>
      </c>
      <c r="J60" s="122" t="str">
        <f>IF('LYNX PLYWOOD'!T68=0,"",'LYNX PLYWOOD'!T68)</f>
        <v/>
      </c>
      <c r="K60" s="122" t="str">
        <f>IF('LYNX PLYWOOD'!U68=0,"",'LYNX PLYWOOD'!U68)</f>
        <v/>
      </c>
      <c r="L60" s="122" t="str">
        <f>IF('LYNX PLYWOOD'!V68=0,"",'LYNX PLYWOOD'!V68)</f>
        <v/>
      </c>
      <c r="M60" s="122" t="str">
        <f>IF('LYNX PLYWOOD'!W68=0,"",'LYNX PLYWOOD'!W68)</f>
        <v/>
      </c>
      <c r="N60" s="122" t="str">
        <f>IF('LYNX PLYWOOD'!X68=0,"",'LYNX PLYWOOD'!X68)</f>
        <v/>
      </c>
      <c r="O60" s="122" t="str">
        <f>IF('LYNX PLYWOOD'!Y68=0,"",'LYNX PLYWOOD'!Y68)</f>
        <v/>
      </c>
      <c r="P60" s="122" t="str">
        <f>IF('LYNX PLYWOOD'!Z68=0,"",'LYNX PLYWOOD'!Z68)</f>
        <v/>
      </c>
      <c r="Q60" s="122" t="str">
        <f>IF('LYNX PLYWOOD'!AA68=0,"",'LYNX PLYWOOD'!AA68)</f>
        <v/>
      </c>
      <c r="R60" s="122">
        <f>'PRODUCTION LIST lynx plywood'!R63</f>
        <v>0</v>
      </c>
    </row>
    <row r="61" spans="3:18" ht="23.25" customHeight="1">
      <c r="C61" s="8" t="str">
        <f>'LYNX PLYWOOD'!D69</f>
        <v>L127-W</v>
      </c>
      <c r="D61" s="122" t="str">
        <f>IF('LYNX PLYWOOD'!N69=0,"",'LYNX PLYWOOD'!N69)</f>
        <v/>
      </c>
      <c r="E61" s="122" t="str">
        <f>IF('LYNX PLYWOOD'!O69=0,"",'LYNX PLYWOOD'!O69)</f>
        <v/>
      </c>
      <c r="F61" s="122" t="str">
        <f>IF('LYNX PLYWOOD'!P69=0,"",'LYNX PLYWOOD'!P69)</f>
        <v/>
      </c>
      <c r="G61" s="122" t="str">
        <f>IF('LYNX PLYWOOD'!Q69=0,"",'LYNX PLYWOOD'!Q69)</f>
        <v/>
      </c>
      <c r="H61" s="122" t="str">
        <f>IF('LYNX PLYWOOD'!R69=0,"",'LYNX PLYWOOD'!R69)</f>
        <v/>
      </c>
      <c r="I61" s="122" t="str">
        <f>IF('LYNX PLYWOOD'!S69=0,"",'LYNX PLYWOOD'!S69)</f>
        <v/>
      </c>
      <c r="J61" s="122" t="str">
        <f>IF('LYNX PLYWOOD'!T69=0,"",'LYNX PLYWOOD'!T69)</f>
        <v/>
      </c>
      <c r="K61" s="122" t="str">
        <f>IF('LYNX PLYWOOD'!U69=0,"",'LYNX PLYWOOD'!U69)</f>
        <v/>
      </c>
      <c r="L61" s="122" t="str">
        <f>IF('LYNX PLYWOOD'!V69=0,"",'LYNX PLYWOOD'!V69)</f>
        <v/>
      </c>
      <c r="M61" s="122" t="str">
        <f>IF('LYNX PLYWOOD'!W69=0,"",'LYNX PLYWOOD'!W69)</f>
        <v/>
      </c>
      <c r="N61" s="122" t="str">
        <f>IF('LYNX PLYWOOD'!X69=0,"",'LYNX PLYWOOD'!X69)</f>
        <v/>
      </c>
      <c r="O61" s="122" t="str">
        <f>IF('LYNX PLYWOOD'!Y69=0,"",'LYNX PLYWOOD'!Y69)</f>
        <v/>
      </c>
      <c r="P61" s="122" t="str">
        <f>IF('LYNX PLYWOOD'!Z69=0,"",'LYNX PLYWOOD'!Z69)</f>
        <v/>
      </c>
      <c r="Q61" s="122" t="str">
        <f>IF('LYNX PLYWOOD'!AA69=0,"",'LYNX PLYWOOD'!AA69)</f>
        <v/>
      </c>
      <c r="R61" s="122">
        <f>'PRODUCTION LIST lynx plywood'!R64</f>
        <v>0</v>
      </c>
    </row>
    <row r="62" spans="3:18" ht="23.25" customHeight="1">
      <c r="C62" s="8" t="str">
        <f>'LYNX PLYWOOD'!D70</f>
        <v>L128-W</v>
      </c>
      <c r="D62" s="122" t="str">
        <f>IF('LYNX PLYWOOD'!N70=0,"",'LYNX PLYWOOD'!N70)</f>
        <v/>
      </c>
      <c r="E62" s="122" t="str">
        <f>IF('LYNX PLYWOOD'!O70=0,"",'LYNX PLYWOOD'!O70)</f>
        <v/>
      </c>
      <c r="F62" s="122" t="str">
        <f>IF('LYNX PLYWOOD'!P70=0,"",'LYNX PLYWOOD'!P70)</f>
        <v/>
      </c>
      <c r="G62" s="122" t="str">
        <f>IF('LYNX PLYWOOD'!Q70=0,"",'LYNX PLYWOOD'!Q70)</f>
        <v/>
      </c>
      <c r="H62" s="122" t="str">
        <f>IF('LYNX PLYWOOD'!R70=0,"",'LYNX PLYWOOD'!R70)</f>
        <v/>
      </c>
      <c r="I62" s="122" t="str">
        <f>IF('LYNX PLYWOOD'!S70=0,"",'LYNX PLYWOOD'!S70)</f>
        <v/>
      </c>
      <c r="J62" s="122" t="str">
        <f>IF('LYNX PLYWOOD'!T70=0,"",'LYNX PLYWOOD'!T70)</f>
        <v/>
      </c>
      <c r="K62" s="122" t="str">
        <f>IF('LYNX PLYWOOD'!U70=0,"",'LYNX PLYWOOD'!U70)</f>
        <v/>
      </c>
      <c r="L62" s="122" t="str">
        <f>IF('LYNX PLYWOOD'!V70=0,"",'LYNX PLYWOOD'!V70)</f>
        <v/>
      </c>
      <c r="M62" s="122" t="str">
        <f>IF('LYNX PLYWOOD'!W70=0,"",'LYNX PLYWOOD'!W70)</f>
        <v/>
      </c>
      <c r="N62" s="122" t="str">
        <f>IF('LYNX PLYWOOD'!X70=0,"",'LYNX PLYWOOD'!X70)</f>
        <v/>
      </c>
      <c r="O62" s="122" t="str">
        <f>IF('LYNX PLYWOOD'!Y70=0,"",'LYNX PLYWOOD'!Y70)</f>
        <v/>
      </c>
      <c r="P62" s="122" t="str">
        <f>IF('LYNX PLYWOOD'!Z70=0,"",'LYNX PLYWOOD'!Z70)</f>
        <v/>
      </c>
      <c r="Q62" s="122" t="str">
        <f>IF('LYNX PLYWOOD'!AA70=0,"",'LYNX PLYWOOD'!AA70)</f>
        <v/>
      </c>
      <c r="R62" s="122">
        <f>'PRODUCTION LIST lynx plywood'!R65</f>
        <v>0</v>
      </c>
    </row>
    <row r="63" spans="3:18" ht="23.25" customHeight="1">
      <c r="C63" s="8" t="str">
        <f>'LYNX PLYWOOD'!D71</f>
        <v>L129-W</v>
      </c>
      <c r="D63" s="122" t="str">
        <f>IF('LYNX PLYWOOD'!N71=0,"",'LYNX PLYWOOD'!N71)</f>
        <v/>
      </c>
      <c r="E63" s="122" t="str">
        <f>IF('LYNX PLYWOOD'!O71=0,"",'LYNX PLYWOOD'!O71)</f>
        <v/>
      </c>
      <c r="F63" s="122" t="str">
        <f>IF('LYNX PLYWOOD'!P71=0,"",'LYNX PLYWOOD'!P71)</f>
        <v/>
      </c>
      <c r="G63" s="122" t="str">
        <f>IF('LYNX PLYWOOD'!Q71=0,"",'LYNX PLYWOOD'!Q71)</f>
        <v/>
      </c>
      <c r="H63" s="122" t="str">
        <f>IF('LYNX PLYWOOD'!R71=0,"",'LYNX PLYWOOD'!R71)</f>
        <v/>
      </c>
      <c r="I63" s="122" t="str">
        <f>IF('LYNX PLYWOOD'!S71=0,"",'LYNX PLYWOOD'!S71)</f>
        <v/>
      </c>
      <c r="J63" s="122" t="str">
        <f>IF('LYNX PLYWOOD'!T71=0,"",'LYNX PLYWOOD'!T71)</f>
        <v/>
      </c>
      <c r="K63" s="122" t="str">
        <f>IF('LYNX PLYWOOD'!U71=0,"",'LYNX PLYWOOD'!U71)</f>
        <v/>
      </c>
      <c r="L63" s="122" t="str">
        <f>IF('LYNX PLYWOOD'!V71=0,"",'LYNX PLYWOOD'!V71)</f>
        <v/>
      </c>
      <c r="M63" s="122" t="str">
        <f>IF('LYNX PLYWOOD'!W71=0,"",'LYNX PLYWOOD'!W71)</f>
        <v/>
      </c>
      <c r="N63" s="122" t="str">
        <f>IF('LYNX PLYWOOD'!X71=0,"",'LYNX PLYWOOD'!X71)</f>
        <v/>
      </c>
      <c r="O63" s="122" t="str">
        <f>IF('LYNX PLYWOOD'!Y71=0,"",'LYNX PLYWOOD'!Y71)</f>
        <v/>
      </c>
      <c r="P63" s="122" t="str">
        <f>IF('LYNX PLYWOOD'!Z71=0,"",'LYNX PLYWOOD'!Z71)</f>
        <v/>
      </c>
      <c r="Q63" s="122" t="str">
        <f>IF('LYNX PLYWOOD'!AA71=0,"",'LYNX PLYWOOD'!AA71)</f>
        <v/>
      </c>
      <c r="R63" s="122">
        <f>'PRODUCTION LIST lynx plywood'!R66</f>
        <v>0</v>
      </c>
    </row>
    <row r="64" spans="3:18" ht="23.25" customHeight="1">
      <c r="C64" s="8" t="str">
        <f>'LYNX PLYWOOD'!D72</f>
        <v>L130-W</v>
      </c>
      <c r="D64" s="122" t="str">
        <f>IF('LYNX PLYWOOD'!N72=0,"",'LYNX PLYWOOD'!N72)</f>
        <v/>
      </c>
      <c r="E64" s="122" t="str">
        <f>IF('LYNX PLYWOOD'!O72=0,"",'LYNX PLYWOOD'!O72)</f>
        <v/>
      </c>
      <c r="F64" s="122" t="str">
        <f>IF('LYNX PLYWOOD'!P72=0,"",'LYNX PLYWOOD'!P72)</f>
        <v/>
      </c>
      <c r="G64" s="122" t="str">
        <f>IF('LYNX PLYWOOD'!Q72=0,"",'LYNX PLYWOOD'!Q72)</f>
        <v/>
      </c>
      <c r="H64" s="122" t="str">
        <f>IF('LYNX PLYWOOD'!R72=0,"",'LYNX PLYWOOD'!R72)</f>
        <v/>
      </c>
      <c r="I64" s="122" t="str">
        <f>IF('LYNX PLYWOOD'!S72=0,"",'LYNX PLYWOOD'!S72)</f>
        <v/>
      </c>
      <c r="J64" s="122" t="str">
        <f>IF('LYNX PLYWOOD'!T72=0,"",'LYNX PLYWOOD'!T72)</f>
        <v/>
      </c>
      <c r="K64" s="122" t="str">
        <f>IF('LYNX PLYWOOD'!U72=0,"",'LYNX PLYWOOD'!U72)</f>
        <v/>
      </c>
      <c r="L64" s="122" t="str">
        <f>IF('LYNX PLYWOOD'!V72=0,"",'LYNX PLYWOOD'!V72)</f>
        <v/>
      </c>
      <c r="M64" s="122" t="str">
        <f>IF('LYNX PLYWOOD'!W72=0,"",'LYNX PLYWOOD'!W72)</f>
        <v/>
      </c>
      <c r="N64" s="122" t="str">
        <f>IF('LYNX PLYWOOD'!X72=0,"",'LYNX PLYWOOD'!X72)</f>
        <v/>
      </c>
      <c r="O64" s="122" t="str">
        <f>IF('LYNX PLYWOOD'!Y72=0,"",'LYNX PLYWOOD'!Y72)</f>
        <v/>
      </c>
      <c r="P64" s="122" t="str">
        <f>IF('LYNX PLYWOOD'!Z72=0,"",'LYNX PLYWOOD'!Z72)</f>
        <v/>
      </c>
      <c r="Q64" s="122" t="str">
        <f>IF('LYNX PLYWOOD'!AA72=0,"",'LYNX PLYWOOD'!AA72)</f>
        <v/>
      </c>
      <c r="R64" s="122">
        <f>'PRODUCTION LIST lynx plywood'!R67</f>
        <v>0</v>
      </c>
    </row>
    <row r="65" spans="3:18" ht="23.25" customHeight="1">
      <c r="C65" s="8" t="str">
        <f>'LYNX PLYWOOD'!D73</f>
        <v>L131-W</v>
      </c>
      <c r="D65" s="122" t="str">
        <f>IF('LYNX PLYWOOD'!N73=0,"",'LYNX PLYWOOD'!N73)</f>
        <v/>
      </c>
      <c r="E65" s="122" t="str">
        <f>IF('LYNX PLYWOOD'!O73=0,"",'LYNX PLYWOOD'!O73)</f>
        <v/>
      </c>
      <c r="F65" s="122" t="str">
        <f>IF('LYNX PLYWOOD'!P73=0,"",'LYNX PLYWOOD'!P73)</f>
        <v/>
      </c>
      <c r="G65" s="122" t="str">
        <f>IF('LYNX PLYWOOD'!Q73=0,"",'LYNX PLYWOOD'!Q73)</f>
        <v/>
      </c>
      <c r="H65" s="122" t="str">
        <f>IF('LYNX PLYWOOD'!R73=0,"",'LYNX PLYWOOD'!R73)</f>
        <v/>
      </c>
      <c r="I65" s="122" t="str">
        <f>IF('LYNX PLYWOOD'!S73=0,"",'LYNX PLYWOOD'!S73)</f>
        <v/>
      </c>
      <c r="J65" s="122" t="str">
        <f>IF('LYNX PLYWOOD'!T73=0,"",'LYNX PLYWOOD'!T73)</f>
        <v/>
      </c>
      <c r="K65" s="122" t="str">
        <f>IF('LYNX PLYWOOD'!U73=0,"",'LYNX PLYWOOD'!U73)</f>
        <v/>
      </c>
      <c r="L65" s="122" t="str">
        <f>IF('LYNX PLYWOOD'!V73=0,"",'LYNX PLYWOOD'!V73)</f>
        <v/>
      </c>
      <c r="M65" s="122" t="str">
        <f>IF('LYNX PLYWOOD'!W73=0,"",'LYNX PLYWOOD'!W73)</f>
        <v/>
      </c>
      <c r="N65" s="122" t="str">
        <f>IF('LYNX PLYWOOD'!X73=0,"",'LYNX PLYWOOD'!X73)</f>
        <v/>
      </c>
      <c r="O65" s="122" t="str">
        <f>IF('LYNX PLYWOOD'!Y73=0,"",'LYNX PLYWOOD'!Y73)</f>
        <v/>
      </c>
      <c r="P65" s="122" t="str">
        <f>IF('LYNX PLYWOOD'!Z73=0,"",'LYNX PLYWOOD'!Z73)</f>
        <v/>
      </c>
      <c r="Q65" s="122" t="str">
        <f>IF('LYNX PLYWOOD'!AA73=0,"",'LYNX PLYWOOD'!AA73)</f>
        <v/>
      </c>
      <c r="R65" s="122">
        <f>'PRODUCTION LIST lynx plywood'!R68</f>
        <v>0</v>
      </c>
    </row>
    <row r="66" spans="3:18" ht="23.25" customHeight="1">
      <c r="C66" s="8" t="str">
        <f>'LYNX PLYWOOD'!D74</f>
        <v>L132-W</v>
      </c>
      <c r="D66" s="122" t="str">
        <f>IF('LYNX PLYWOOD'!N74=0,"",'LYNX PLYWOOD'!N74)</f>
        <v/>
      </c>
      <c r="E66" s="122" t="str">
        <f>IF('LYNX PLYWOOD'!O74=0,"",'LYNX PLYWOOD'!O74)</f>
        <v/>
      </c>
      <c r="F66" s="122" t="str">
        <f>IF('LYNX PLYWOOD'!P74=0,"",'LYNX PLYWOOD'!P74)</f>
        <v/>
      </c>
      <c r="G66" s="122" t="str">
        <f>IF('LYNX PLYWOOD'!Q74=0,"",'LYNX PLYWOOD'!Q74)</f>
        <v/>
      </c>
      <c r="H66" s="122" t="str">
        <f>IF('LYNX PLYWOOD'!R74=0,"",'LYNX PLYWOOD'!R74)</f>
        <v/>
      </c>
      <c r="I66" s="122" t="str">
        <f>IF('LYNX PLYWOOD'!S74=0,"",'LYNX PLYWOOD'!S74)</f>
        <v/>
      </c>
      <c r="J66" s="122" t="str">
        <f>IF('LYNX PLYWOOD'!T74=0,"",'LYNX PLYWOOD'!T74)</f>
        <v/>
      </c>
      <c r="K66" s="122" t="str">
        <f>IF('LYNX PLYWOOD'!U74=0,"",'LYNX PLYWOOD'!U74)</f>
        <v/>
      </c>
      <c r="L66" s="122" t="str">
        <f>IF('LYNX PLYWOOD'!V74=0,"",'LYNX PLYWOOD'!V74)</f>
        <v/>
      </c>
      <c r="M66" s="122" t="str">
        <f>IF('LYNX PLYWOOD'!W74=0,"",'LYNX PLYWOOD'!W74)</f>
        <v/>
      </c>
      <c r="N66" s="122" t="str">
        <f>IF('LYNX PLYWOOD'!X74=0,"",'LYNX PLYWOOD'!X74)</f>
        <v/>
      </c>
      <c r="O66" s="122" t="str">
        <f>IF('LYNX PLYWOOD'!Y74=0,"",'LYNX PLYWOOD'!Y74)</f>
        <v/>
      </c>
      <c r="P66" s="122" t="str">
        <f>IF('LYNX PLYWOOD'!Z74=0,"",'LYNX PLYWOOD'!Z74)</f>
        <v/>
      </c>
      <c r="Q66" s="122" t="str">
        <f>IF('LYNX PLYWOOD'!AA74=0,"",'LYNX PLYWOOD'!AA74)</f>
        <v/>
      </c>
      <c r="R66" s="122">
        <f>'PRODUCTION LIST lynx plywood'!R69</f>
        <v>0</v>
      </c>
    </row>
    <row r="67" spans="3:18" ht="23.25" customHeight="1">
      <c r="D67" s="49"/>
      <c r="E67" s="49"/>
      <c r="F67" s="9"/>
      <c r="G67" s="9"/>
      <c r="H67" s="9"/>
      <c r="I67" s="13"/>
      <c r="J67" s="13"/>
      <c r="K67" s="13"/>
      <c r="L67" s="13"/>
      <c r="M67" s="49"/>
      <c r="N67" s="9"/>
      <c r="O67" s="50"/>
      <c r="P67" s="50"/>
      <c r="Q67" s="50" t="s">
        <v>1480</v>
      </c>
    </row>
    <row r="68" spans="3:18" ht="23.25" customHeight="1">
      <c r="D68" s="14" t="s">
        <v>37</v>
      </c>
      <c r="E68" s="51"/>
      <c r="F68" s="52"/>
      <c r="G68" s="9"/>
      <c r="H68" s="9"/>
      <c r="I68" s="14" t="s">
        <v>38</v>
      </c>
      <c r="J68" s="14"/>
      <c r="K68" s="53"/>
      <c r="L68" s="53"/>
      <c r="M68" s="53"/>
      <c r="N68" s="52"/>
      <c r="O68" s="52"/>
      <c r="P68" s="52"/>
      <c r="Q68" s="52"/>
      <c r="R68" s="52"/>
    </row>
    <row r="69" spans="3:18" ht="23.25" customHeight="1">
      <c r="D69" s="14" t="s">
        <v>39</v>
      </c>
      <c r="E69" s="51"/>
      <c r="F69" s="52"/>
      <c r="G69" s="9"/>
      <c r="H69" s="9"/>
      <c r="I69" s="14" t="s">
        <v>40</v>
      </c>
      <c r="J69" s="14"/>
      <c r="K69" s="54"/>
      <c r="L69" s="54"/>
      <c r="M69" s="54"/>
      <c r="N69" s="55"/>
      <c r="O69" s="55"/>
      <c r="P69" s="55"/>
      <c r="Q69" s="55"/>
      <c r="R69" s="55"/>
    </row>
    <row r="70" spans="3:18" ht="23.25" customHeight="1">
      <c r="D70" s="49"/>
      <c r="E70" s="49"/>
      <c r="F70" s="9"/>
      <c r="G70" s="9"/>
      <c r="H70" s="9"/>
      <c r="I70" s="14" t="s">
        <v>41</v>
      </c>
      <c r="J70" s="14"/>
      <c r="K70" s="54"/>
      <c r="L70" s="54"/>
      <c r="M70" s="54"/>
      <c r="N70" s="55"/>
      <c r="O70" s="55"/>
      <c r="P70" s="55"/>
      <c r="Q70" s="55"/>
      <c r="R70" s="55"/>
    </row>
  </sheetData>
  <sheetProtection selectLockedCells="1" selectUnlockedCells="1"/>
  <autoFilter ref="R2:R46" xr:uid="{00000000-0009-0000-0000-00000A000000}"/>
  <mergeCells count="2">
    <mergeCell ref="A1:G1"/>
    <mergeCell ref="I1:K1"/>
  </mergeCells>
  <conditionalFormatting sqref="C2:O2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{5CCF5CBE-92E5-4CAC-B5AA-4C048CFC4743}</x14:id>
        </ext>
      </extLst>
    </cfRule>
  </conditionalFormatting>
  <conditionalFormatting sqref="P2">
    <cfRule type="dataBar" priority="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{11DFDF40-1CEE-40B2-937B-CE45F615B6BA}</x14:id>
        </ext>
      </extLst>
    </cfRule>
  </conditionalFormatting>
  <conditionalFormatting sqref="Q2">
    <cfRule type="dataBar" priority="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{9BF001EB-2450-48C4-9A0B-15CA01752B7C}</x14:id>
        </ext>
      </extLst>
    </cfRule>
  </conditionalFormatting>
  <pageMargins left="0.25" right="0.25" top="0.75" bottom="0.75" header="0.3" footer="0.3"/>
  <pageSetup paperSize="9" orientation="portrait" horizontalDpi="1200" verticalDpi="1200" r:id="rId1"/>
  <headerFooter>
    <oddHeader>&amp;L&amp;"-,Krepko"&amp;14LYNX VOLUMES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CF5CBE-92E5-4CAC-B5AA-4C048CFC47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C2:O2</xm:sqref>
        </x14:conditionalFormatting>
        <x14:conditionalFormatting xmlns:xm="http://schemas.microsoft.com/office/excel/2006/main">
          <x14:cfRule type="dataBar" id="{11DFDF40-1CEE-40B2-937B-CE45F615B6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P2</xm:sqref>
        </x14:conditionalFormatting>
        <x14:conditionalFormatting xmlns:xm="http://schemas.microsoft.com/office/excel/2006/main">
          <x14:cfRule type="dataBar" id="{9BF001EB-2450-48C4-9A0B-15CA01752B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9"/>
  <dimension ref="A1:T37"/>
  <sheetViews>
    <sheetView showGridLines="0" workbookViewId="0">
      <selection activeCell="D11" sqref="D11"/>
    </sheetView>
  </sheetViews>
  <sheetFormatPr defaultColWidth="11" defaultRowHeight="15.6"/>
  <cols>
    <col min="2" max="2" width="9.796875" customWidth="1"/>
    <col min="3" max="4" width="8.5" customWidth="1"/>
    <col min="5" max="5" width="10.796875" customWidth="1"/>
    <col min="6" max="6" width="11.09765625" customWidth="1"/>
    <col min="7" max="7" width="9" customWidth="1"/>
    <col min="8" max="8" width="9.59765625" customWidth="1"/>
    <col min="9" max="9" width="11" style="56"/>
    <col min="10" max="10" width="11" customWidth="1"/>
    <col min="11" max="11" width="8.296875" customWidth="1"/>
  </cols>
  <sheetData>
    <row r="1" spans="1:20" ht="31.2">
      <c r="A1" s="26" t="s">
        <v>54</v>
      </c>
      <c r="B1" s="27"/>
      <c r="C1" s="27"/>
      <c r="D1" s="27"/>
      <c r="E1" s="27"/>
      <c r="F1" s="27"/>
      <c r="G1" s="27"/>
      <c r="H1" s="27"/>
      <c r="J1" s="27"/>
      <c r="K1" s="27"/>
      <c r="T1" s="27"/>
    </row>
    <row r="2" spans="1:20">
      <c r="A2" s="28" t="s">
        <v>53</v>
      </c>
      <c r="B2" s="27"/>
      <c r="C2" s="27"/>
      <c r="D2" s="27"/>
      <c r="E2" s="27"/>
      <c r="F2" s="27"/>
      <c r="H2" s="27"/>
      <c r="I2" s="28" t="s">
        <v>55</v>
      </c>
      <c r="M2" s="28"/>
      <c r="T2" s="27"/>
    </row>
    <row r="3" spans="1:20" ht="46.2">
      <c r="A3" s="754">
        <f>'PRODUCTION LIST lynx grp'!C3</f>
        <v>0</v>
      </c>
      <c r="B3" s="755"/>
      <c r="C3" s="755"/>
      <c r="D3" s="755"/>
      <c r="E3" s="755"/>
      <c r="F3" s="755"/>
      <c r="G3" s="755"/>
      <c r="H3" s="756"/>
      <c r="I3" s="757">
        <f>'PRODUCTION LIST lynx grp'!N3</f>
        <v>0</v>
      </c>
      <c r="J3" s="758"/>
      <c r="K3" s="759"/>
      <c r="N3" s="85"/>
      <c r="O3" s="85"/>
      <c r="P3" s="85"/>
      <c r="Q3" s="85"/>
      <c r="R3" s="85"/>
    </row>
    <row r="4" spans="1:20" ht="23.25" customHeight="1">
      <c r="A4" s="28"/>
      <c r="B4" s="27"/>
      <c r="C4" s="58" t="s">
        <v>71</v>
      </c>
      <c r="D4" s="58"/>
      <c r="E4" s="29"/>
      <c r="F4" s="86"/>
      <c r="G4" s="58" t="s">
        <v>71</v>
      </c>
      <c r="H4" s="58"/>
      <c r="I4" s="57"/>
      <c r="J4" s="27"/>
      <c r="K4" s="58" t="s">
        <v>71</v>
      </c>
      <c r="L4" s="58"/>
      <c r="P4" s="87"/>
      <c r="Q4" s="87"/>
      <c r="R4" s="88"/>
      <c r="S4" s="30"/>
      <c r="T4" s="27"/>
    </row>
    <row r="5" spans="1:20" ht="11.55" customHeight="1">
      <c r="A5" s="740" t="s">
        <v>1601</v>
      </c>
      <c r="B5" s="741"/>
      <c r="C5" s="89"/>
      <c r="D5" s="90"/>
      <c r="E5" s="760" t="s">
        <v>72</v>
      </c>
      <c r="F5" s="761"/>
      <c r="G5" s="91"/>
      <c r="I5" s="740" t="s">
        <v>1602</v>
      </c>
      <c r="J5" s="741"/>
      <c r="K5" s="91"/>
      <c r="P5" s="31"/>
      <c r="Q5" s="31"/>
      <c r="R5" s="31"/>
      <c r="S5" s="88"/>
      <c r="T5" s="27"/>
    </row>
    <row r="6" spans="1:20" ht="11.55" customHeight="1">
      <c r="A6" s="742"/>
      <c r="B6" s="743"/>
      <c r="C6" s="92"/>
      <c r="D6" s="90"/>
      <c r="E6" s="762"/>
      <c r="F6" s="763"/>
      <c r="G6" s="93"/>
      <c r="I6" s="742"/>
      <c r="J6" s="743"/>
      <c r="K6" s="93"/>
      <c r="P6" s="31"/>
      <c r="Q6" s="31"/>
      <c r="R6" s="31"/>
      <c r="S6" s="88"/>
      <c r="T6" s="27"/>
    </row>
    <row r="7" spans="1:20" ht="11.55" customHeight="1">
      <c r="A7" s="740" t="s">
        <v>1617</v>
      </c>
      <c r="B7" s="741"/>
      <c r="C7" s="59"/>
      <c r="D7" s="94"/>
      <c r="E7" s="764" t="s">
        <v>1603</v>
      </c>
      <c r="F7" s="765"/>
      <c r="G7" s="95"/>
      <c r="I7" s="740" t="s">
        <v>144</v>
      </c>
      <c r="J7" s="741"/>
      <c r="K7" s="95"/>
      <c r="P7" s="27"/>
      <c r="Q7" s="27"/>
      <c r="R7" s="27"/>
      <c r="S7" s="27"/>
      <c r="T7" s="27"/>
    </row>
    <row r="8" spans="1:20" ht="11.55" customHeight="1">
      <c r="A8" s="742"/>
      <c r="B8" s="743"/>
      <c r="C8" s="60"/>
      <c r="D8" s="94"/>
      <c r="E8" s="762"/>
      <c r="F8" s="763"/>
      <c r="G8" s="93"/>
      <c r="I8" s="742"/>
      <c r="J8" s="743"/>
      <c r="K8" s="93"/>
      <c r="P8" s="31"/>
      <c r="Q8" s="31"/>
      <c r="R8" s="31"/>
      <c r="S8" s="88"/>
      <c r="T8" s="27"/>
    </row>
    <row r="9" spans="1:20" ht="11.55" customHeight="1">
      <c r="A9" s="740" t="s">
        <v>1619</v>
      </c>
      <c r="B9" s="741"/>
      <c r="C9" s="89"/>
      <c r="D9" s="90"/>
      <c r="E9" s="764" t="s">
        <v>1614</v>
      </c>
      <c r="F9" s="765"/>
      <c r="G9" s="61"/>
      <c r="I9" s="740" t="s">
        <v>1612</v>
      </c>
      <c r="J9" s="741"/>
      <c r="K9" s="95"/>
      <c r="P9" s="31"/>
      <c r="Q9" s="31"/>
      <c r="R9" s="31"/>
      <c r="S9" s="88"/>
      <c r="T9" s="27"/>
    </row>
    <row r="10" spans="1:20" ht="11.55" customHeight="1">
      <c r="A10" s="742"/>
      <c r="B10" s="743"/>
      <c r="C10" s="92"/>
      <c r="D10" s="90"/>
      <c r="E10" s="762"/>
      <c r="F10" s="763"/>
      <c r="G10" s="33"/>
      <c r="I10" s="742"/>
      <c r="J10" s="743"/>
      <c r="K10" s="93"/>
      <c r="P10" s="31"/>
      <c r="Q10" s="31"/>
      <c r="R10" s="31"/>
      <c r="S10" s="88"/>
      <c r="T10" s="27"/>
    </row>
    <row r="11" spans="1:20" ht="11.55" customHeight="1">
      <c r="A11" s="740" t="s">
        <v>73</v>
      </c>
      <c r="B11" s="741"/>
      <c r="C11" s="59"/>
      <c r="D11" s="94"/>
      <c r="E11" s="740" t="s">
        <v>1604</v>
      </c>
      <c r="F11" s="741"/>
      <c r="G11" s="32"/>
      <c r="I11" s="766" t="s">
        <v>75</v>
      </c>
      <c r="J11" s="767"/>
      <c r="K11" s="95"/>
      <c r="P11" s="31"/>
      <c r="Q11" s="31"/>
      <c r="R11" s="31"/>
      <c r="S11" s="88"/>
      <c r="T11" s="27"/>
    </row>
    <row r="12" spans="1:20" ht="11.55" customHeight="1">
      <c r="A12" s="742"/>
      <c r="B12" s="743"/>
      <c r="C12" s="62"/>
      <c r="D12" s="94"/>
      <c r="E12" s="742"/>
      <c r="F12" s="743"/>
      <c r="G12" s="33"/>
      <c r="I12" s="742"/>
      <c r="J12" s="743"/>
      <c r="K12" s="93"/>
      <c r="P12" s="31"/>
      <c r="Q12" s="31"/>
      <c r="R12" s="31"/>
      <c r="S12" s="88"/>
      <c r="T12" s="27"/>
    </row>
    <row r="13" spans="1:20" ht="11.55" customHeight="1">
      <c r="A13" s="740" t="s">
        <v>74</v>
      </c>
      <c r="B13" s="741"/>
      <c r="C13" s="91"/>
      <c r="E13" s="740" t="s">
        <v>1615</v>
      </c>
      <c r="F13" s="741"/>
      <c r="G13" s="61"/>
      <c r="I13" s="766" t="s">
        <v>220</v>
      </c>
      <c r="J13" s="767"/>
      <c r="K13" s="95"/>
    </row>
    <row r="14" spans="1:20" ht="11.55" customHeight="1">
      <c r="A14" s="766"/>
      <c r="B14" s="767"/>
      <c r="C14" s="93"/>
      <c r="E14" s="742"/>
      <c r="F14" s="743"/>
      <c r="G14" s="33"/>
      <c r="I14" s="742"/>
      <c r="J14" s="743"/>
      <c r="K14" s="93"/>
    </row>
    <row r="15" spans="1:20" ht="11.55" customHeight="1">
      <c r="A15" s="740" t="s">
        <v>76</v>
      </c>
      <c r="B15" s="741"/>
      <c r="C15" s="95"/>
      <c r="E15" s="740" t="s">
        <v>1605</v>
      </c>
      <c r="F15" s="741"/>
      <c r="G15" s="32"/>
      <c r="I15" s="766" t="s">
        <v>1613</v>
      </c>
      <c r="J15" s="767"/>
      <c r="K15" s="95"/>
    </row>
    <row r="16" spans="1:20" ht="11.55" customHeight="1">
      <c r="A16" s="742"/>
      <c r="B16" s="743"/>
      <c r="C16" s="93"/>
      <c r="E16" s="742"/>
      <c r="F16" s="743"/>
      <c r="G16" s="33"/>
      <c r="I16" s="742"/>
      <c r="J16" s="743"/>
      <c r="K16" s="93"/>
    </row>
    <row r="17" spans="1:20" ht="11.55" customHeight="1">
      <c r="A17" s="766" t="s">
        <v>77</v>
      </c>
      <c r="B17" s="767"/>
      <c r="C17" s="63"/>
      <c r="E17" s="740" t="s">
        <v>78</v>
      </c>
      <c r="F17" s="741"/>
      <c r="G17" s="63"/>
      <c r="I17" s="766" t="s">
        <v>224</v>
      </c>
      <c r="J17" s="767"/>
      <c r="K17" s="63"/>
      <c r="L17" s="27"/>
      <c r="M17" s="27"/>
    </row>
    <row r="18" spans="1:20" ht="11.55" customHeight="1">
      <c r="A18" s="742"/>
      <c r="B18" s="743"/>
      <c r="C18" s="64"/>
      <c r="E18" s="742"/>
      <c r="F18" s="743"/>
      <c r="G18" s="64"/>
      <c r="H18" s="27"/>
      <c r="I18" s="742"/>
      <c r="J18" s="743"/>
      <c r="K18" s="64"/>
      <c r="L18" s="27"/>
      <c r="M18" s="27"/>
    </row>
    <row r="19" spans="1:20" ht="11.55" customHeight="1">
      <c r="A19" s="766" t="s">
        <v>1606</v>
      </c>
      <c r="B19" s="767"/>
      <c r="C19" s="63"/>
      <c r="E19" s="740" t="s">
        <v>223</v>
      </c>
      <c r="F19" s="741"/>
      <c r="G19" s="63"/>
      <c r="I19" s="752" t="s">
        <v>1607</v>
      </c>
      <c r="J19" s="753"/>
      <c r="K19" s="63"/>
      <c r="T19" s="27"/>
    </row>
    <row r="20" spans="1:20" ht="11.55" customHeight="1">
      <c r="A20" s="742"/>
      <c r="B20" s="743"/>
      <c r="C20" s="64"/>
      <c r="E20" s="742"/>
      <c r="F20" s="743"/>
      <c r="G20" s="64"/>
      <c r="I20" s="746"/>
      <c r="J20" s="747"/>
      <c r="K20" s="64"/>
      <c r="T20" s="27"/>
    </row>
    <row r="21" spans="1:20" ht="11.55" customHeight="1">
      <c r="A21" s="748" t="s">
        <v>1618</v>
      </c>
      <c r="B21" s="749"/>
      <c r="C21" s="63"/>
      <c r="E21" s="740" t="s">
        <v>221</v>
      </c>
      <c r="F21" s="741"/>
      <c r="G21" s="63"/>
      <c r="I21" s="752" t="s">
        <v>222</v>
      </c>
      <c r="J21" s="753"/>
      <c r="K21" s="63"/>
      <c r="T21" s="27"/>
    </row>
    <row r="22" spans="1:20" s="65" customFormat="1" ht="11.55" customHeight="1">
      <c r="A22" s="750"/>
      <c r="B22" s="751"/>
      <c r="C22" s="64"/>
      <c r="D22"/>
      <c r="E22" s="742"/>
      <c r="F22" s="743"/>
      <c r="G22" s="64"/>
      <c r="H22"/>
      <c r="I22" s="746"/>
      <c r="J22" s="747"/>
      <c r="K22" s="64"/>
      <c r="L22" s="66"/>
      <c r="M22" s="66"/>
    </row>
    <row r="23" spans="1:20" ht="11.55" customHeight="1">
      <c r="A23" s="740" t="s">
        <v>1608</v>
      </c>
      <c r="B23" s="741"/>
      <c r="C23" s="63"/>
      <c r="E23" s="740" t="s">
        <v>1610</v>
      </c>
      <c r="F23" s="741"/>
      <c r="G23" s="63"/>
      <c r="I23" s="744" t="s">
        <v>1611</v>
      </c>
      <c r="J23" s="745"/>
      <c r="K23" s="63"/>
      <c r="L23" s="37"/>
      <c r="M23" s="37"/>
    </row>
    <row r="24" spans="1:20" ht="11.55" customHeight="1">
      <c r="A24" s="742"/>
      <c r="B24" s="743"/>
      <c r="C24" s="64"/>
      <c r="E24" s="742"/>
      <c r="F24" s="743"/>
      <c r="G24" s="64"/>
      <c r="I24" s="746"/>
      <c r="J24" s="747"/>
      <c r="K24" s="64"/>
      <c r="L24" s="37"/>
      <c r="M24" s="37"/>
    </row>
    <row r="25" spans="1:20" ht="11.55" customHeight="1">
      <c r="A25" s="740" t="s">
        <v>1609</v>
      </c>
      <c r="B25" s="741"/>
      <c r="C25" s="63"/>
      <c r="E25" s="740" t="s">
        <v>1616</v>
      </c>
      <c r="F25" s="741"/>
      <c r="G25" s="63"/>
      <c r="I25" s="744" t="s">
        <v>1600</v>
      </c>
      <c r="J25" s="745"/>
      <c r="K25" s="63"/>
      <c r="L25" s="37"/>
      <c r="M25" s="37"/>
    </row>
    <row r="26" spans="1:20" ht="11.55" customHeight="1">
      <c r="A26" s="742"/>
      <c r="B26" s="743"/>
      <c r="C26" s="64"/>
      <c r="E26" s="742"/>
      <c r="F26" s="743"/>
      <c r="G26" s="64"/>
      <c r="I26" s="746"/>
      <c r="J26" s="747"/>
      <c r="K26" s="64"/>
      <c r="L26" s="37"/>
      <c r="M26" s="37"/>
    </row>
    <row r="27" spans="1:20" ht="27.6">
      <c r="A27" s="37"/>
      <c r="B27" s="37"/>
      <c r="C27" s="37"/>
      <c r="D27" s="37"/>
      <c r="E27" s="37"/>
      <c r="F27" s="37"/>
      <c r="G27" s="37"/>
      <c r="H27" s="37"/>
      <c r="I27" s="67"/>
      <c r="J27" s="37"/>
      <c r="K27" s="37"/>
      <c r="L27" s="37"/>
      <c r="M27" s="37"/>
    </row>
    <row r="28" spans="1:20" ht="20.25" customHeight="1">
      <c r="A28" s="65"/>
      <c r="B28" s="56" t="s">
        <v>56</v>
      </c>
      <c r="C28" s="31"/>
      <c r="D28" s="31"/>
      <c r="E28" s="31"/>
      <c r="F28" s="65"/>
      <c r="G28" s="96"/>
      <c r="H28" s="97"/>
      <c r="I28" s="98"/>
      <c r="J28" s="97"/>
      <c r="K28" s="99"/>
      <c r="L28" s="37"/>
      <c r="M28" s="37"/>
    </row>
    <row r="29" spans="1:20" ht="20.25" customHeight="1">
      <c r="B29" s="68" t="s">
        <v>57</v>
      </c>
      <c r="C29" s="34"/>
      <c r="D29" s="35"/>
      <c r="E29" s="36"/>
      <c r="G29" s="187" t="s">
        <v>79</v>
      </c>
      <c r="H29" s="176"/>
      <c r="I29" s="176"/>
      <c r="J29" s="100"/>
      <c r="K29" s="101" t="s">
        <v>80</v>
      </c>
      <c r="L29" s="37"/>
      <c r="M29" s="37"/>
    </row>
    <row r="30" spans="1:20" ht="20.399999999999999" customHeight="1">
      <c r="B30" s="68" t="s">
        <v>58</v>
      </c>
      <c r="C30" s="35"/>
      <c r="D30" s="35"/>
      <c r="E30" s="36"/>
      <c r="G30" s="102"/>
      <c r="H30" s="103"/>
      <c r="I30" s="104"/>
      <c r="J30" s="105"/>
      <c r="K30" s="101" t="s">
        <v>81</v>
      </c>
      <c r="L30" s="37"/>
      <c r="M30" s="37"/>
    </row>
    <row r="31" spans="1:20" ht="24" customHeight="1">
      <c r="A31" s="37"/>
      <c r="B31" s="68" t="s">
        <v>59</v>
      </c>
      <c r="C31" s="35"/>
      <c r="D31" s="35"/>
      <c r="E31" s="35"/>
      <c r="F31" s="37"/>
      <c r="G31" s="106"/>
      <c r="H31" s="107"/>
      <c r="I31" s="108"/>
      <c r="J31" s="107"/>
      <c r="K31" s="109"/>
      <c r="L31" s="37"/>
      <c r="M31" s="37"/>
    </row>
    <row r="32" spans="1:20" ht="27.6">
      <c r="A32" s="37"/>
      <c r="B32" s="37"/>
      <c r="C32" s="37"/>
      <c r="D32" s="37"/>
      <c r="E32" s="37"/>
      <c r="F32" s="37"/>
      <c r="G32" s="37"/>
      <c r="H32" s="37"/>
      <c r="I32" s="67"/>
      <c r="J32" s="37"/>
      <c r="K32" s="37"/>
      <c r="L32" s="37"/>
      <c r="M32" s="37"/>
    </row>
    <row r="33" spans="1:13" ht="27.6">
      <c r="A33" s="37"/>
      <c r="B33" s="37"/>
      <c r="C33" s="37"/>
      <c r="D33" s="37"/>
      <c r="E33" s="37"/>
      <c r="F33" s="37"/>
      <c r="G33" s="37"/>
      <c r="H33" s="37"/>
      <c r="I33" s="67"/>
      <c r="J33" s="37"/>
      <c r="K33" s="37"/>
      <c r="L33" s="37"/>
      <c r="M33" s="37"/>
    </row>
    <row r="34" spans="1:13" ht="27.6">
      <c r="A34" s="37"/>
      <c r="B34" s="37"/>
      <c r="C34" s="37"/>
      <c r="D34" s="37"/>
    </row>
    <row r="35" spans="1:13" ht="27.6">
      <c r="A35" s="37"/>
      <c r="B35" s="37"/>
      <c r="C35" s="37"/>
      <c r="D35" s="37"/>
    </row>
    <row r="36" spans="1:13" ht="27.6">
      <c r="A36" s="37"/>
      <c r="B36" s="37"/>
      <c r="C36" s="37"/>
      <c r="D36" s="37"/>
    </row>
    <row r="37" spans="1:13" ht="27.6">
      <c r="A37" s="37"/>
      <c r="B37" s="37"/>
      <c r="C37" s="37"/>
      <c r="D37" s="37"/>
    </row>
  </sheetData>
  <mergeCells count="35">
    <mergeCell ref="I19:J20"/>
    <mergeCell ref="A19:B20"/>
    <mergeCell ref="E11:F12"/>
    <mergeCell ref="E13:F14"/>
    <mergeCell ref="E15:F16"/>
    <mergeCell ref="E17:F18"/>
    <mergeCell ref="E19:F20"/>
    <mergeCell ref="A17:B18"/>
    <mergeCell ref="I17:J18"/>
    <mergeCell ref="A11:B12"/>
    <mergeCell ref="I11:J12"/>
    <mergeCell ref="A13:B14"/>
    <mergeCell ref="I13:J14"/>
    <mergeCell ref="A15:B16"/>
    <mergeCell ref="I15:J16"/>
    <mergeCell ref="A7:B8"/>
    <mergeCell ref="E7:F8"/>
    <mergeCell ref="I7:J8"/>
    <mergeCell ref="A9:B10"/>
    <mergeCell ref="E9:F10"/>
    <mergeCell ref="I9:J10"/>
    <mergeCell ref="A3:H3"/>
    <mergeCell ref="I3:K3"/>
    <mergeCell ref="A5:B6"/>
    <mergeCell ref="E5:F6"/>
    <mergeCell ref="I5:J6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</mergeCell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5"/>
  <dimension ref="A2:I452"/>
  <sheetViews>
    <sheetView showGridLines="0" workbookViewId="0">
      <selection activeCell="A4" sqref="A4:H35"/>
    </sheetView>
  </sheetViews>
  <sheetFormatPr defaultColWidth="11" defaultRowHeight="15.6"/>
  <cols>
    <col min="8" max="8" width="11.796875" bestFit="1" customWidth="1"/>
    <col min="9" max="9" width="11.796875" hidden="1" customWidth="1"/>
  </cols>
  <sheetData>
    <row r="2" spans="1:9" ht="16.2" thickBot="1">
      <c r="B2" s="7" t="e">
        <f>'LYNX PLYWOOD'!#REF!</f>
        <v>#REF!</v>
      </c>
      <c r="C2" s="7" t="e">
        <f>'LYNX PLYWOOD'!#REF!</f>
        <v>#REF!</v>
      </c>
      <c r="D2" s="7" t="s">
        <v>21</v>
      </c>
      <c r="E2" s="7" t="s">
        <v>20</v>
      </c>
      <c r="F2" s="7" t="s">
        <v>19</v>
      </c>
      <c r="G2" s="7" t="s">
        <v>22</v>
      </c>
      <c r="H2" s="7" t="s">
        <v>31</v>
      </c>
      <c r="I2" s="7" t="s">
        <v>23</v>
      </c>
    </row>
    <row r="3" spans="1:9" ht="34.049999999999997" customHeight="1" thickBot="1">
      <c r="A3" s="3" t="s">
        <v>18</v>
      </c>
      <c r="B3" s="5" t="e">
        <f>SUM(B4:B663)</f>
        <v>#REF!</v>
      </c>
      <c r="C3" s="5" t="e">
        <f>SUM(C4:C663)</f>
        <v>#REF!</v>
      </c>
      <c r="D3" s="5" t="e">
        <f>SUM(D4:D663)/1000</f>
        <v>#REF!</v>
      </c>
      <c r="E3" s="5" t="e">
        <f>SUM(E4:E663)/1000</f>
        <v>#REF!</v>
      </c>
      <c r="F3" s="5" t="e">
        <f>SUM(F4:F663)/1000</f>
        <v>#REF!</v>
      </c>
      <c r="G3" s="5" t="e">
        <f>SUM(G4:G663)/1000</f>
        <v>#REF!</v>
      </c>
      <c r="H3" s="5" t="e">
        <f>SUM(H4:H663)</f>
        <v>#REF!</v>
      </c>
      <c r="I3" s="6" t="e">
        <f>SUM(I4:I663)</f>
        <v>#REF!</v>
      </c>
    </row>
    <row r="4" spans="1:9">
      <c r="A4" t="str">
        <f>'PRODUCTION LIST lynx plywood'!A6</f>
        <v>L1-W</v>
      </c>
      <c r="B4" s="4" t="e">
        <f>'LYNX PLYWOOD'!#REF!*SUM('LYNX PLYWOOD'!N11:Y11)</f>
        <v>#REF!</v>
      </c>
      <c r="C4" s="4" t="e">
        <f>'LYNX PLYWOOD'!#REF!*SUM('LYNX PLYWOOD'!N11:Y11)</f>
        <v>#REF!</v>
      </c>
      <c r="D4" s="4" t="e">
        <f>'LYNX PLYWOOD'!#REF!*SUM('LYNX PLYWOOD'!N11:Y11)</f>
        <v>#REF!</v>
      </c>
      <c r="E4" s="4" t="e">
        <f>'LYNX PLYWOOD'!#REF!*SUM('LYNX PLYWOOD'!N11:Y11)</f>
        <v>#REF!</v>
      </c>
      <c r="F4" s="4" t="e">
        <f t="shared" ref="F4" si="0">D4/10</f>
        <v>#REF!</v>
      </c>
      <c r="G4" s="4" t="e">
        <f>(3/100)*D4</f>
        <v>#REF!</v>
      </c>
      <c r="H4" s="4" t="e">
        <f>'LYNX PLYWOOD'!#REF!*SUM('LYNX PLYWOOD'!N11:Y11)/3.125</f>
        <v>#REF!</v>
      </c>
      <c r="I4" s="4" t="e">
        <f>'LYNX PLYWOOD'!#REF!</f>
        <v>#REF!</v>
      </c>
    </row>
    <row r="5" spans="1:9">
      <c r="A5" t="str">
        <f>'PRODUCTION LIST lynx plywood'!A7</f>
        <v>L2-W</v>
      </c>
      <c r="B5" s="4" t="e">
        <f>'LYNX PLYWOOD'!#REF!*SUM('LYNX PLYWOOD'!N12:Y12)</f>
        <v>#REF!</v>
      </c>
      <c r="C5" s="4" t="e">
        <f>'LYNX PLYWOOD'!#REF!*SUM('LYNX PLYWOOD'!N12:Y12)</f>
        <v>#REF!</v>
      </c>
      <c r="D5" s="4" t="e">
        <f>'LYNX PLYWOOD'!#REF!*SUM('LYNX PLYWOOD'!N12:Y12)</f>
        <v>#REF!</v>
      </c>
      <c r="E5" s="4" t="e">
        <f>'LYNX PLYWOOD'!#REF!*SUM('LYNX PLYWOOD'!N12:Y12)</f>
        <v>#REF!</v>
      </c>
      <c r="F5" s="4" t="e">
        <f t="shared" ref="F5:F35" si="1">D5/10</f>
        <v>#REF!</v>
      </c>
      <c r="G5" s="4" t="e">
        <f t="shared" ref="G5:G35" si="2">(3/100)*D5</f>
        <v>#REF!</v>
      </c>
      <c r="H5" s="4" t="e">
        <f>'LYNX PLYWOOD'!#REF!*SUM('LYNX PLYWOOD'!N12:Y12)/3.125</f>
        <v>#REF!</v>
      </c>
      <c r="I5" s="4" t="e">
        <f>'LYNX PLYWOOD'!#REF!</f>
        <v>#REF!</v>
      </c>
    </row>
    <row r="6" spans="1:9">
      <c r="A6">
        <f>'PRODUCTION LIST lynx plywood'!A8</f>
        <v>0</v>
      </c>
      <c r="B6" s="4" t="e">
        <f>'LYNX PLYWOOD'!#REF!*SUM('LYNX PLYWOOD'!N13:Y13)</f>
        <v>#REF!</v>
      </c>
      <c r="C6" s="4" t="e">
        <f>'LYNX PLYWOOD'!#REF!*SUM('LYNX PLYWOOD'!N13:Y13)</f>
        <v>#REF!</v>
      </c>
      <c r="D6" s="4" t="e">
        <f>'LYNX PLYWOOD'!#REF!*SUM('LYNX PLYWOOD'!N13:Y13)</f>
        <v>#REF!</v>
      </c>
      <c r="E6" s="4" t="e">
        <f>'LYNX PLYWOOD'!#REF!*SUM('LYNX PLYWOOD'!N13:Y13)</f>
        <v>#REF!</v>
      </c>
      <c r="F6" s="4" t="e">
        <f t="shared" si="1"/>
        <v>#REF!</v>
      </c>
      <c r="G6" s="4" t="e">
        <f t="shared" si="2"/>
        <v>#REF!</v>
      </c>
      <c r="H6" s="4" t="e">
        <f>'LYNX PLYWOOD'!#REF!*SUM('LYNX PLYWOOD'!N13:Y13)/3.125</f>
        <v>#REF!</v>
      </c>
      <c r="I6" s="4" t="e">
        <f>'LYNX PLYWOOD'!#REF!</f>
        <v>#REF!</v>
      </c>
    </row>
    <row r="7" spans="1:9">
      <c r="A7" t="str">
        <f>'PRODUCTION LIST lynx plywood'!A9</f>
        <v>L11-W</v>
      </c>
      <c r="B7" s="4" t="e">
        <f>'LYNX PLYWOOD'!#REF!*SUM('LYNX PLYWOOD'!N14:Y14)</f>
        <v>#REF!</v>
      </c>
      <c r="C7" s="4" t="e">
        <f>'LYNX PLYWOOD'!#REF!*SUM('LYNX PLYWOOD'!N14:Y14)</f>
        <v>#REF!</v>
      </c>
      <c r="D7" s="4" t="e">
        <f>'LYNX PLYWOOD'!#REF!*SUM('LYNX PLYWOOD'!N14:Y14)</f>
        <v>#REF!</v>
      </c>
      <c r="E7" s="4" t="e">
        <f>'LYNX PLYWOOD'!#REF!*SUM('LYNX PLYWOOD'!N14:Y14)</f>
        <v>#REF!</v>
      </c>
      <c r="F7" s="4" t="e">
        <f t="shared" si="1"/>
        <v>#REF!</v>
      </c>
      <c r="G7" s="4" t="e">
        <f t="shared" si="2"/>
        <v>#REF!</v>
      </c>
      <c r="H7" s="4" t="e">
        <f>'LYNX PLYWOOD'!#REF!*SUM('LYNX PLYWOOD'!N14:Y14)/3.125</f>
        <v>#REF!</v>
      </c>
      <c r="I7" s="4" t="e">
        <f>'LYNX PLYWOOD'!#REF!</f>
        <v>#REF!</v>
      </c>
    </row>
    <row r="8" spans="1:9">
      <c r="A8" t="str">
        <f>'PRODUCTION LIST lynx plywood'!A10</f>
        <v>L12-W</v>
      </c>
      <c r="B8" s="4" t="e">
        <f>'LYNX PLYWOOD'!#REF!*SUM('LYNX PLYWOOD'!N15:Y15)</f>
        <v>#REF!</v>
      </c>
      <c r="C8" s="4" t="e">
        <f>'LYNX PLYWOOD'!#REF!*SUM('LYNX PLYWOOD'!N15:Y15)</f>
        <v>#REF!</v>
      </c>
      <c r="D8" s="4" t="e">
        <f>'LYNX PLYWOOD'!#REF!*SUM('LYNX PLYWOOD'!N15:Y15)</f>
        <v>#REF!</v>
      </c>
      <c r="E8" s="4" t="e">
        <f>'LYNX PLYWOOD'!#REF!*SUM('LYNX PLYWOOD'!N15:Y15)</f>
        <v>#REF!</v>
      </c>
      <c r="F8" s="4" t="e">
        <f t="shared" si="1"/>
        <v>#REF!</v>
      </c>
      <c r="G8" s="4" t="e">
        <f t="shared" si="2"/>
        <v>#REF!</v>
      </c>
      <c r="H8" s="4" t="e">
        <f>'LYNX PLYWOOD'!#REF!*SUM('LYNX PLYWOOD'!N15:Y15)/3.125</f>
        <v>#REF!</v>
      </c>
      <c r="I8" s="4" t="e">
        <f>'LYNX PLYWOOD'!#REF!</f>
        <v>#REF!</v>
      </c>
    </row>
    <row r="9" spans="1:9">
      <c r="A9" t="str">
        <f>'PRODUCTION LIST lynx plywood'!A11</f>
        <v>L13-W</v>
      </c>
      <c r="B9" s="4" t="e">
        <f>'LYNX PLYWOOD'!#REF!*SUM('LYNX PLYWOOD'!N16:Y16)</f>
        <v>#REF!</v>
      </c>
      <c r="C9" s="4" t="e">
        <f>'LYNX PLYWOOD'!#REF!*SUM('LYNX PLYWOOD'!N16:Y16)</f>
        <v>#REF!</v>
      </c>
      <c r="D9" s="4" t="e">
        <f>'LYNX PLYWOOD'!#REF!*SUM('LYNX PLYWOOD'!N16:Y16)</f>
        <v>#REF!</v>
      </c>
      <c r="E9" s="4" t="e">
        <f>'LYNX PLYWOOD'!#REF!*SUM('LYNX PLYWOOD'!N16:Y16)</f>
        <v>#REF!</v>
      </c>
      <c r="F9" s="4" t="e">
        <f t="shared" si="1"/>
        <v>#REF!</v>
      </c>
      <c r="G9" s="4" t="e">
        <f t="shared" si="2"/>
        <v>#REF!</v>
      </c>
      <c r="H9" s="4" t="e">
        <f>'LYNX PLYWOOD'!#REF!*SUM('LYNX PLYWOOD'!N16:Y16)/3.125</f>
        <v>#REF!</v>
      </c>
      <c r="I9" s="4" t="e">
        <f>'LYNX PLYWOOD'!#REF!</f>
        <v>#REF!</v>
      </c>
    </row>
    <row r="10" spans="1:9">
      <c r="A10" t="str">
        <f>'PRODUCTION LIST lynx plywood'!A12</f>
        <v>L14-W</v>
      </c>
      <c r="B10" s="4" t="e">
        <f>'LYNX PLYWOOD'!#REF!*SUM('LYNX PLYWOOD'!N17:Y17)</f>
        <v>#REF!</v>
      </c>
      <c r="C10" s="4" t="e">
        <f>'LYNX PLYWOOD'!#REF!*SUM('LYNX PLYWOOD'!N17:Y17)</f>
        <v>#REF!</v>
      </c>
      <c r="D10" s="4" t="e">
        <f>'LYNX PLYWOOD'!#REF!*SUM('LYNX PLYWOOD'!N17:Y17)</f>
        <v>#REF!</v>
      </c>
      <c r="E10" s="4" t="e">
        <f>'LYNX PLYWOOD'!#REF!*SUM('LYNX PLYWOOD'!N17:Y17)</f>
        <v>#REF!</v>
      </c>
      <c r="F10" s="4" t="e">
        <f t="shared" si="1"/>
        <v>#REF!</v>
      </c>
      <c r="G10" s="4" t="e">
        <f t="shared" si="2"/>
        <v>#REF!</v>
      </c>
      <c r="H10" s="4" t="e">
        <f>'LYNX PLYWOOD'!#REF!*SUM('LYNX PLYWOOD'!N17:Y17)/3.125</f>
        <v>#REF!</v>
      </c>
      <c r="I10" s="4" t="e">
        <f>'LYNX PLYWOOD'!#REF!</f>
        <v>#REF!</v>
      </c>
    </row>
    <row r="11" spans="1:9">
      <c r="A11" t="str">
        <f>'PRODUCTION LIST lynx plywood'!A13</f>
        <v>L15-W</v>
      </c>
      <c r="B11" s="4" t="e">
        <f>'LYNX PLYWOOD'!#REF!*SUM('LYNX PLYWOOD'!N18:Y18)</f>
        <v>#REF!</v>
      </c>
      <c r="C11" s="4" t="e">
        <f>'LYNX PLYWOOD'!#REF!*SUM('LYNX PLYWOOD'!N18:Y18)</f>
        <v>#REF!</v>
      </c>
      <c r="D11" s="4" t="e">
        <f>'LYNX PLYWOOD'!#REF!*SUM('LYNX PLYWOOD'!N18:Y18)</f>
        <v>#REF!</v>
      </c>
      <c r="E11" s="4" t="e">
        <f>'LYNX PLYWOOD'!#REF!*SUM('LYNX PLYWOOD'!N18:Y18)</f>
        <v>#REF!</v>
      </c>
      <c r="F11" s="4" t="e">
        <f t="shared" si="1"/>
        <v>#REF!</v>
      </c>
      <c r="G11" s="4" t="e">
        <f t="shared" si="2"/>
        <v>#REF!</v>
      </c>
      <c r="H11" s="4" t="e">
        <f>'LYNX PLYWOOD'!#REF!*SUM('LYNX PLYWOOD'!N18:Y18)/3.125</f>
        <v>#REF!</v>
      </c>
      <c r="I11" s="4" t="e">
        <f>'LYNX PLYWOOD'!#REF!</f>
        <v>#REF!</v>
      </c>
    </row>
    <row r="12" spans="1:9">
      <c r="A12" t="str">
        <f>'PRODUCTION LIST lynx plywood'!A14</f>
        <v>L16-W</v>
      </c>
      <c r="B12" s="4" t="e">
        <f>'LYNX PLYWOOD'!#REF!*SUM('LYNX PLYWOOD'!N19:Y19)</f>
        <v>#REF!</v>
      </c>
      <c r="C12" s="4" t="e">
        <f>'LYNX PLYWOOD'!#REF!*SUM('LYNX PLYWOOD'!N19:Y19)</f>
        <v>#REF!</v>
      </c>
      <c r="D12" s="4" t="e">
        <f>'LYNX PLYWOOD'!#REF!*SUM('LYNX PLYWOOD'!N19:Y19)</f>
        <v>#REF!</v>
      </c>
      <c r="E12" s="4" t="e">
        <f>'LYNX PLYWOOD'!#REF!*SUM('LYNX PLYWOOD'!N19:Y19)</f>
        <v>#REF!</v>
      </c>
      <c r="F12" s="4" t="e">
        <f t="shared" si="1"/>
        <v>#REF!</v>
      </c>
      <c r="G12" s="4" t="e">
        <f t="shared" si="2"/>
        <v>#REF!</v>
      </c>
      <c r="H12" s="4" t="e">
        <f>'LYNX PLYWOOD'!#REF!*SUM('LYNX PLYWOOD'!N19:Y19)/3.125</f>
        <v>#REF!</v>
      </c>
      <c r="I12" s="4" t="e">
        <f>'LYNX PLYWOOD'!#REF!</f>
        <v>#REF!</v>
      </c>
    </row>
    <row r="13" spans="1:9">
      <c r="A13">
        <f>'PRODUCTION LIST lynx plywood'!A15</f>
        <v>0</v>
      </c>
      <c r="B13" s="4" t="e">
        <f>'LYNX PLYWOOD'!#REF!*SUM('LYNX PLYWOOD'!N20:Y20)</f>
        <v>#REF!</v>
      </c>
      <c r="C13" s="4" t="e">
        <f>'LYNX PLYWOOD'!#REF!*SUM('LYNX PLYWOOD'!N20:Y20)</f>
        <v>#REF!</v>
      </c>
      <c r="D13" s="4" t="e">
        <f>'LYNX PLYWOOD'!#REF!*SUM('LYNX PLYWOOD'!N20:Y20)</f>
        <v>#REF!</v>
      </c>
      <c r="E13" s="4" t="e">
        <f>'LYNX PLYWOOD'!#REF!*SUM('LYNX PLYWOOD'!N20:Y20)</f>
        <v>#REF!</v>
      </c>
      <c r="F13" s="4" t="e">
        <f t="shared" si="1"/>
        <v>#REF!</v>
      </c>
      <c r="G13" s="4" t="e">
        <f t="shared" si="2"/>
        <v>#REF!</v>
      </c>
      <c r="H13" s="4" t="e">
        <f>'LYNX PLYWOOD'!#REF!*SUM('LYNX PLYWOOD'!N20:Y20)/3.125</f>
        <v>#REF!</v>
      </c>
      <c r="I13" s="4" t="e">
        <f>'LYNX PLYWOOD'!#REF!</f>
        <v>#REF!</v>
      </c>
    </row>
    <row r="14" spans="1:9">
      <c r="A14" t="str">
        <f>'PRODUCTION LIST lynx plywood'!A16</f>
        <v>L21-W</v>
      </c>
      <c r="B14" s="4" t="e">
        <f>'LYNX PLYWOOD'!#REF!*SUM('LYNX PLYWOOD'!N21:Y21)</f>
        <v>#REF!</v>
      </c>
      <c r="C14" s="4" t="e">
        <f>'LYNX PLYWOOD'!#REF!*SUM('LYNX PLYWOOD'!N21:Y21)</f>
        <v>#REF!</v>
      </c>
      <c r="D14" s="4" t="e">
        <f>'LYNX PLYWOOD'!#REF!*SUM('LYNX PLYWOOD'!N21:Y21)</f>
        <v>#REF!</v>
      </c>
      <c r="E14" s="4" t="e">
        <f>'LYNX PLYWOOD'!#REF!*SUM('LYNX PLYWOOD'!N21:Y21)</f>
        <v>#REF!</v>
      </c>
      <c r="F14" s="4" t="e">
        <f t="shared" si="1"/>
        <v>#REF!</v>
      </c>
      <c r="G14" s="4" t="e">
        <f t="shared" si="2"/>
        <v>#REF!</v>
      </c>
      <c r="H14" s="4" t="e">
        <f>'LYNX PLYWOOD'!#REF!*SUM('LYNX PLYWOOD'!N21:Y21)/3.125</f>
        <v>#REF!</v>
      </c>
      <c r="I14" s="4" t="e">
        <f>'LYNX PLYWOOD'!#REF!</f>
        <v>#REF!</v>
      </c>
    </row>
    <row r="15" spans="1:9">
      <c r="A15" t="str">
        <f>'PRODUCTION LIST lynx plywood'!A17</f>
        <v>L22-W</v>
      </c>
      <c r="B15" s="4" t="e">
        <f>'LYNX PLYWOOD'!#REF!*SUM('LYNX PLYWOOD'!N22:Y22)</f>
        <v>#REF!</v>
      </c>
      <c r="C15" s="4" t="e">
        <f>'LYNX PLYWOOD'!#REF!*SUM('LYNX PLYWOOD'!N22:Y22)</f>
        <v>#REF!</v>
      </c>
      <c r="D15" s="4" t="e">
        <f>'LYNX PLYWOOD'!#REF!*SUM('LYNX PLYWOOD'!N22:Y22)</f>
        <v>#REF!</v>
      </c>
      <c r="E15" s="4" t="e">
        <f>'LYNX PLYWOOD'!#REF!*SUM('LYNX PLYWOOD'!N22:Y22)</f>
        <v>#REF!</v>
      </c>
      <c r="F15" s="4" t="e">
        <f t="shared" si="1"/>
        <v>#REF!</v>
      </c>
      <c r="G15" s="4" t="e">
        <f t="shared" si="2"/>
        <v>#REF!</v>
      </c>
      <c r="H15" s="4" t="e">
        <f>'LYNX PLYWOOD'!#REF!*SUM('LYNX PLYWOOD'!N22:Y22)/3.125</f>
        <v>#REF!</v>
      </c>
      <c r="I15" s="4" t="e">
        <f>'LYNX PLYWOOD'!#REF!</f>
        <v>#REF!</v>
      </c>
    </row>
    <row r="16" spans="1:9">
      <c r="A16" t="str">
        <f>'PRODUCTION LIST lynx plywood'!A18</f>
        <v>L23-W</v>
      </c>
      <c r="B16" s="4" t="e">
        <f>'LYNX PLYWOOD'!#REF!*SUM('LYNX PLYWOOD'!N23:Y23)</f>
        <v>#REF!</v>
      </c>
      <c r="C16" s="4" t="e">
        <f>'LYNX PLYWOOD'!#REF!*SUM('LYNX PLYWOOD'!N23:Y23)</f>
        <v>#REF!</v>
      </c>
      <c r="D16" s="4" t="e">
        <f>'LYNX PLYWOOD'!#REF!*SUM('LYNX PLYWOOD'!N23:Y23)</f>
        <v>#REF!</v>
      </c>
      <c r="E16" s="4" t="e">
        <f>'LYNX PLYWOOD'!#REF!*SUM('LYNX PLYWOOD'!N23:Y23)</f>
        <v>#REF!</v>
      </c>
      <c r="F16" s="4" t="e">
        <f t="shared" si="1"/>
        <v>#REF!</v>
      </c>
      <c r="G16" s="4" t="e">
        <f t="shared" si="2"/>
        <v>#REF!</v>
      </c>
      <c r="H16" s="4" t="e">
        <f>'LYNX PLYWOOD'!#REF!*SUM('LYNX PLYWOOD'!N23:Y23)/3.125</f>
        <v>#REF!</v>
      </c>
      <c r="I16" s="4" t="e">
        <f>'LYNX PLYWOOD'!#REF!</f>
        <v>#REF!</v>
      </c>
    </row>
    <row r="17" spans="1:9">
      <c r="A17" t="str">
        <f>'PRODUCTION LIST lynx plywood'!A19</f>
        <v>L24-W</v>
      </c>
      <c r="B17" s="4" t="e">
        <f>'LYNX PLYWOOD'!#REF!*SUM('LYNX PLYWOOD'!N24:Y24)</f>
        <v>#REF!</v>
      </c>
      <c r="C17" s="4" t="e">
        <f>'LYNX PLYWOOD'!#REF!*SUM('LYNX PLYWOOD'!N24:Y24)</f>
        <v>#REF!</v>
      </c>
      <c r="D17" s="4" t="e">
        <f>'LYNX PLYWOOD'!#REF!*SUM('LYNX PLYWOOD'!N24:Y24)</f>
        <v>#REF!</v>
      </c>
      <c r="E17" s="4" t="e">
        <f>'LYNX PLYWOOD'!#REF!*SUM('LYNX PLYWOOD'!N24:Y24)</f>
        <v>#REF!</v>
      </c>
      <c r="F17" s="4" t="e">
        <f t="shared" si="1"/>
        <v>#REF!</v>
      </c>
      <c r="G17" s="4" t="e">
        <f t="shared" si="2"/>
        <v>#REF!</v>
      </c>
      <c r="H17" s="4" t="e">
        <f>'LYNX PLYWOOD'!#REF!*SUM('LYNX PLYWOOD'!N24:Y24)/3.125</f>
        <v>#REF!</v>
      </c>
      <c r="I17" s="4" t="e">
        <f>'LYNX PLYWOOD'!#REF!</f>
        <v>#REF!</v>
      </c>
    </row>
    <row r="18" spans="1:9">
      <c r="A18">
        <f>'PRODUCTION LIST lynx plywood'!A20</f>
        <v>0</v>
      </c>
      <c r="B18" s="4" t="e">
        <f>'LYNX PLYWOOD'!#REF!*SUM('LYNX PLYWOOD'!N25:Y25)</f>
        <v>#REF!</v>
      </c>
      <c r="C18" s="4" t="e">
        <f>'LYNX PLYWOOD'!#REF!*SUM('LYNX PLYWOOD'!N25:Y25)</f>
        <v>#REF!</v>
      </c>
      <c r="D18" s="4" t="e">
        <f>'LYNX PLYWOOD'!#REF!*SUM('LYNX PLYWOOD'!N25:Y25)</f>
        <v>#REF!</v>
      </c>
      <c r="E18" s="4" t="e">
        <f>'LYNX PLYWOOD'!#REF!*SUM('LYNX PLYWOOD'!N25:Y25)</f>
        <v>#REF!</v>
      </c>
      <c r="F18" s="4" t="e">
        <f t="shared" si="1"/>
        <v>#REF!</v>
      </c>
      <c r="G18" s="4" t="e">
        <f t="shared" si="2"/>
        <v>#REF!</v>
      </c>
      <c r="H18" s="4" t="e">
        <f>'LYNX PLYWOOD'!#REF!*SUM('LYNX PLYWOOD'!N25:Y25)/3.125</f>
        <v>#REF!</v>
      </c>
      <c r="I18" s="4" t="e">
        <f>'LYNX PLYWOOD'!#REF!</f>
        <v>#REF!</v>
      </c>
    </row>
    <row r="19" spans="1:9">
      <c r="A19" t="str">
        <f>'PRODUCTION LIST lynx plywood'!A21</f>
        <v>L31-W</v>
      </c>
      <c r="B19" s="4" t="e">
        <f>'LYNX PLYWOOD'!#REF!*SUM('LYNX PLYWOOD'!N26:Y26)</f>
        <v>#REF!</v>
      </c>
      <c r="C19" s="4" t="e">
        <f>'LYNX PLYWOOD'!#REF!*SUM('LYNX PLYWOOD'!N26:Y26)</f>
        <v>#REF!</v>
      </c>
      <c r="D19" s="4" t="e">
        <f>'LYNX PLYWOOD'!#REF!*SUM('LYNX PLYWOOD'!N26:Y26)</f>
        <v>#REF!</v>
      </c>
      <c r="E19" s="4" t="e">
        <f>'LYNX PLYWOOD'!#REF!*SUM('LYNX PLYWOOD'!N26:Y26)</f>
        <v>#REF!</v>
      </c>
      <c r="F19" s="4" t="e">
        <f t="shared" si="1"/>
        <v>#REF!</v>
      </c>
      <c r="G19" s="4" t="e">
        <f t="shared" si="2"/>
        <v>#REF!</v>
      </c>
      <c r="H19" s="4" t="e">
        <f>'LYNX PLYWOOD'!#REF!*SUM('LYNX PLYWOOD'!N26:Y26)/3.125</f>
        <v>#REF!</v>
      </c>
      <c r="I19" s="4" t="e">
        <f>'LYNX PLYWOOD'!#REF!</f>
        <v>#REF!</v>
      </c>
    </row>
    <row r="20" spans="1:9">
      <c r="A20" t="str">
        <f>'PRODUCTION LIST lynx plywood'!A22</f>
        <v>L32-W</v>
      </c>
      <c r="B20" s="4" t="e">
        <f>'LYNX PLYWOOD'!#REF!*SUM('LYNX PLYWOOD'!N27:Y27)</f>
        <v>#REF!</v>
      </c>
      <c r="C20" s="4" t="e">
        <f>'LYNX PLYWOOD'!#REF!*SUM('LYNX PLYWOOD'!N27:Y27)</f>
        <v>#REF!</v>
      </c>
      <c r="D20" s="4" t="e">
        <f>'LYNX PLYWOOD'!#REF!*SUM('LYNX PLYWOOD'!N27:Y27)</f>
        <v>#REF!</v>
      </c>
      <c r="E20" s="4" t="e">
        <f>'LYNX PLYWOOD'!#REF!*SUM('LYNX PLYWOOD'!N27:Y27)</f>
        <v>#REF!</v>
      </c>
      <c r="F20" s="4" t="e">
        <f t="shared" si="1"/>
        <v>#REF!</v>
      </c>
      <c r="G20" s="4" t="e">
        <f t="shared" si="2"/>
        <v>#REF!</v>
      </c>
      <c r="H20" s="4" t="e">
        <f>'LYNX PLYWOOD'!#REF!*SUM('LYNX PLYWOOD'!N27:Y27)/3.125</f>
        <v>#REF!</v>
      </c>
      <c r="I20" s="4" t="e">
        <f>'LYNX PLYWOOD'!#REF!</f>
        <v>#REF!</v>
      </c>
    </row>
    <row r="21" spans="1:9">
      <c r="A21" t="str">
        <f>'PRODUCTION LIST lynx plywood'!A23</f>
        <v>L33-W</v>
      </c>
      <c r="B21" s="4" t="e">
        <f>'LYNX PLYWOOD'!#REF!*SUM('LYNX PLYWOOD'!N28:Y28)</f>
        <v>#REF!</v>
      </c>
      <c r="C21" s="4" t="e">
        <f>'LYNX PLYWOOD'!#REF!*SUM('LYNX PLYWOOD'!N28:Y28)</f>
        <v>#REF!</v>
      </c>
      <c r="D21" s="4" t="e">
        <f>'LYNX PLYWOOD'!#REF!*SUM('LYNX PLYWOOD'!N28:Y28)</f>
        <v>#REF!</v>
      </c>
      <c r="E21" s="4" t="e">
        <f>'LYNX PLYWOOD'!#REF!*SUM('LYNX PLYWOOD'!N28:Y28)</f>
        <v>#REF!</v>
      </c>
      <c r="F21" s="4" t="e">
        <f t="shared" si="1"/>
        <v>#REF!</v>
      </c>
      <c r="G21" s="4" t="e">
        <f t="shared" si="2"/>
        <v>#REF!</v>
      </c>
      <c r="H21" s="4" t="e">
        <f>'LYNX PLYWOOD'!#REF!*SUM('LYNX PLYWOOD'!N28:Y28)/3.125</f>
        <v>#REF!</v>
      </c>
      <c r="I21" s="4" t="e">
        <f>'LYNX PLYWOOD'!#REF!</f>
        <v>#REF!</v>
      </c>
    </row>
    <row r="22" spans="1:9">
      <c r="A22" t="str">
        <f>'PRODUCTION LIST lynx plywood'!A24</f>
        <v>L34-W</v>
      </c>
      <c r="B22" s="4" t="e">
        <f>'LYNX PLYWOOD'!#REF!*SUM('LYNX PLYWOOD'!N29:Y29)</f>
        <v>#REF!</v>
      </c>
      <c r="C22" s="4" t="e">
        <f>'LYNX PLYWOOD'!#REF!*SUM('LYNX PLYWOOD'!N29:Y29)</f>
        <v>#REF!</v>
      </c>
      <c r="D22" s="4" t="e">
        <f>'LYNX PLYWOOD'!#REF!*SUM('LYNX PLYWOOD'!N29:Y29)</f>
        <v>#REF!</v>
      </c>
      <c r="E22" s="4" t="e">
        <f>'LYNX PLYWOOD'!#REF!*SUM('LYNX PLYWOOD'!N29:Y29)</f>
        <v>#REF!</v>
      </c>
      <c r="F22" s="4" t="e">
        <f t="shared" si="1"/>
        <v>#REF!</v>
      </c>
      <c r="G22" s="4" t="e">
        <f t="shared" si="2"/>
        <v>#REF!</v>
      </c>
      <c r="H22" s="4" t="e">
        <f>'LYNX PLYWOOD'!#REF!*SUM('LYNX PLYWOOD'!N29:Y29)/3.125</f>
        <v>#REF!</v>
      </c>
      <c r="I22" s="4" t="e">
        <f>'LYNX PLYWOOD'!#REF!</f>
        <v>#REF!</v>
      </c>
    </row>
    <row r="23" spans="1:9">
      <c r="A23">
        <f>'PRODUCTION LIST lynx plywood'!A25</f>
        <v>0</v>
      </c>
      <c r="B23" s="4" t="e">
        <f>'LYNX PLYWOOD'!#REF!*SUM('LYNX PLYWOOD'!N30:Y30)</f>
        <v>#REF!</v>
      </c>
      <c r="C23" s="4" t="e">
        <f>'LYNX PLYWOOD'!#REF!*SUM('LYNX PLYWOOD'!N30:Y30)</f>
        <v>#REF!</v>
      </c>
      <c r="D23" s="4" t="e">
        <f>'LYNX PLYWOOD'!#REF!*SUM('LYNX PLYWOOD'!N30:Y30)</f>
        <v>#REF!</v>
      </c>
      <c r="E23" s="4" t="e">
        <f>'LYNX PLYWOOD'!#REF!*SUM('LYNX PLYWOOD'!N30:Y30)</f>
        <v>#REF!</v>
      </c>
      <c r="F23" s="4" t="e">
        <f t="shared" si="1"/>
        <v>#REF!</v>
      </c>
      <c r="G23" s="4" t="e">
        <f t="shared" si="2"/>
        <v>#REF!</v>
      </c>
      <c r="H23" s="4" t="e">
        <f>'LYNX PLYWOOD'!#REF!*SUM('LYNX PLYWOOD'!N30:Y30)/3.125</f>
        <v>#REF!</v>
      </c>
      <c r="I23" s="4" t="e">
        <f>'LYNX PLYWOOD'!#REF!</f>
        <v>#REF!</v>
      </c>
    </row>
    <row r="24" spans="1:9">
      <c r="A24" t="str">
        <f>'PRODUCTION LIST lynx plywood'!A26</f>
        <v>L41-W</v>
      </c>
      <c r="B24" s="4" t="e">
        <f>'LYNX PLYWOOD'!#REF!*SUM('LYNX PLYWOOD'!N31:Y31)</f>
        <v>#REF!</v>
      </c>
      <c r="C24" s="4" t="e">
        <f>'LYNX PLYWOOD'!#REF!*SUM('LYNX PLYWOOD'!N31:Y31)</f>
        <v>#REF!</v>
      </c>
      <c r="D24" s="4" t="e">
        <f>'LYNX PLYWOOD'!#REF!*SUM('LYNX PLYWOOD'!N31:Y31)</f>
        <v>#REF!</v>
      </c>
      <c r="E24" s="4" t="e">
        <f>'LYNX PLYWOOD'!#REF!*SUM('LYNX PLYWOOD'!N31:Y31)</f>
        <v>#REF!</v>
      </c>
      <c r="F24" s="4" t="e">
        <f t="shared" si="1"/>
        <v>#REF!</v>
      </c>
      <c r="G24" s="4" t="e">
        <f t="shared" si="2"/>
        <v>#REF!</v>
      </c>
      <c r="H24" s="4" t="e">
        <f>'LYNX PLYWOOD'!#REF!*SUM('LYNX PLYWOOD'!N31:Y31)/3.125</f>
        <v>#REF!</v>
      </c>
      <c r="I24" s="4" t="e">
        <f>'LYNX PLYWOOD'!#REF!</f>
        <v>#REF!</v>
      </c>
    </row>
    <row r="25" spans="1:9">
      <c r="A25" t="str">
        <f>'PRODUCTION LIST lynx plywood'!A27</f>
        <v>L42-W</v>
      </c>
      <c r="B25" s="4" t="e">
        <f>'LYNX PLYWOOD'!#REF!*SUM('LYNX PLYWOOD'!N32:Y32)</f>
        <v>#REF!</v>
      </c>
      <c r="C25" s="4" t="e">
        <f>'LYNX PLYWOOD'!#REF!*SUM('LYNX PLYWOOD'!N32:Y32)</f>
        <v>#REF!</v>
      </c>
      <c r="D25" s="4" t="e">
        <f>'LYNX PLYWOOD'!#REF!*SUM('LYNX PLYWOOD'!N32:Y32)</f>
        <v>#REF!</v>
      </c>
      <c r="E25" s="4" t="e">
        <f>'LYNX PLYWOOD'!#REF!*SUM('LYNX PLYWOOD'!N32:Y32)</f>
        <v>#REF!</v>
      </c>
      <c r="F25" s="4" t="e">
        <f t="shared" si="1"/>
        <v>#REF!</v>
      </c>
      <c r="G25" s="4" t="e">
        <f t="shared" si="2"/>
        <v>#REF!</v>
      </c>
      <c r="H25" s="4" t="e">
        <f>'LYNX PLYWOOD'!#REF!*SUM('LYNX PLYWOOD'!N32:Y32)/3.125</f>
        <v>#REF!</v>
      </c>
      <c r="I25" s="4" t="e">
        <f>'LYNX PLYWOOD'!#REF!</f>
        <v>#REF!</v>
      </c>
    </row>
    <row r="26" spans="1:9">
      <c r="A26" t="str">
        <f>'PRODUCTION LIST lynx plywood'!A28</f>
        <v>L43-W</v>
      </c>
      <c r="B26" s="4" t="e">
        <f>'LYNX PLYWOOD'!#REF!*SUM('LYNX PLYWOOD'!N33:Y33)</f>
        <v>#REF!</v>
      </c>
      <c r="C26" s="4" t="e">
        <f>'LYNX PLYWOOD'!#REF!*SUM('LYNX PLYWOOD'!N33:Y33)</f>
        <v>#REF!</v>
      </c>
      <c r="D26" s="4" t="e">
        <f>'LYNX PLYWOOD'!#REF!*SUM('LYNX PLYWOOD'!N33:Y33)</f>
        <v>#REF!</v>
      </c>
      <c r="E26" s="4" t="e">
        <f>'LYNX PLYWOOD'!#REF!*SUM('LYNX PLYWOOD'!N33:Y33)</f>
        <v>#REF!</v>
      </c>
      <c r="F26" s="4" t="e">
        <f t="shared" si="1"/>
        <v>#REF!</v>
      </c>
      <c r="G26" s="4" t="e">
        <f t="shared" si="2"/>
        <v>#REF!</v>
      </c>
      <c r="H26" s="4" t="e">
        <f>'LYNX PLYWOOD'!#REF!*SUM('LYNX PLYWOOD'!N33:Y33)/3.125</f>
        <v>#REF!</v>
      </c>
      <c r="I26" s="4" t="e">
        <f>'LYNX PLYWOOD'!#REF!</f>
        <v>#REF!</v>
      </c>
    </row>
    <row r="27" spans="1:9">
      <c r="A27" t="str">
        <f>'PRODUCTION LIST lynx plywood'!A29</f>
        <v>L44-W</v>
      </c>
      <c r="B27" s="4" t="e">
        <f>'LYNX PLYWOOD'!#REF!*SUM('LYNX PLYWOOD'!N34:Y34)</f>
        <v>#REF!</v>
      </c>
      <c r="C27" s="4" t="e">
        <f>'LYNX PLYWOOD'!#REF!*SUM('LYNX PLYWOOD'!N34:Y34)</f>
        <v>#REF!</v>
      </c>
      <c r="D27" s="4" t="e">
        <f>'LYNX PLYWOOD'!#REF!*SUM('LYNX PLYWOOD'!N34:Y34)</f>
        <v>#REF!</v>
      </c>
      <c r="E27" s="4" t="e">
        <f>'LYNX PLYWOOD'!#REF!*SUM('LYNX PLYWOOD'!N34:Y34)</f>
        <v>#REF!</v>
      </c>
      <c r="F27" s="4" t="e">
        <f t="shared" si="1"/>
        <v>#REF!</v>
      </c>
      <c r="G27" s="4" t="e">
        <f t="shared" si="2"/>
        <v>#REF!</v>
      </c>
      <c r="H27" s="4" t="e">
        <f>'LYNX PLYWOOD'!#REF!*SUM('LYNX PLYWOOD'!N34:Y34)/3.125</f>
        <v>#REF!</v>
      </c>
      <c r="I27" s="4" t="e">
        <f>'LYNX PLYWOOD'!#REF!</f>
        <v>#REF!</v>
      </c>
    </row>
    <row r="28" spans="1:9">
      <c r="A28">
        <f>'PRODUCTION LIST lynx plywood'!A30</f>
        <v>0</v>
      </c>
      <c r="B28" s="4" t="e">
        <f>'LYNX PLYWOOD'!#REF!*SUM('LYNX PLYWOOD'!N35:Y35)</f>
        <v>#REF!</v>
      </c>
      <c r="C28" s="4" t="e">
        <f>'LYNX PLYWOOD'!#REF!*SUM('LYNX PLYWOOD'!N35:Y35)</f>
        <v>#REF!</v>
      </c>
      <c r="D28" s="4" t="e">
        <f>'LYNX PLYWOOD'!#REF!*SUM('LYNX PLYWOOD'!N35:Y35)</f>
        <v>#REF!</v>
      </c>
      <c r="E28" s="4" t="e">
        <f>'LYNX PLYWOOD'!#REF!*SUM('LYNX PLYWOOD'!N35:Y35)</f>
        <v>#REF!</v>
      </c>
      <c r="F28" s="4" t="e">
        <f t="shared" si="1"/>
        <v>#REF!</v>
      </c>
      <c r="G28" s="4" t="e">
        <f t="shared" si="2"/>
        <v>#REF!</v>
      </c>
      <c r="H28" s="4" t="e">
        <f>'LYNX PLYWOOD'!#REF!*SUM('LYNX PLYWOOD'!N35:Y35)/3.125</f>
        <v>#REF!</v>
      </c>
      <c r="I28" s="4" t="e">
        <f>'LYNX PLYWOOD'!#REF!</f>
        <v>#REF!</v>
      </c>
    </row>
    <row r="29" spans="1:9">
      <c r="A29" t="str">
        <f>'PRODUCTION LIST lynx plywood'!A31</f>
        <v>L51-W</v>
      </c>
      <c r="B29" s="4" t="e">
        <f>'LYNX PLYWOOD'!#REF!*SUM('LYNX PLYWOOD'!N36:Y36)</f>
        <v>#REF!</v>
      </c>
      <c r="C29" s="4" t="e">
        <f>'LYNX PLYWOOD'!#REF!*SUM('LYNX PLYWOOD'!N36:Y36)</f>
        <v>#REF!</v>
      </c>
      <c r="D29" s="4" t="e">
        <f>'LYNX PLYWOOD'!#REF!*SUM('LYNX PLYWOOD'!N36:Y36)</f>
        <v>#REF!</v>
      </c>
      <c r="E29" s="4" t="e">
        <f>'LYNX PLYWOOD'!#REF!*SUM('LYNX PLYWOOD'!N36:Y36)</f>
        <v>#REF!</v>
      </c>
      <c r="F29" s="4" t="e">
        <f t="shared" si="1"/>
        <v>#REF!</v>
      </c>
      <c r="G29" s="4" t="e">
        <f t="shared" si="2"/>
        <v>#REF!</v>
      </c>
      <c r="H29" s="4" t="e">
        <f>'LYNX PLYWOOD'!#REF!*SUM('LYNX PLYWOOD'!N36:Y36)/3.125</f>
        <v>#REF!</v>
      </c>
      <c r="I29" s="4" t="e">
        <f>'LYNX PLYWOOD'!#REF!</f>
        <v>#REF!</v>
      </c>
    </row>
    <row r="30" spans="1:9">
      <c r="A30" t="str">
        <f>'PRODUCTION LIST lynx plywood'!A32</f>
        <v>L52-W</v>
      </c>
      <c r="B30" s="4" t="e">
        <f>'LYNX PLYWOOD'!#REF!*SUM('LYNX PLYWOOD'!N37:Y37)</f>
        <v>#REF!</v>
      </c>
      <c r="C30" s="4" t="e">
        <f>'LYNX PLYWOOD'!#REF!*SUM('LYNX PLYWOOD'!N37:Y37)</f>
        <v>#REF!</v>
      </c>
      <c r="D30" s="4" t="e">
        <f>'LYNX PLYWOOD'!#REF!*SUM('LYNX PLYWOOD'!N37:Y37)</f>
        <v>#REF!</v>
      </c>
      <c r="E30" s="4" t="e">
        <f>'LYNX PLYWOOD'!#REF!*SUM('LYNX PLYWOOD'!N37:Y37)</f>
        <v>#REF!</v>
      </c>
      <c r="F30" s="4" t="e">
        <f t="shared" si="1"/>
        <v>#REF!</v>
      </c>
      <c r="G30" s="4" t="e">
        <f t="shared" si="2"/>
        <v>#REF!</v>
      </c>
      <c r="H30" s="4" t="e">
        <f>'LYNX PLYWOOD'!#REF!*SUM('LYNX PLYWOOD'!N37:Y37)/3.125</f>
        <v>#REF!</v>
      </c>
      <c r="I30" s="4" t="e">
        <f>'LYNX PLYWOOD'!#REF!</f>
        <v>#REF!</v>
      </c>
    </row>
    <row r="31" spans="1:9">
      <c r="A31" t="str">
        <f>'PRODUCTION LIST lynx plywood'!A33</f>
        <v>L53-W</v>
      </c>
      <c r="B31" s="4" t="e">
        <f>'LYNX PLYWOOD'!#REF!*SUM('LYNX PLYWOOD'!N38:Y38)</f>
        <v>#REF!</v>
      </c>
      <c r="C31" s="4" t="e">
        <f>'LYNX PLYWOOD'!#REF!*SUM('LYNX PLYWOOD'!N38:Y38)</f>
        <v>#REF!</v>
      </c>
      <c r="D31" s="4" t="e">
        <f>'LYNX PLYWOOD'!#REF!*SUM('LYNX PLYWOOD'!N38:Y38)</f>
        <v>#REF!</v>
      </c>
      <c r="E31" s="4" t="e">
        <f>'LYNX PLYWOOD'!#REF!*SUM('LYNX PLYWOOD'!N38:Y38)</f>
        <v>#REF!</v>
      </c>
      <c r="F31" s="4" t="e">
        <f t="shared" si="1"/>
        <v>#REF!</v>
      </c>
      <c r="G31" s="4" t="e">
        <f t="shared" si="2"/>
        <v>#REF!</v>
      </c>
      <c r="H31" s="4" t="e">
        <f>'LYNX PLYWOOD'!#REF!*SUM('LYNX PLYWOOD'!N38:Y38)/3.125</f>
        <v>#REF!</v>
      </c>
      <c r="I31" s="4" t="e">
        <f>'LYNX PLYWOOD'!#REF!</f>
        <v>#REF!</v>
      </c>
    </row>
    <row r="32" spans="1:9">
      <c r="A32" t="str">
        <f>'PRODUCTION LIST lynx plywood'!A34</f>
        <v>L54-W</v>
      </c>
      <c r="B32" s="4" t="e">
        <f>'LYNX PLYWOOD'!#REF!*SUM('LYNX PLYWOOD'!N39:Y39)</f>
        <v>#REF!</v>
      </c>
      <c r="C32" s="4" t="e">
        <f>'LYNX PLYWOOD'!#REF!*SUM('LYNX PLYWOOD'!N39:Y39)</f>
        <v>#REF!</v>
      </c>
      <c r="D32" s="4" t="e">
        <f>'LYNX PLYWOOD'!#REF!*SUM('LYNX PLYWOOD'!N39:Y39)</f>
        <v>#REF!</v>
      </c>
      <c r="E32" s="4" t="e">
        <f>'LYNX PLYWOOD'!#REF!*SUM('LYNX PLYWOOD'!N39:Y39)</f>
        <v>#REF!</v>
      </c>
      <c r="F32" s="4" t="e">
        <f t="shared" si="1"/>
        <v>#REF!</v>
      </c>
      <c r="G32" s="4" t="e">
        <f t="shared" si="2"/>
        <v>#REF!</v>
      </c>
      <c r="H32" s="4" t="e">
        <f>'LYNX PLYWOOD'!#REF!*SUM('LYNX PLYWOOD'!N39:Y39)/3.125</f>
        <v>#REF!</v>
      </c>
      <c r="I32" s="4" t="e">
        <f>'LYNX PLYWOOD'!#REF!</f>
        <v>#REF!</v>
      </c>
    </row>
    <row r="33" spans="1:9">
      <c r="A33" t="str">
        <f>'PRODUCTION LIST lynx plywood'!A36</f>
        <v>L61-W</v>
      </c>
      <c r="B33" s="4" t="e">
        <f>'LYNX PLYWOOD'!#REF!*SUM('LYNX PLYWOOD'!#REF!)</f>
        <v>#REF!</v>
      </c>
      <c r="C33" s="4" t="e">
        <f>'LYNX PLYWOOD'!#REF!*SUM('LYNX PLYWOOD'!#REF!)</f>
        <v>#REF!</v>
      </c>
      <c r="D33" s="4" t="e">
        <f>'LYNX PLYWOOD'!#REF!*SUM('LYNX PLYWOOD'!#REF!)</f>
        <v>#REF!</v>
      </c>
      <c r="E33" s="4" t="e">
        <f>'LYNX PLYWOOD'!#REF!*SUM('LYNX PLYWOOD'!#REF!)</f>
        <v>#REF!</v>
      </c>
      <c r="F33" s="4" t="e">
        <f t="shared" si="1"/>
        <v>#REF!</v>
      </c>
      <c r="G33" s="4" t="e">
        <f t="shared" si="2"/>
        <v>#REF!</v>
      </c>
      <c r="H33" s="4" t="e">
        <f>'LYNX PLYWOOD'!#REF!*SUM('LYNX PLYWOOD'!#REF!)/3.125</f>
        <v>#REF!</v>
      </c>
      <c r="I33" s="4" t="e">
        <f>'LYNX PLYWOOD'!#REF!</f>
        <v>#REF!</v>
      </c>
    </row>
    <row r="34" spans="1:9">
      <c r="A34" t="str">
        <f>'PRODUCTION LIST lynx plywood'!A37</f>
        <v>L62-W</v>
      </c>
      <c r="B34" s="4" t="e">
        <f>'LYNX PLYWOOD'!#REF!*SUM('LYNX PLYWOOD'!#REF!)</f>
        <v>#REF!</v>
      </c>
      <c r="C34" s="4" t="e">
        <f>'LYNX PLYWOOD'!#REF!*SUM('LYNX PLYWOOD'!#REF!)</f>
        <v>#REF!</v>
      </c>
      <c r="D34" s="4" t="e">
        <f>'LYNX PLYWOOD'!#REF!*SUM('LYNX PLYWOOD'!#REF!)</f>
        <v>#REF!</v>
      </c>
      <c r="E34" s="4" t="e">
        <f>'LYNX PLYWOOD'!#REF!*SUM('LYNX PLYWOOD'!#REF!)</f>
        <v>#REF!</v>
      </c>
      <c r="F34" s="4" t="e">
        <f t="shared" si="1"/>
        <v>#REF!</v>
      </c>
      <c r="G34" s="4" t="e">
        <f t="shared" si="2"/>
        <v>#REF!</v>
      </c>
      <c r="H34" s="4" t="e">
        <f>'LYNX PLYWOOD'!#REF!*SUM('LYNX PLYWOOD'!#REF!)/3.125</f>
        <v>#REF!</v>
      </c>
      <c r="I34" s="4" t="e">
        <f>'LYNX PLYWOOD'!#REF!</f>
        <v>#REF!</v>
      </c>
    </row>
    <row r="35" spans="1:9">
      <c r="A35" t="str">
        <f>'PRODUCTION LIST lynx plywood'!A38</f>
        <v>L63-W</v>
      </c>
      <c r="B35" s="4" t="e">
        <f>'LYNX PLYWOOD'!#REF!*SUM('LYNX PLYWOOD'!#REF!)</f>
        <v>#REF!</v>
      </c>
      <c r="C35" s="4" t="e">
        <f>'LYNX PLYWOOD'!#REF!*SUM('LYNX PLYWOOD'!#REF!)</f>
        <v>#REF!</v>
      </c>
      <c r="D35" s="4" t="e">
        <f>'LYNX PLYWOOD'!#REF!*SUM('LYNX PLYWOOD'!#REF!)</f>
        <v>#REF!</v>
      </c>
      <c r="E35" s="4" t="e">
        <f>'LYNX PLYWOOD'!#REF!*SUM('LYNX PLYWOOD'!#REF!)</f>
        <v>#REF!</v>
      </c>
      <c r="F35" s="4" t="e">
        <f t="shared" si="1"/>
        <v>#REF!</v>
      </c>
      <c r="G35" s="4" t="e">
        <f t="shared" si="2"/>
        <v>#REF!</v>
      </c>
      <c r="H35" s="4" t="e">
        <f>'LYNX PLYWOOD'!#REF!*SUM('LYNX PLYWOOD'!#REF!)/3.125</f>
        <v>#REF!</v>
      </c>
      <c r="I35" s="4" t="e">
        <f>'LYNX PLYWOOD'!#REF!</f>
        <v>#REF!</v>
      </c>
    </row>
    <row r="36" spans="1:9">
      <c r="A36" t="str">
        <f>'PRODUCTION LIST lynx plywood'!A36</f>
        <v>L61-W</v>
      </c>
      <c r="B36" s="4" t="e">
        <f>'LYNX PLYWOOD'!#REF!*SUM('LYNX PLYWOOD'!#REF!)</f>
        <v>#REF!</v>
      </c>
      <c r="C36" s="4" t="e">
        <f>'LYNX PLYWOOD'!#REF!*SUM('LYNX PLYWOOD'!#REF!)</f>
        <v>#REF!</v>
      </c>
      <c r="D36" s="4" t="e">
        <f>'LYNX PLYWOOD'!#REF!*SUM('LYNX PLYWOOD'!#REF!)</f>
        <v>#REF!</v>
      </c>
      <c r="E36" s="4" t="e">
        <f>'LYNX PLYWOOD'!#REF!*SUM('LYNX PLYWOOD'!#REF!)</f>
        <v>#REF!</v>
      </c>
      <c r="F36" s="4" t="e">
        <f t="shared" ref="F36:F68" si="3">D36/10</f>
        <v>#REF!</v>
      </c>
      <c r="G36" s="4" t="e">
        <f t="shared" ref="G36:G68" si="4">(3/100)*D36</f>
        <v>#REF!</v>
      </c>
      <c r="H36" s="4" t="e">
        <f>'LYNX PLYWOOD'!#REF!*SUM('LYNX PLYWOOD'!#REF!)/3.125</f>
        <v>#REF!</v>
      </c>
      <c r="I36" s="4" t="e">
        <f>'LYNX PLYWOOD'!#REF!</f>
        <v>#REF!</v>
      </c>
    </row>
    <row r="37" spans="1:9">
      <c r="A37" t="str">
        <f>'PRODUCTION LIST lynx plywood'!A37</f>
        <v>L62-W</v>
      </c>
      <c r="B37" s="4" t="e">
        <f>'LYNX PLYWOOD'!#REF!*SUM('LYNX PLYWOOD'!#REF!)</f>
        <v>#REF!</v>
      </c>
      <c r="C37" s="4" t="e">
        <f>'LYNX PLYWOOD'!#REF!*SUM('LYNX PLYWOOD'!#REF!)</f>
        <v>#REF!</v>
      </c>
      <c r="D37" s="4" t="e">
        <f>'LYNX PLYWOOD'!#REF!*SUM('LYNX PLYWOOD'!#REF!)</f>
        <v>#REF!</v>
      </c>
      <c r="E37" s="4" t="e">
        <f>'LYNX PLYWOOD'!#REF!*SUM('LYNX PLYWOOD'!#REF!)</f>
        <v>#REF!</v>
      </c>
      <c r="F37" s="4" t="e">
        <f t="shared" si="3"/>
        <v>#REF!</v>
      </c>
      <c r="G37" s="4" t="e">
        <f t="shared" si="4"/>
        <v>#REF!</v>
      </c>
      <c r="H37" s="4" t="e">
        <f>'LYNX PLYWOOD'!#REF!*SUM('LYNX PLYWOOD'!#REF!)/3.125</f>
        <v>#REF!</v>
      </c>
      <c r="I37" s="4" t="e">
        <f>'LYNX PLYWOOD'!#REF!</f>
        <v>#REF!</v>
      </c>
    </row>
    <row r="38" spans="1:9">
      <c r="A38" t="str">
        <f>'PRODUCTION LIST lynx plywood'!A38</f>
        <v>L63-W</v>
      </c>
      <c r="B38" s="4" t="e">
        <f>'LYNX PLYWOOD'!#REF!*SUM('LYNX PLYWOOD'!#REF!)</f>
        <v>#REF!</v>
      </c>
      <c r="C38" s="4" t="e">
        <f>'LYNX PLYWOOD'!#REF!*SUM('LYNX PLYWOOD'!#REF!)</f>
        <v>#REF!</v>
      </c>
      <c r="D38" s="4" t="e">
        <f>'LYNX PLYWOOD'!#REF!*SUM('LYNX PLYWOOD'!#REF!)</f>
        <v>#REF!</v>
      </c>
      <c r="E38" s="4" t="e">
        <f>'LYNX PLYWOOD'!#REF!*SUM('LYNX PLYWOOD'!#REF!)</f>
        <v>#REF!</v>
      </c>
      <c r="F38" s="4" t="e">
        <f t="shared" si="3"/>
        <v>#REF!</v>
      </c>
      <c r="G38" s="4" t="e">
        <f t="shared" si="4"/>
        <v>#REF!</v>
      </c>
      <c r="H38" s="4" t="e">
        <f>'LYNX PLYWOOD'!#REF!*SUM('LYNX PLYWOOD'!#REF!)/3.125</f>
        <v>#REF!</v>
      </c>
      <c r="I38" s="4" t="e">
        <f>'LYNX PLYWOOD'!#REF!</f>
        <v>#REF!</v>
      </c>
    </row>
    <row r="39" spans="1:9">
      <c r="A39" t="str">
        <f>'PRODUCTION LIST lynx plywood'!A39</f>
        <v>L64-W</v>
      </c>
      <c r="B39" s="4" t="e">
        <f>'LYNX PLYWOOD'!#REF!*SUM('LYNX PLYWOOD'!#REF!)</f>
        <v>#REF!</v>
      </c>
      <c r="C39" s="4" t="e">
        <f>'LYNX PLYWOOD'!#REF!*SUM('LYNX PLYWOOD'!#REF!)</f>
        <v>#REF!</v>
      </c>
      <c r="D39" s="4" t="e">
        <f>'LYNX PLYWOOD'!#REF!*SUM('LYNX PLYWOOD'!#REF!)</f>
        <v>#REF!</v>
      </c>
      <c r="E39" s="4" t="e">
        <f>'LYNX PLYWOOD'!#REF!*SUM('LYNX PLYWOOD'!#REF!)</f>
        <v>#REF!</v>
      </c>
      <c r="F39" s="4" t="e">
        <f t="shared" si="3"/>
        <v>#REF!</v>
      </c>
      <c r="G39" s="4" t="e">
        <f t="shared" si="4"/>
        <v>#REF!</v>
      </c>
      <c r="H39" s="4" t="e">
        <f>'LYNX PLYWOOD'!#REF!*SUM('LYNX PLYWOOD'!#REF!)/3.125</f>
        <v>#REF!</v>
      </c>
      <c r="I39" s="4" t="e">
        <f>'LYNX PLYWOOD'!#REF!</f>
        <v>#REF!</v>
      </c>
    </row>
    <row r="40" spans="1:9">
      <c r="A40" t="str">
        <f>'PRODUCTION LIST lynx plywood'!A40</f>
        <v>L65-W</v>
      </c>
      <c r="B40" s="4" t="e">
        <f>'LYNX PLYWOOD'!#REF!*SUM('LYNX PLYWOOD'!#REF!)</f>
        <v>#REF!</v>
      </c>
      <c r="C40" s="4" t="e">
        <f>'LYNX PLYWOOD'!#REF!*SUM('LYNX PLYWOOD'!#REF!)</f>
        <v>#REF!</v>
      </c>
      <c r="D40" s="4" t="e">
        <f>'LYNX PLYWOOD'!#REF!*SUM('LYNX PLYWOOD'!#REF!)</f>
        <v>#REF!</v>
      </c>
      <c r="E40" s="4" t="e">
        <f>'LYNX PLYWOOD'!#REF!*SUM('LYNX PLYWOOD'!#REF!)</f>
        <v>#REF!</v>
      </c>
      <c r="F40" s="4" t="e">
        <f t="shared" si="3"/>
        <v>#REF!</v>
      </c>
      <c r="G40" s="4" t="e">
        <f t="shared" si="4"/>
        <v>#REF!</v>
      </c>
      <c r="H40" s="4" t="e">
        <f>'LYNX PLYWOOD'!#REF!*SUM('LYNX PLYWOOD'!#REF!)/3.125</f>
        <v>#REF!</v>
      </c>
      <c r="I40" s="4" t="e">
        <f>'LYNX PLYWOOD'!#REF!</f>
        <v>#REF!</v>
      </c>
    </row>
    <row r="41" spans="1:9">
      <c r="A41" t="str">
        <f>'PRODUCTION LIST lynx plywood'!A41</f>
        <v>L66-W</v>
      </c>
      <c r="B41" s="4" t="e">
        <f>'LYNX PLYWOOD'!#REF!*SUM('LYNX PLYWOOD'!#REF!)</f>
        <v>#REF!</v>
      </c>
      <c r="C41" s="4" t="e">
        <f>'LYNX PLYWOOD'!#REF!*SUM('LYNX PLYWOOD'!#REF!)</f>
        <v>#REF!</v>
      </c>
      <c r="D41" s="4" t="e">
        <f>'LYNX PLYWOOD'!#REF!*SUM('LYNX PLYWOOD'!#REF!)</f>
        <v>#REF!</v>
      </c>
      <c r="E41" s="4" t="e">
        <f>'LYNX PLYWOOD'!#REF!*SUM('LYNX PLYWOOD'!#REF!)</f>
        <v>#REF!</v>
      </c>
      <c r="F41" s="4" t="e">
        <f t="shared" si="3"/>
        <v>#REF!</v>
      </c>
      <c r="G41" s="4" t="e">
        <f t="shared" si="4"/>
        <v>#REF!</v>
      </c>
      <c r="H41" s="4" t="e">
        <f>'LYNX PLYWOOD'!#REF!*SUM('LYNX PLYWOOD'!#REF!)/3.125</f>
        <v>#REF!</v>
      </c>
      <c r="I41" s="4" t="e">
        <f>'LYNX PLYWOOD'!#REF!</f>
        <v>#REF!</v>
      </c>
    </row>
    <row r="42" spans="1:9">
      <c r="A42" t="str">
        <f>'PRODUCTION LIST lynx plywood'!A42</f>
        <v>L67-W</v>
      </c>
      <c r="B42" s="4" t="e">
        <f>'LYNX PLYWOOD'!#REF!*SUM('LYNX PLYWOOD'!N75:Y75)</f>
        <v>#REF!</v>
      </c>
      <c r="C42" s="4" t="e">
        <f>'LYNX PLYWOOD'!#REF!*SUM('LYNX PLYWOOD'!N75:Y75)</f>
        <v>#REF!</v>
      </c>
      <c r="D42" s="4" t="e">
        <f>'LYNX PLYWOOD'!#REF!*SUM('LYNX PLYWOOD'!N75:Y75)</f>
        <v>#REF!</v>
      </c>
      <c r="E42" s="4" t="e">
        <f>'LYNX PLYWOOD'!#REF!*SUM('LYNX PLYWOOD'!N75:Y75)</f>
        <v>#REF!</v>
      </c>
      <c r="F42" s="4" t="e">
        <f t="shared" si="3"/>
        <v>#REF!</v>
      </c>
      <c r="G42" s="4" t="e">
        <f t="shared" si="4"/>
        <v>#REF!</v>
      </c>
      <c r="H42" s="4" t="e">
        <f>'LYNX PLYWOOD'!#REF!*SUM('LYNX PLYWOOD'!N75:Y75)/3.125</f>
        <v>#REF!</v>
      </c>
      <c r="I42" s="4" t="e">
        <f>'LYNX PLYWOOD'!#REF!</f>
        <v>#REF!</v>
      </c>
    </row>
    <row r="43" spans="1:9">
      <c r="A43" t="str">
        <f>'PRODUCTION LIST lynx plywood'!A43</f>
        <v>L68-W</v>
      </c>
      <c r="B43" s="4" t="e">
        <f>'LYNX PLYWOOD'!#REF!*SUM('LYNX PLYWOOD'!N76:Y76)</f>
        <v>#REF!</v>
      </c>
      <c r="C43" s="4" t="e">
        <f>'LYNX PLYWOOD'!#REF!*SUM('LYNX PLYWOOD'!N76:Y76)</f>
        <v>#REF!</v>
      </c>
      <c r="D43" s="4" t="e">
        <f>'LYNX PLYWOOD'!#REF!*SUM('LYNX PLYWOOD'!N76:Y76)</f>
        <v>#REF!</v>
      </c>
      <c r="E43" s="4" t="e">
        <f>'LYNX PLYWOOD'!#REF!*SUM('LYNX PLYWOOD'!N76:Y76)</f>
        <v>#REF!</v>
      </c>
      <c r="F43" s="4" t="e">
        <f t="shared" si="3"/>
        <v>#REF!</v>
      </c>
      <c r="G43" s="4" t="e">
        <f t="shared" si="4"/>
        <v>#REF!</v>
      </c>
      <c r="H43" s="4" t="e">
        <f>'LYNX PLYWOOD'!#REF!*SUM('LYNX PLYWOOD'!N76:Y76)/3.125</f>
        <v>#REF!</v>
      </c>
      <c r="I43" s="4" t="e">
        <f>'LYNX PLYWOOD'!#REF!</f>
        <v>#REF!</v>
      </c>
    </row>
    <row r="44" spans="1:9">
      <c r="A44" t="str">
        <f>'PRODUCTION LIST lynx plywood'!A44</f>
        <v>L69-W</v>
      </c>
      <c r="B44" s="4" t="e">
        <f>'LYNX PLYWOOD'!#REF!*SUM('LYNX PLYWOOD'!N77:Y77)</f>
        <v>#REF!</v>
      </c>
      <c r="C44" s="4" t="e">
        <f>'LYNX PLYWOOD'!#REF!*SUM('LYNX PLYWOOD'!N77:Y77)</f>
        <v>#REF!</v>
      </c>
      <c r="D44" s="4" t="e">
        <f>'LYNX PLYWOOD'!#REF!*SUM('LYNX PLYWOOD'!N77:Y77)</f>
        <v>#REF!</v>
      </c>
      <c r="E44" s="4" t="e">
        <f>'LYNX PLYWOOD'!#REF!*SUM('LYNX PLYWOOD'!N77:Y77)</f>
        <v>#REF!</v>
      </c>
      <c r="F44" s="4" t="e">
        <f t="shared" si="3"/>
        <v>#REF!</v>
      </c>
      <c r="G44" s="4" t="e">
        <f t="shared" si="4"/>
        <v>#REF!</v>
      </c>
      <c r="H44" s="4" t="e">
        <f>'LYNX PLYWOOD'!#REF!*SUM('LYNX PLYWOOD'!N77:Y77)/3.125</f>
        <v>#REF!</v>
      </c>
      <c r="I44" s="4" t="e">
        <f>'LYNX PLYWOOD'!#REF!</f>
        <v>#REF!</v>
      </c>
    </row>
    <row r="45" spans="1:9">
      <c r="A45" t="str">
        <f>'PRODUCTION LIST lynx plywood'!A45</f>
        <v>L70-W</v>
      </c>
      <c r="B45" s="4" t="e">
        <f>'LYNX PLYWOOD'!#REF!*SUM('LYNX PLYWOOD'!N78:Y78)</f>
        <v>#REF!</v>
      </c>
      <c r="C45" s="4" t="e">
        <f>'LYNX PLYWOOD'!#REF!*SUM('LYNX PLYWOOD'!N78:Y78)</f>
        <v>#REF!</v>
      </c>
      <c r="D45" s="4" t="e">
        <f>'LYNX PLYWOOD'!#REF!*SUM('LYNX PLYWOOD'!N78:Y78)</f>
        <v>#REF!</v>
      </c>
      <c r="E45" s="4" t="e">
        <f>'LYNX PLYWOOD'!#REF!*SUM('LYNX PLYWOOD'!N78:Y78)</f>
        <v>#REF!</v>
      </c>
      <c r="F45" s="4" t="e">
        <f t="shared" si="3"/>
        <v>#REF!</v>
      </c>
      <c r="G45" s="4" t="e">
        <f t="shared" si="4"/>
        <v>#REF!</v>
      </c>
      <c r="H45" s="4" t="e">
        <f>'LYNX PLYWOOD'!#REF!*SUM('LYNX PLYWOOD'!N78:Y78)/3.125</f>
        <v>#REF!</v>
      </c>
      <c r="I45" s="4" t="e">
        <f>'LYNX PLYWOOD'!#REF!</f>
        <v>#REF!</v>
      </c>
    </row>
    <row r="46" spans="1:9">
      <c r="A46" t="str">
        <f>'PRODUCTION LIST lynx plywood'!A46</f>
        <v>L71-W</v>
      </c>
      <c r="B46" s="4" t="e">
        <f>'LYNX PLYWOOD'!#REF!*SUM('LYNX PLYWOOD'!N79:Y79)</f>
        <v>#REF!</v>
      </c>
      <c r="C46" s="4" t="e">
        <f>'LYNX PLYWOOD'!#REF!*SUM('LYNX PLYWOOD'!N79:Y79)</f>
        <v>#REF!</v>
      </c>
      <c r="D46" s="4" t="e">
        <f>'LYNX PLYWOOD'!#REF!*SUM('LYNX PLYWOOD'!N79:Y79)</f>
        <v>#REF!</v>
      </c>
      <c r="E46" s="4" t="e">
        <f>'LYNX PLYWOOD'!#REF!*SUM('LYNX PLYWOOD'!N79:Y79)</f>
        <v>#REF!</v>
      </c>
      <c r="F46" s="4" t="e">
        <f t="shared" si="3"/>
        <v>#REF!</v>
      </c>
      <c r="G46" s="4" t="e">
        <f t="shared" si="4"/>
        <v>#REF!</v>
      </c>
      <c r="H46" s="4" t="e">
        <f>'LYNX PLYWOOD'!#REF!*SUM('LYNX PLYWOOD'!N79:Y79)/3.125</f>
        <v>#REF!</v>
      </c>
      <c r="I46" s="4" t="e">
        <f>'LYNX PLYWOOD'!#REF!</f>
        <v>#REF!</v>
      </c>
    </row>
    <row r="47" spans="1:9">
      <c r="A47" t="str">
        <f>'PRODUCTION LIST lynx plywood'!A47</f>
        <v>L72-W</v>
      </c>
      <c r="B47" s="4" t="e">
        <f>'LYNX PLYWOOD'!#REF!*SUM('LYNX PLYWOOD'!N80:Y80)</f>
        <v>#REF!</v>
      </c>
      <c r="C47" s="4" t="e">
        <f>'LYNX PLYWOOD'!#REF!*SUM('LYNX PLYWOOD'!N80:Y80)</f>
        <v>#REF!</v>
      </c>
      <c r="D47" s="4" t="e">
        <f>'LYNX PLYWOOD'!#REF!*SUM('LYNX PLYWOOD'!N80:Y80)</f>
        <v>#REF!</v>
      </c>
      <c r="E47" s="4" t="e">
        <f>'LYNX PLYWOOD'!#REF!*SUM('LYNX PLYWOOD'!N80:Y80)</f>
        <v>#REF!</v>
      </c>
      <c r="F47" s="4" t="e">
        <f t="shared" si="3"/>
        <v>#REF!</v>
      </c>
      <c r="G47" s="4" t="e">
        <f t="shared" si="4"/>
        <v>#REF!</v>
      </c>
      <c r="H47" s="4" t="e">
        <f>'LYNX PLYWOOD'!#REF!*SUM('LYNX PLYWOOD'!N80:Y80)/3.125</f>
        <v>#REF!</v>
      </c>
      <c r="I47" s="4" t="e">
        <f>'LYNX PLYWOOD'!#REF!</f>
        <v>#REF!</v>
      </c>
    </row>
    <row r="48" spans="1:9">
      <c r="A48" t="str">
        <f>'PRODUCTION LIST lynx plywood'!A48</f>
        <v>L73-W</v>
      </c>
      <c r="B48" s="4" t="e">
        <f>'LYNX PLYWOOD'!#REF!*SUM('LYNX PLYWOOD'!N81:Y81)</f>
        <v>#REF!</v>
      </c>
      <c r="C48" s="4" t="e">
        <f>'LYNX PLYWOOD'!#REF!*SUM('LYNX PLYWOOD'!N81:Y81)</f>
        <v>#REF!</v>
      </c>
      <c r="D48" s="4" t="e">
        <f>'LYNX PLYWOOD'!#REF!*SUM('LYNX PLYWOOD'!N81:Y81)</f>
        <v>#REF!</v>
      </c>
      <c r="E48" s="4" t="e">
        <f>'LYNX PLYWOOD'!#REF!*SUM('LYNX PLYWOOD'!N81:Y81)</f>
        <v>#REF!</v>
      </c>
      <c r="F48" s="4" t="e">
        <f t="shared" si="3"/>
        <v>#REF!</v>
      </c>
      <c r="G48" s="4" t="e">
        <f t="shared" si="4"/>
        <v>#REF!</v>
      </c>
      <c r="H48" s="4" t="e">
        <f>'LYNX PLYWOOD'!#REF!*SUM('LYNX PLYWOOD'!N81:Y81)/3.125</f>
        <v>#REF!</v>
      </c>
      <c r="I48" s="4" t="e">
        <f>'LYNX PLYWOOD'!#REF!</f>
        <v>#REF!</v>
      </c>
    </row>
    <row r="49" spans="1:9">
      <c r="A49" t="str">
        <f>'PRODUCTION LIST lynx plywood'!A49</f>
        <v>L74-W</v>
      </c>
      <c r="B49" s="4" t="e">
        <f>'LYNX PLYWOOD'!#REF!*SUM('LYNX PLYWOOD'!N82:Y82)</f>
        <v>#REF!</v>
      </c>
      <c r="C49" s="4" t="e">
        <f>'LYNX PLYWOOD'!#REF!*SUM('LYNX PLYWOOD'!N82:Y82)</f>
        <v>#REF!</v>
      </c>
      <c r="D49" s="4" t="e">
        <f>'LYNX PLYWOOD'!#REF!*SUM('LYNX PLYWOOD'!N82:Y82)</f>
        <v>#REF!</v>
      </c>
      <c r="E49" s="4" t="e">
        <f>'LYNX PLYWOOD'!#REF!*SUM('LYNX PLYWOOD'!N82:Y82)</f>
        <v>#REF!</v>
      </c>
      <c r="F49" s="4" t="e">
        <f t="shared" si="3"/>
        <v>#REF!</v>
      </c>
      <c r="G49" s="4" t="e">
        <f t="shared" si="4"/>
        <v>#REF!</v>
      </c>
      <c r="H49" s="4" t="e">
        <f>'LYNX PLYWOOD'!#REF!*SUM('LYNX PLYWOOD'!N82:Y82)/3.125</f>
        <v>#REF!</v>
      </c>
      <c r="I49" s="4" t="e">
        <f>'LYNX PLYWOOD'!#REF!</f>
        <v>#REF!</v>
      </c>
    </row>
    <row r="50" spans="1:9">
      <c r="A50">
        <f>'PRODUCTION LIST lynx plywood'!A50</f>
        <v>0</v>
      </c>
      <c r="B50" s="4" t="e">
        <f>'LYNX PLYWOOD'!#REF!*SUM('LYNX PLYWOOD'!N83:Y83)</f>
        <v>#REF!</v>
      </c>
      <c r="C50" s="4" t="e">
        <f>'LYNX PLYWOOD'!#REF!*SUM('LYNX PLYWOOD'!N83:Y83)</f>
        <v>#REF!</v>
      </c>
      <c r="D50" s="4" t="e">
        <f>'LYNX PLYWOOD'!#REF!*SUM('LYNX PLYWOOD'!N83:Y83)</f>
        <v>#REF!</v>
      </c>
      <c r="E50" s="4" t="e">
        <f>'LYNX PLYWOOD'!#REF!*SUM('LYNX PLYWOOD'!N83:Y83)</f>
        <v>#REF!</v>
      </c>
      <c r="F50" s="4" t="e">
        <f t="shared" si="3"/>
        <v>#REF!</v>
      </c>
      <c r="G50" s="4" t="e">
        <f t="shared" si="4"/>
        <v>#REF!</v>
      </c>
      <c r="H50" s="4" t="e">
        <f>'LYNX PLYWOOD'!#REF!*SUM('LYNX PLYWOOD'!N83:Y83)/3.125</f>
        <v>#REF!</v>
      </c>
      <c r="I50" s="4" t="e">
        <f>'LYNX PLYWOOD'!#REF!</f>
        <v>#REF!</v>
      </c>
    </row>
    <row r="51" spans="1:9">
      <c r="A51" t="str">
        <f>'PRODUCTION LIST lynx plywood'!A51</f>
        <v>L101-W</v>
      </c>
      <c r="B51" s="4" t="e">
        <f>'LYNX PLYWOOD'!#REF!*SUM('LYNX PLYWOOD'!N84:Y84)</f>
        <v>#REF!</v>
      </c>
      <c r="C51" s="4" t="e">
        <f>'LYNX PLYWOOD'!#REF!*SUM('LYNX PLYWOOD'!N84:Y84)</f>
        <v>#REF!</v>
      </c>
      <c r="D51" s="4" t="e">
        <f>'LYNX PLYWOOD'!#REF!*SUM('LYNX PLYWOOD'!N84:Y84)</f>
        <v>#REF!</v>
      </c>
      <c r="E51" s="4" t="e">
        <f>'LYNX PLYWOOD'!#REF!*SUM('LYNX PLYWOOD'!N84:Y84)</f>
        <v>#REF!</v>
      </c>
      <c r="F51" s="4" t="e">
        <f t="shared" si="3"/>
        <v>#REF!</v>
      </c>
      <c r="G51" s="4" t="e">
        <f t="shared" si="4"/>
        <v>#REF!</v>
      </c>
      <c r="H51" s="4" t="e">
        <f>'LYNX PLYWOOD'!#REF!*SUM('LYNX PLYWOOD'!N84:Y84)/3.125</f>
        <v>#REF!</v>
      </c>
      <c r="I51" s="4" t="e">
        <f>'LYNX PLYWOOD'!#REF!</f>
        <v>#REF!</v>
      </c>
    </row>
    <row r="52" spans="1:9">
      <c r="A52" t="str">
        <f>'PRODUCTION LIST lynx plywood'!A52</f>
        <v>L102-W</v>
      </c>
      <c r="B52" s="4" t="e">
        <f>'LYNX PLYWOOD'!#REF!*SUM('LYNX PLYWOOD'!N85:Y85)</f>
        <v>#REF!</v>
      </c>
      <c r="C52" s="4" t="e">
        <f>'LYNX PLYWOOD'!#REF!*SUM('LYNX PLYWOOD'!N85:Y85)</f>
        <v>#REF!</v>
      </c>
      <c r="D52" s="4" t="e">
        <f>'LYNX PLYWOOD'!#REF!*SUM('LYNX PLYWOOD'!N85:Y85)</f>
        <v>#REF!</v>
      </c>
      <c r="E52" s="4" t="e">
        <f>'LYNX PLYWOOD'!#REF!*SUM('LYNX PLYWOOD'!N85:Y85)</f>
        <v>#REF!</v>
      </c>
      <c r="F52" s="4" t="e">
        <f t="shared" si="3"/>
        <v>#REF!</v>
      </c>
      <c r="G52" s="4" t="e">
        <f t="shared" si="4"/>
        <v>#REF!</v>
      </c>
      <c r="H52" s="4" t="e">
        <f>'LYNX PLYWOOD'!#REF!*SUM('LYNX PLYWOOD'!N85:Y85)/3.125</f>
        <v>#REF!</v>
      </c>
      <c r="I52" s="4" t="e">
        <f>'LYNX PLYWOOD'!#REF!</f>
        <v>#REF!</v>
      </c>
    </row>
    <row r="53" spans="1:9">
      <c r="A53" t="str">
        <f>'PRODUCTION LIST lynx plywood'!A53</f>
        <v>L103-W</v>
      </c>
      <c r="B53" s="4" t="e">
        <f>'LYNX PLYWOOD'!#REF!*SUM('LYNX PLYWOOD'!N86:Y86)</f>
        <v>#REF!</v>
      </c>
      <c r="C53" s="4" t="e">
        <f>'LYNX PLYWOOD'!#REF!*SUM('LYNX PLYWOOD'!N86:Y86)</f>
        <v>#REF!</v>
      </c>
      <c r="D53" s="4" t="e">
        <f>'LYNX PLYWOOD'!#REF!*SUM('LYNX PLYWOOD'!N86:Y86)</f>
        <v>#REF!</v>
      </c>
      <c r="E53" s="4" t="e">
        <f>'LYNX PLYWOOD'!#REF!*SUM('LYNX PLYWOOD'!N86:Y86)</f>
        <v>#REF!</v>
      </c>
      <c r="F53" s="4" t="e">
        <f t="shared" si="3"/>
        <v>#REF!</v>
      </c>
      <c r="G53" s="4" t="e">
        <f t="shared" si="4"/>
        <v>#REF!</v>
      </c>
      <c r="H53" s="4" t="e">
        <f>'LYNX PLYWOOD'!#REF!*SUM('LYNX PLYWOOD'!N86:Y86)/3.125</f>
        <v>#REF!</v>
      </c>
      <c r="I53" s="4" t="e">
        <f>'LYNX PLYWOOD'!#REF!</f>
        <v>#REF!</v>
      </c>
    </row>
    <row r="54" spans="1:9">
      <c r="A54" t="str">
        <f>'PRODUCTION LIST lynx plywood'!A54</f>
        <v>L104-W</v>
      </c>
      <c r="B54" s="4" t="e">
        <f>'LYNX PLYWOOD'!#REF!*SUM('LYNX PLYWOOD'!N87:Y87)</f>
        <v>#REF!</v>
      </c>
      <c r="C54" s="4" t="e">
        <f>'LYNX PLYWOOD'!#REF!*SUM('LYNX PLYWOOD'!N87:Y87)</f>
        <v>#REF!</v>
      </c>
      <c r="D54" s="4" t="e">
        <f>'LYNX PLYWOOD'!#REF!*SUM('LYNX PLYWOOD'!N87:Y87)</f>
        <v>#REF!</v>
      </c>
      <c r="E54" s="4" t="e">
        <f>'LYNX PLYWOOD'!#REF!*SUM('LYNX PLYWOOD'!N87:Y87)</f>
        <v>#REF!</v>
      </c>
      <c r="F54" s="4" t="e">
        <f t="shared" si="3"/>
        <v>#REF!</v>
      </c>
      <c r="G54" s="4" t="e">
        <f t="shared" si="4"/>
        <v>#REF!</v>
      </c>
      <c r="H54" s="4" t="e">
        <f>'LYNX PLYWOOD'!#REF!*SUM('LYNX PLYWOOD'!N87:Y87)/3.125</f>
        <v>#REF!</v>
      </c>
      <c r="I54" s="4" t="e">
        <f>'LYNX PLYWOOD'!#REF!</f>
        <v>#REF!</v>
      </c>
    </row>
    <row r="55" spans="1:9">
      <c r="A55" t="str">
        <f>'PRODUCTION LIST lynx plywood'!A55</f>
        <v>L105-W</v>
      </c>
      <c r="B55" s="4" t="e">
        <f>'LYNX PLYWOOD'!#REF!*SUM('LYNX PLYWOOD'!N88:Y88)</f>
        <v>#REF!</v>
      </c>
      <c r="C55" s="4" t="e">
        <f>'LYNX PLYWOOD'!#REF!*SUM('LYNX PLYWOOD'!N88:Y88)</f>
        <v>#REF!</v>
      </c>
      <c r="D55" s="4" t="e">
        <f>'LYNX PLYWOOD'!#REF!*SUM('LYNX PLYWOOD'!N88:Y88)</f>
        <v>#REF!</v>
      </c>
      <c r="E55" s="4" t="e">
        <f>'LYNX PLYWOOD'!#REF!*SUM('LYNX PLYWOOD'!N88:Y88)</f>
        <v>#REF!</v>
      </c>
      <c r="F55" s="4" t="e">
        <f t="shared" si="3"/>
        <v>#REF!</v>
      </c>
      <c r="G55" s="4" t="e">
        <f t="shared" si="4"/>
        <v>#REF!</v>
      </c>
      <c r="H55" s="4" t="e">
        <f>'LYNX PLYWOOD'!#REF!*SUM('LYNX PLYWOOD'!N88:Y88)/3.125</f>
        <v>#REF!</v>
      </c>
      <c r="I55" s="4" t="e">
        <f>'LYNX PLYWOOD'!#REF!</f>
        <v>#REF!</v>
      </c>
    </row>
    <row r="56" spans="1:9">
      <c r="A56" t="str">
        <f>'PRODUCTION LIST lynx plywood'!A56</f>
        <v>L106-W</v>
      </c>
      <c r="B56" s="4" t="e">
        <f>'LYNX PLYWOOD'!#REF!*SUM('LYNX PLYWOOD'!N89:Y89)</f>
        <v>#REF!</v>
      </c>
      <c r="C56" s="4" t="e">
        <f>'LYNX PLYWOOD'!#REF!*SUM('LYNX PLYWOOD'!N89:Y89)</f>
        <v>#REF!</v>
      </c>
      <c r="D56" s="4" t="e">
        <f>'LYNX PLYWOOD'!#REF!*SUM('LYNX PLYWOOD'!N89:Y89)</f>
        <v>#REF!</v>
      </c>
      <c r="E56" s="4" t="e">
        <f>'LYNX PLYWOOD'!#REF!*SUM('LYNX PLYWOOD'!N89:Y89)</f>
        <v>#REF!</v>
      </c>
      <c r="F56" s="4" t="e">
        <f t="shared" si="3"/>
        <v>#REF!</v>
      </c>
      <c r="G56" s="4" t="e">
        <f t="shared" si="4"/>
        <v>#REF!</v>
      </c>
      <c r="H56" s="4" t="e">
        <f>'LYNX PLYWOOD'!#REF!*SUM('LYNX PLYWOOD'!N89:Y89)/3.125</f>
        <v>#REF!</v>
      </c>
      <c r="I56" s="4" t="e">
        <f>'LYNX PLYWOOD'!#REF!</f>
        <v>#REF!</v>
      </c>
    </row>
    <row r="57" spans="1:9">
      <c r="A57">
        <f>'PRODUCTION LIST lynx plywood'!A57</f>
        <v>0</v>
      </c>
      <c r="B57" s="4" t="e">
        <f>'LYNX PLYWOOD'!#REF!*SUM('LYNX PLYWOOD'!N90:Y90)</f>
        <v>#REF!</v>
      </c>
      <c r="C57" s="4" t="e">
        <f>'LYNX PLYWOOD'!#REF!*SUM('LYNX PLYWOOD'!N90:Y90)</f>
        <v>#REF!</v>
      </c>
      <c r="D57" s="4" t="e">
        <f>'LYNX PLYWOOD'!#REF!*SUM('LYNX PLYWOOD'!N90:Y90)</f>
        <v>#REF!</v>
      </c>
      <c r="E57" s="4" t="e">
        <f>'LYNX PLYWOOD'!#REF!*SUM('LYNX PLYWOOD'!N90:Y90)</f>
        <v>#REF!</v>
      </c>
      <c r="F57" s="4" t="e">
        <f t="shared" si="3"/>
        <v>#REF!</v>
      </c>
      <c r="G57" s="4" t="e">
        <f t="shared" si="4"/>
        <v>#REF!</v>
      </c>
      <c r="H57" s="4" t="e">
        <f>'LYNX PLYWOOD'!#REF!*SUM('LYNX PLYWOOD'!N90:Y90)/3.125</f>
        <v>#REF!</v>
      </c>
      <c r="I57" s="4" t="e">
        <f>'LYNX PLYWOOD'!#REF!</f>
        <v>#REF!</v>
      </c>
    </row>
    <row r="58" spans="1:9">
      <c r="A58" t="str">
        <f>'PRODUCTION LIST lynx plywood'!A58</f>
        <v>L121-W</v>
      </c>
      <c r="B58" s="4" t="e">
        <f>'LYNX PLYWOOD'!#REF!*SUM('LYNX PLYWOOD'!N91:Y91)</f>
        <v>#REF!</v>
      </c>
      <c r="C58" s="4" t="e">
        <f>'LYNX PLYWOOD'!#REF!*SUM('LYNX PLYWOOD'!N91:Y91)</f>
        <v>#REF!</v>
      </c>
      <c r="D58" s="4" t="e">
        <f>'LYNX PLYWOOD'!#REF!*SUM('LYNX PLYWOOD'!N91:Y91)</f>
        <v>#REF!</v>
      </c>
      <c r="E58" s="4" t="e">
        <f>'LYNX PLYWOOD'!#REF!*SUM('LYNX PLYWOOD'!N91:Y91)</f>
        <v>#REF!</v>
      </c>
      <c r="F58" s="4" t="e">
        <f t="shared" si="3"/>
        <v>#REF!</v>
      </c>
      <c r="G58" s="4" t="e">
        <f t="shared" si="4"/>
        <v>#REF!</v>
      </c>
      <c r="H58" s="4" t="e">
        <f>'LYNX PLYWOOD'!#REF!*SUM('LYNX PLYWOOD'!N91:Y91)/3.125</f>
        <v>#REF!</v>
      </c>
      <c r="I58" s="4" t="e">
        <f>'LYNX PLYWOOD'!#REF!</f>
        <v>#REF!</v>
      </c>
    </row>
    <row r="59" spans="1:9">
      <c r="A59" t="str">
        <f>'PRODUCTION LIST lynx plywood'!A59</f>
        <v>L122-W</v>
      </c>
      <c r="B59" s="4" t="e">
        <f>'LYNX PLYWOOD'!#REF!*SUM('LYNX PLYWOOD'!N92:Y92)</f>
        <v>#REF!</v>
      </c>
      <c r="C59" s="4" t="e">
        <f>'LYNX PLYWOOD'!#REF!*SUM('LYNX PLYWOOD'!N92:Y92)</f>
        <v>#REF!</v>
      </c>
      <c r="D59" s="4" t="e">
        <f>'LYNX PLYWOOD'!#REF!*SUM('LYNX PLYWOOD'!N92:Y92)</f>
        <v>#REF!</v>
      </c>
      <c r="E59" s="4" t="e">
        <f>'LYNX PLYWOOD'!#REF!*SUM('LYNX PLYWOOD'!N92:Y92)</f>
        <v>#REF!</v>
      </c>
      <c r="F59" s="4" t="e">
        <f t="shared" si="3"/>
        <v>#REF!</v>
      </c>
      <c r="G59" s="4" t="e">
        <f t="shared" si="4"/>
        <v>#REF!</v>
      </c>
      <c r="H59" s="4" t="e">
        <f>'LYNX PLYWOOD'!#REF!*SUM('LYNX PLYWOOD'!N92:Y92)/3.125</f>
        <v>#REF!</v>
      </c>
      <c r="I59" s="4" t="e">
        <f>'LYNX PLYWOOD'!#REF!</f>
        <v>#REF!</v>
      </c>
    </row>
    <row r="60" spans="1:9">
      <c r="A60" t="str">
        <f>'PRODUCTION LIST lynx plywood'!A60</f>
        <v>L123-W</v>
      </c>
      <c r="B60" s="4" t="e">
        <f>'LYNX PLYWOOD'!#REF!*SUM('LYNX PLYWOOD'!N93:Y93)</f>
        <v>#REF!</v>
      </c>
      <c r="C60" s="4" t="e">
        <f>'LYNX PLYWOOD'!#REF!*SUM('LYNX PLYWOOD'!N93:Y93)</f>
        <v>#REF!</v>
      </c>
      <c r="D60" s="4" t="e">
        <f>'LYNX PLYWOOD'!#REF!*SUM('LYNX PLYWOOD'!N93:Y93)</f>
        <v>#REF!</v>
      </c>
      <c r="E60" s="4" t="e">
        <f>'LYNX PLYWOOD'!#REF!*SUM('LYNX PLYWOOD'!N93:Y93)</f>
        <v>#REF!</v>
      </c>
      <c r="F60" s="4" t="e">
        <f t="shared" si="3"/>
        <v>#REF!</v>
      </c>
      <c r="G60" s="4" t="e">
        <f t="shared" si="4"/>
        <v>#REF!</v>
      </c>
      <c r="H60" s="4" t="e">
        <f>'LYNX PLYWOOD'!#REF!*SUM('LYNX PLYWOOD'!N93:Y93)/3.125</f>
        <v>#REF!</v>
      </c>
      <c r="I60" s="4" t="e">
        <f>'LYNX PLYWOOD'!#REF!</f>
        <v>#REF!</v>
      </c>
    </row>
    <row r="61" spans="1:9">
      <c r="A61" t="str">
        <f>'PRODUCTION LIST lynx plywood'!A61</f>
        <v>L124-W</v>
      </c>
      <c r="B61" s="4" t="e">
        <f>'LYNX PLYWOOD'!#REF!*SUM('LYNX PLYWOOD'!N94:Y94)</f>
        <v>#REF!</v>
      </c>
      <c r="C61" s="4" t="e">
        <f>'LYNX PLYWOOD'!#REF!*SUM('LYNX PLYWOOD'!N94:Y94)</f>
        <v>#REF!</v>
      </c>
      <c r="D61" s="4" t="e">
        <f>'LYNX PLYWOOD'!#REF!*SUM('LYNX PLYWOOD'!N94:Y94)</f>
        <v>#REF!</v>
      </c>
      <c r="E61" s="4" t="e">
        <f>'LYNX PLYWOOD'!#REF!*SUM('LYNX PLYWOOD'!N94:Y94)</f>
        <v>#REF!</v>
      </c>
      <c r="F61" s="4" t="e">
        <f t="shared" si="3"/>
        <v>#REF!</v>
      </c>
      <c r="G61" s="4" t="e">
        <f t="shared" si="4"/>
        <v>#REF!</v>
      </c>
      <c r="H61" s="4" t="e">
        <f>'LYNX PLYWOOD'!#REF!*SUM('LYNX PLYWOOD'!N94:Y94)/3.125</f>
        <v>#REF!</v>
      </c>
      <c r="I61" s="4" t="e">
        <f>'LYNX PLYWOOD'!#REF!</f>
        <v>#REF!</v>
      </c>
    </row>
    <row r="62" spans="1:9">
      <c r="A62" t="str">
        <f>'PRODUCTION LIST lynx plywood'!A62</f>
        <v>L125-W</v>
      </c>
      <c r="B62" s="4" t="e">
        <f>'LYNX PLYWOOD'!#REF!*SUM('LYNX PLYWOOD'!N95:Y95)</f>
        <v>#REF!</v>
      </c>
      <c r="C62" s="4" t="e">
        <f>'LYNX PLYWOOD'!#REF!*SUM('LYNX PLYWOOD'!N95:Y95)</f>
        <v>#REF!</v>
      </c>
      <c r="D62" s="4" t="e">
        <f>'LYNX PLYWOOD'!#REF!*SUM('LYNX PLYWOOD'!N95:Y95)</f>
        <v>#REF!</v>
      </c>
      <c r="E62" s="4" t="e">
        <f>'LYNX PLYWOOD'!#REF!*SUM('LYNX PLYWOOD'!N95:Y95)</f>
        <v>#REF!</v>
      </c>
      <c r="F62" s="4" t="e">
        <f t="shared" si="3"/>
        <v>#REF!</v>
      </c>
      <c r="G62" s="4" t="e">
        <f t="shared" si="4"/>
        <v>#REF!</v>
      </c>
      <c r="H62" s="4" t="e">
        <f>'LYNX PLYWOOD'!#REF!*SUM('LYNX PLYWOOD'!N95:Y95)/3.125</f>
        <v>#REF!</v>
      </c>
      <c r="I62" s="4" t="e">
        <f>'LYNX PLYWOOD'!#REF!</f>
        <v>#REF!</v>
      </c>
    </row>
    <row r="63" spans="1:9">
      <c r="A63" t="str">
        <f>'PRODUCTION LIST lynx plywood'!A63</f>
        <v>L126-W</v>
      </c>
      <c r="B63" s="4" t="e">
        <f>'LYNX PLYWOOD'!#REF!*SUM('LYNX PLYWOOD'!N96:Y96)</f>
        <v>#REF!</v>
      </c>
      <c r="C63" s="4" t="e">
        <f>'LYNX PLYWOOD'!#REF!*SUM('LYNX PLYWOOD'!N96:Y96)</f>
        <v>#REF!</v>
      </c>
      <c r="D63" s="4" t="e">
        <f>'LYNX PLYWOOD'!#REF!*SUM('LYNX PLYWOOD'!N96:Y96)</f>
        <v>#REF!</v>
      </c>
      <c r="E63" s="4" t="e">
        <f>'LYNX PLYWOOD'!#REF!*SUM('LYNX PLYWOOD'!N96:Y96)</f>
        <v>#REF!</v>
      </c>
      <c r="F63" s="4" t="e">
        <f t="shared" si="3"/>
        <v>#REF!</v>
      </c>
      <c r="G63" s="4" t="e">
        <f t="shared" si="4"/>
        <v>#REF!</v>
      </c>
      <c r="H63" s="4" t="e">
        <f>'LYNX PLYWOOD'!#REF!*SUM('LYNX PLYWOOD'!N96:Y96)/3.125</f>
        <v>#REF!</v>
      </c>
      <c r="I63" s="4" t="e">
        <f>'LYNX PLYWOOD'!#REF!</f>
        <v>#REF!</v>
      </c>
    </row>
    <row r="64" spans="1:9">
      <c r="A64" t="str">
        <f>'PRODUCTION LIST lynx plywood'!A64</f>
        <v>L127-W</v>
      </c>
      <c r="B64" s="4" t="e">
        <f>'LYNX PLYWOOD'!#REF!*SUM('LYNX PLYWOOD'!N97:Y97)</f>
        <v>#REF!</v>
      </c>
      <c r="C64" s="4" t="e">
        <f>'LYNX PLYWOOD'!#REF!*SUM('LYNX PLYWOOD'!N97:Y97)</f>
        <v>#REF!</v>
      </c>
      <c r="D64" s="4" t="e">
        <f>'LYNX PLYWOOD'!#REF!*SUM('LYNX PLYWOOD'!N97:Y97)</f>
        <v>#REF!</v>
      </c>
      <c r="E64" s="4" t="e">
        <f>'LYNX PLYWOOD'!#REF!*SUM('LYNX PLYWOOD'!N97:Y97)</f>
        <v>#REF!</v>
      </c>
      <c r="F64" s="4" t="e">
        <f t="shared" si="3"/>
        <v>#REF!</v>
      </c>
      <c r="G64" s="4" t="e">
        <f t="shared" si="4"/>
        <v>#REF!</v>
      </c>
      <c r="H64" s="4" t="e">
        <f>'LYNX PLYWOOD'!#REF!*SUM('LYNX PLYWOOD'!N97:Y97)/3.125</f>
        <v>#REF!</v>
      </c>
      <c r="I64" s="4" t="e">
        <f>'LYNX PLYWOOD'!#REF!</f>
        <v>#REF!</v>
      </c>
    </row>
    <row r="65" spans="1:9">
      <c r="A65" t="str">
        <f>'PRODUCTION LIST lynx plywood'!A65</f>
        <v>L128-W</v>
      </c>
      <c r="B65" s="4" t="e">
        <f>'LYNX PLYWOOD'!#REF!*SUM('LYNX PLYWOOD'!N98:Y98)</f>
        <v>#REF!</v>
      </c>
      <c r="C65" s="4" t="e">
        <f>'LYNX PLYWOOD'!#REF!*SUM('LYNX PLYWOOD'!N98:Y98)</f>
        <v>#REF!</v>
      </c>
      <c r="D65" s="4" t="e">
        <f>'LYNX PLYWOOD'!#REF!*SUM('LYNX PLYWOOD'!N98:Y98)</f>
        <v>#REF!</v>
      </c>
      <c r="E65" s="4" t="e">
        <f>'LYNX PLYWOOD'!#REF!*SUM('LYNX PLYWOOD'!N98:Y98)</f>
        <v>#REF!</v>
      </c>
      <c r="F65" s="4" t="e">
        <f t="shared" si="3"/>
        <v>#REF!</v>
      </c>
      <c r="G65" s="4" t="e">
        <f t="shared" si="4"/>
        <v>#REF!</v>
      </c>
      <c r="H65" s="4" t="e">
        <f>'LYNX PLYWOOD'!#REF!*SUM('LYNX PLYWOOD'!N98:Y98)/3.125</f>
        <v>#REF!</v>
      </c>
      <c r="I65" s="4" t="e">
        <f>'LYNX PLYWOOD'!#REF!</f>
        <v>#REF!</v>
      </c>
    </row>
    <row r="66" spans="1:9">
      <c r="A66" t="str">
        <f>'PRODUCTION LIST lynx plywood'!A66</f>
        <v>L129-W</v>
      </c>
      <c r="B66" s="4" t="e">
        <f>'LYNX PLYWOOD'!#REF!*SUM('LYNX PLYWOOD'!N99:Y99)</f>
        <v>#REF!</v>
      </c>
      <c r="C66" s="4" t="e">
        <f>'LYNX PLYWOOD'!#REF!*SUM('LYNX PLYWOOD'!N99:Y99)</f>
        <v>#REF!</v>
      </c>
      <c r="D66" s="4" t="e">
        <f>'LYNX PLYWOOD'!#REF!*SUM('LYNX PLYWOOD'!N99:Y99)</f>
        <v>#REF!</v>
      </c>
      <c r="E66" s="4" t="e">
        <f>'LYNX PLYWOOD'!#REF!*SUM('LYNX PLYWOOD'!N99:Y99)</f>
        <v>#REF!</v>
      </c>
      <c r="F66" s="4" t="e">
        <f t="shared" si="3"/>
        <v>#REF!</v>
      </c>
      <c r="G66" s="4" t="e">
        <f t="shared" si="4"/>
        <v>#REF!</v>
      </c>
      <c r="H66" s="4" t="e">
        <f>'LYNX PLYWOOD'!#REF!*SUM('LYNX PLYWOOD'!N99:Y99)/3.125</f>
        <v>#REF!</v>
      </c>
      <c r="I66" s="4" t="e">
        <f>'LYNX PLYWOOD'!#REF!</f>
        <v>#REF!</v>
      </c>
    </row>
    <row r="67" spans="1:9">
      <c r="A67" t="str">
        <f>'PRODUCTION LIST lynx plywood'!A67</f>
        <v>L130-W</v>
      </c>
      <c r="B67" s="4" t="e">
        <f>'LYNX PLYWOOD'!#REF!*SUM('LYNX PLYWOOD'!N100:Y100)</f>
        <v>#REF!</v>
      </c>
      <c r="C67" s="4" t="e">
        <f>'LYNX PLYWOOD'!#REF!*SUM('LYNX PLYWOOD'!N100:Y100)</f>
        <v>#REF!</v>
      </c>
      <c r="D67" s="4" t="e">
        <f>'LYNX PLYWOOD'!#REF!*SUM('LYNX PLYWOOD'!N100:Y100)</f>
        <v>#REF!</v>
      </c>
      <c r="E67" s="4" t="e">
        <f>'LYNX PLYWOOD'!#REF!*SUM('LYNX PLYWOOD'!N100:Y100)</f>
        <v>#REF!</v>
      </c>
      <c r="F67" s="4" t="e">
        <f t="shared" si="3"/>
        <v>#REF!</v>
      </c>
      <c r="G67" s="4" t="e">
        <f t="shared" si="4"/>
        <v>#REF!</v>
      </c>
      <c r="H67" s="4" t="e">
        <f>'LYNX PLYWOOD'!#REF!*SUM('LYNX PLYWOOD'!N100:Y100)/3.125</f>
        <v>#REF!</v>
      </c>
      <c r="I67" s="4" t="e">
        <f>'LYNX PLYWOOD'!#REF!</f>
        <v>#REF!</v>
      </c>
    </row>
    <row r="68" spans="1:9">
      <c r="A68" t="str">
        <f>'PRODUCTION LIST lynx plywood'!A68</f>
        <v>L131-W</v>
      </c>
      <c r="B68" s="4" t="e">
        <f>'LYNX PLYWOOD'!#REF!*SUM('LYNX PLYWOOD'!N101:Y101)</f>
        <v>#REF!</v>
      </c>
      <c r="C68" s="4" t="e">
        <f>'LYNX PLYWOOD'!#REF!*SUM('LYNX PLYWOOD'!N101:Y101)</f>
        <v>#REF!</v>
      </c>
      <c r="D68" s="4" t="e">
        <f>'LYNX PLYWOOD'!#REF!*SUM('LYNX PLYWOOD'!N101:Y101)</f>
        <v>#REF!</v>
      </c>
      <c r="E68" s="4" t="e">
        <f>'LYNX PLYWOOD'!#REF!*SUM('LYNX PLYWOOD'!N101:Y101)</f>
        <v>#REF!</v>
      </c>
      <c r="F68" s="4" t="e">
        <f t="shared" si="3"/>
        <v>#REF!</v>
      </c>
      <c r="G68" s="4" t="e">
        <f t="shared" si="4"/>
        <v>#REF!</v>
      </c>
      <c r="H68" s="4" t="e">
        <f>'LYNX PLYWOOD'!#REF!*SUM('LYNX PLYWOOD'!N101:Y101)/3.125</f>
        <v>#REF!</v>
      </c>
      <c r="I68" s="4" t="e">
        <f>'LYNX PLYWOOD'!#REF!</f>
        <v>#REF!</v>
      </c>
    </row>
    <row r="69" spans="1:9">
      <c r="A69" t="str">
        <f>'PRODUCTION LIST lynx plywood'!A69</f>
        <v>L132-W</v>
      </c>
      <c r="B69" s="4" t="e">
        <f>'LYNX PLYWOOD'!#REF!*SUM('LYNX PLYWOOD'!N102:Y102)</f>
        <v>#REF!</v>
      </c>
      <c r="C69" s="4" t="e">
        <f>'LYNX PLYWOOD'!#REF!*SUM('LYNX PLYWOOD'!N102:Y102)</f>
        <v>#REF!</v>
      </c>
      <c r="D69" s="4" t="e">
        <f>'LYNX PLYWOOD'!#REF!*SUM('LYNX PLYWOOD'!N102:Y102)</f>
        <v>#REF!</v>
      </c>
      <c r="E69" s="4" t="e">
        <f>'LYNX PLYWOOD'!#REF!*SUM('LYNX PLYWOOD'!N102:Y102)</f>
        <v>#REF!</v>
      </c>
      <c r="F69" s="4" t="e">
        <f t="shared" ref="F69:F132" si="5">D69/10</f>
        <v>#REF!</v>
      </c>
      <c r="G69" s="4" t="e">
        <f t="shared" ref="G69:G132" si="6">(3/100)*D69</f>
        <v>#REF!</v>
      </c>
      <c r="H69" s="4" t="e">
        <f>'LYNX PLYWOOD'!#REF!*SUM('LYNX PLYWOOD'!N102:Y102)/3.125</f>
        <v>#REF!</v>
      </c>
      <c r="I69" s="4" t="e">
        <f>'LYNX PLYWOOD'!#REF!</f>
        <v>#REF!</v>
      </c>
    </row>
    <row r="70" spans="1:9">
      <c r="A70">
        <f>'PRODUCTION LIST lynx plywood'!A70</f>
        <v>0</v>
      </c>
      <c r="B70" s="4" t="e">
        <f>'LYNX PLYWOOD'!#REF!*SUM('LYNX PLYWOOD'!N103:Y103)</f>
        <v>#REF!</v>
      </c>
      <c r="C70" s="4" t="e">
        <f>'LYNX PLYWOOD'!#REF!*SUM('LYNX PLYWOOD'!N103:Y103)</f>
        <v>#REF!</v>
      </c>
      <c r="D70" s="4" t="e">
        <f>'LYNX PLYWOOD'!#REF!*SUM('LYNX PLYWOOD'!N103:Y103)</f>
        <v>#REF!</v>
      </c>
      <c r="E70" s="4" t="e">
        <f>'LYNX PLYWOOD'!#REF!*SUM('LYNX PLYWOOD'!N103:Y103)</f>
        <v>#REF!</v>
      </c>
      <c r="F70" s="4" t="e">
        <f t="shared" si="5"/>
        <v>#REF!</v>
      </c>
      <c r="G70" s="4" t="e">
        <f t="shared" si="6"/>
        <v>#REF!</v>
      </c>
      <c r="H70" s="4" t="e">
        <f>'LYNX PLYWOOD'!#REF!*SUM('LYNX PLYWOOD'!N103:Y103)/3.125</f>
        <v>#REF!</v>
      </c>
      <c r="I70" s="4" t="e">
        <f>'LYNX PLYWOOD'!#REF!</f>
        <v>#REF!</v>
      </c>
    </row>
    <row r="71" spans="1:9">
      <c r="A71">
        <f>'PRODUCTION LIST lynx plywood'!A71</f>
        <v>0</v>
      </c>
      <c r="B71" s="4" t="e">
        <f>'LYNX PLYWOOD'!#REF!*SUM('LYNX PLYWOOD'!N104:Y104)</f>
        <v>#REF!</v>
      </c>
      <c r="C71" s="4" t="e">
        <f>'LYNX PLYWOOD'!#REF!*SUM('LYNX PLYWOOD'!N104:Y104)</f>
        <v>#REF!</v>
      </c>
      <c r="D71" s="4" t="e">
        <f>'LYNX PLYWOOD'!#REF!*SUM('LYNX PLYWOOD'!N104:Y104)</f>
        <v>#REF!</v>
      </c>
      <c r="E71" s="4" t="e">
        <f>'LYNX PLYWOOD'!#REF!*SUM('LYNX PLYWOOD'!N104:Y104)</f>
        <v>#REF!</v>
      </c>
      <c r="F71" s="4" t="e">
        <f t="shared" si="5"/>
        <v>#REF!</v>
      </c>
      <c r="G71" s="4" t="e">
        <f t="shared" si="6"/>
        <v>#REF!</v>
      </c>
      <c r="H71" s="4" t="e">
        <f>'LYNX PLYWOOD'!#REF!*SUM('LYNX PLYWOOD'!N104:Y104)/3.125</f>
        <v>#REF!</v>
      </c>
      <c r="I71" s="4" t="e">
        <f>'LYNX PLYWOOD'!#REF!</f>
        <v>#REF!</v>
      </c>
    </row>
    <row r="72" spans="1:9">
      <c r="A72">
        <f>'PRODUCTION LIST lynx plywood'!A72</f>
        <v>0</v>
      </c>
      <c r="B72" s="4" t="e">
        <f>'LYNX PLYWOOD'!#REF!*SUM('LYNX PLYWOOD'!N105:Y105)</f>
        <v>#REF!</v>
      </c>
      <c r="C72" s="4" t="e">
        <f>'LYNX PLYWOOD'!#REF!*SUM('LYNX PLYWOOD'!N105:Y105)</f>
        <v>#REF!</v>
      </c>
      <c r="D72" s="4" t="e">
        <f>'LYNX PLYWOOD'!#REF!*SUM('LYNX PLYWOOD'!N105:Y105)</f>
        <v>#REF!</v>
      </c>
      <c r="E72" s="4" t="e">
        <f>'LYNX PLYWOOD'!#REF!*SUM('LYNX PLYWOOD'!N105:Y105)</f>
        <v>#REF!</v>
      </c>
      <c r="F72" s="4" t="e">
        <f t="shared" si="5"/>
        <v>#REF!</v>
      </c>
      <c r="G72" s="4" t="e">
        <f t="shared" si="6"/>
        <v>#REF!</v>
      </c>
      <c r="H72" s="4" t="e">
        <f>'LYNX PLYWOOD'!#REF!*SUM('LYNX PLYWOOD'!N105:Y105)/3.125</f>
        <v>#REF!</v>
      </c>
      <c r="I72" s="4" t="e">
        <f>'LYNX PLYWOOD'!#REF!</f>
        <v>#REF!</v>
      </c>
    </row>
    <row r="73" spans="1:9">
      <c r="A73">
        <f>'PRODUCTION LIST lynx plywood'!A73</f>
        <v>0</v>
      </c>
      <c r="B73" s="4" t="e">
        <f>'LYNX PLYWOOD'!#REF!*SUM('LYNX PLYWOOD'!N106:Y106)</f>
        <v>#REF!</v>
      </c>
      <c r="C73" s="4" t="e">
        <f>'LYNX PLYWOOD'!#REF!*SUM('LYNX PLYWOOD'!N106:Y106)</f>
        <v>#REF!</v>
      </c>
      <c r="D73" s="4" t="e">
        <f>'LYNX PLYWOOD'!#REF!*SUM('LYNX PLYWOOD'!N106:Y106)</f>
        <v>#REF!</v>
      </c>
      <c r="E73" s="4" t="e">
        <f>'LYNX PLYWOOD'!#REF!*SUM('LYNX PLYWOOD'!N106:Y106)</f>
        <v>#REF!</v>
      </c>
      <c r="F73" s="4" t="e">
        <f t="shared" si="5"/>
        <v>#REF!</v>
      </c>
      <c r="G73" s="4" t="e">
        <f t="shared" si="6"/>
        <v>#REF!</v>
      </c>
      <c r="H73" s="4" t="e">
        <f>'LYNX PLYWOOD'!#REF!*SUM('LYNX PLYWOOD'!N106:Y106)/3.125</f>
        <v>#REF!</v>
      </c>
      <c r="I73" s="4" t="e">
        <f>'LYNX PLYWOOD'!#REF!</f>
        <v>#REF!</v>
      </c>
    </row>
    <row r="74" spans="1:9">
      <c r="A74">
        <f>'PRODUCTION LIST lynx plywood'!A74</f>
        <v>0</v>
      </c>
      <c r="B74" s="4" t="e">
        <f>'LYNX PLYWOOD'!#REF!*SUM('LYNX PLYWOOD'!N107:Y107)</f>
        <v>#REF!</v>
      </c>
      <c r="C74" s="4" t="e">
        <f>'LYNX PLYWOOD'!#REF!*SUM('LYNX PLYWOOD'!N107:Y107)</f>
        <v>#REF!</v>
      </c>
      <c r="D74" s="4" t="e">
        <f>'LYNX PLYWOOD'!#REF!*SUM('LYNX PLYWOOD'!N107:Y107)</f>
        <v>#REF!</v>
      </c>
      <c r="E74" s="4" t="e">
        <f>'LYNX PLYWOOD'!#REF!*SUM('LYNX PLYWOOD'!N107:Y107)</f>
        <v>#REF!</v>
      </c>
      <c r="F74" s="4" t="e">
        <f t="shared" si="5"/>
        <v>#REF!</v>
      </c>
      <c r="G74" s="4" t="e">
        <f t="shared" si="6"/>
        <v>#REF!</v>
      </c>
      <c r="H74" s="4" t="e">
        <f>'LYNX PLYWOOD'!#REF!*SUM('LYNX PLYWOOD'!N107:Y107)/3.125</f>
        <v>#REF!</v>
      </c>
      <c r="I74" s="4" t="e">
        <f>'LYNX PLYWOOD'!#REF!</f>
        <v>#REF!</v>
      </c>
    </row>
    <row r="75" spans="1:9">
      <c r="A75">
        <f>'PRODUCTION LIST lynx plywood'!A75</f>
        <v>0</v>
      </c>
      <c r="B75" s="4" t="e">
        <f>'LYNX PLYWOOD'!#REF!*SUM('LYNX PLYWOOD'!N108:Y108)</f>
        <v>#REF!</v>
      </c>
      <c r="C75" s="4" t="e">
        <f>'LYNX PLYWOOD'!#REF!*SUM('LYNX PLYWOOD'!N108:Y108)</f>
        <v>#REF!</v>
      </c>
      <c r="D75" s="4" t="e">
        <f>'LYNX PLYWOOD'!#REF!*SUM('LYNX PLYWOOD'!N108:Y108)</f>
        <v>#REF!</v>
      </c>
      <c r="E75" s="4" t="e">
        <f>'LYNX PLYWOOD'!#REF!*SUM('LYNX PLYWOOD'!N108:Y108)</f>
        <v>#REF!</v>
      </c>
      <c r="F75" s="4" t="e">
        <f t="shared" si="5"/>
        <v>#REF!</v>
      </c>
      <c r="G75" s="4" t="e">
        <f t="shared" si="6"/>
        <v>#REF!</v>
      </c>
      <c r="H75" s="4" t="e">
        <f>'LYNX PLYWOOD'!#REF!*SUM('LYNX PLYWOOD'!N108:Y108)/3.125</f>
        <v>#REF!</v>
      </c>
      <c r="I75" s="4" t="e">
        <f>'LYNX PLYWOOD'!#REF!</f>
        <v>#REF!</v>
      </c>
    </row>
    <row r="76" spans="1:9">
      <c r="A76">
        <f>'PRODUCTION LIST lynx plywood'!A76</f>
        <v>0</v>
      </c>
      <c r="B76" s="4" t="e">
        <f>'LYNX PLYWOOD'!#REF!*SUM('LYNX PLYWOOD'!N109:Y109)</f>
        <v>#REF!</v>
      </c>
      <c r="C76" s="4" t="e">
        <f>'LYNX PLYWOOD'!#REF!*SUM('LYNX PLYWOOD'!N109:Y109)</f>
        <v>#REF!</v>
      </c>
      <c r="D76" s="4" t="e">
        <f>'LYNX PLYWOOD'!#REF!*SUM('LYNX PLYWOOD'!N109:Y109)</f>
        <v>#REF!</v>
      </c>
      <c r="E76" s="4" t="e">
        <f>'LYNX PLYWOOD'!#REF!*SUM('LYNX PLYWOOD'!N109:Y109)</f>
        <v>#REF!</v>
      </c>
      <c r="F76" s="4" t="e">
        <f t="shared" si="5"/>
        <v>#REF!</v>
      </c>
      <c r="G76" s="4" t="e">
        <f t="shared" si="6"/>
        <v>#REF!</v>
      </c>
      <c r="H76" s="4" t="e">
        <f>'LYNX PLYWOOD'!#REF!*SUM('LYNX PLYWOOD'!N109:Y109)/3.125</f>
        <v>#REF!</v>
      </c>
      <c r="I76" s="4" t="e">
        <f>'LYNX PLYWOOD'!#REF!</f>
        <v>#REF!</v>
      </c>
    </row>
    <row r="77" spans="1:9">
      <c r="A77">
        <f>'PRODUCTION LIST lynx plywood'!A77</f>
        <v>0</v>
      </c>
      <c r="B77" s="4" t="e">
        <f>'LYNX PLYWOOD'!#REF!*SUM('LYNX PLYWOOD'!N110:Y110)</f>
        <v>#REF!</v>
      </c>
      <c r="C77" s="4" t="e">
        <f>'LYNX PLYWOOD'!#REF!*SUM('LYNX PLYWOOD'!N110:Y110)</f>
        <v>#REF!</v>
      </c>
      <c r="D77" s="4" t="e">
        <f>'LYNX PLYWOOD'!#REF!*SUM('LYNX PLYWOOD'!N110:Y110)</f>
        <v>#REF!</v>
      </c>
      <c r="E77" s="4" t="e">
        <f>'LYNX PLYWOOD'!#REF!*SUM('LYNX PLYWOOD'!N110:Y110)</f>
        <v>#REF!</v>
      </c>
      <c r="F77" s="4" t="e">
        <f t="shared" si="5"/>
        <v>#REF!</v>
      </c>
      <c r="G77" s="4" t="e">
        <f t="shared" si="6"/>
        <v>#REF!</v>
      </c>
      <c r="H77" s="4" t="e">
        <f>'LYNX PLYWOOD'!#REF!*SUM('LYNX PLYWOOD'!N110:Y110)/3.125</f>
        <v>#REF!</v>
      </c>
      <c r="I77" s="4" t="e">
        <f>'LYNX PLYWOOD'!#REF!</f>
        <v>#REF!</v>
      </c>
    </row>
    <row r="78" spans="1:9">
      <c r="A78">
        <f>'PRODUCTION LIST lynx plywood'!A78</f>
        <v>0</v>
      </c>
      <c r="B78" s="4" t="e">
        <f>'LYNX PLYWOOD'!#REF!*SUM('LYNX PLYWOOD'!N111:Y111)</f>
        <v>#REF!</v>
      </c>
      <c r="C78" s="4" t="e">
        <f>'LYNX PLYWOOD'!#REF!*SUM('LYNX PLYWOOD'!N111:Y111)</f>
        <v>#REF!</v>
      </c>
      <c r="D78" s="4" t="e">
        <f>'LYNX PLYWOOD'!#REF!*SUM('LYNX PLYWOOD'!N111:Y111)</f>
        <v>#REF!</v>
      </c>
      <c r="E78" s="4" t="e">
        <f>'LYNX PLYWOOD'!#REF!*SUM('LYNX PLYWOOD'!N111:Y111)</f>
        <v>#REF!</v>
      </c>
      <c r="F78" s="4" t="e">
        <f t="shared" si="5"/>
        <v>#REF!</v>
      </c>
      <c r="G78" s="4" t="e">
        <f t="shared" si="6"/>
        <v>#REF!</v>
      </c>
      <c r="H78" s="4" t="e">
        <f>'LYNX PLYWOOD'!#REF!*SUM('LYNX PLYWOOD'!N111:Y111)/3.125</f>
        <v>#REF!</v>
      </c>
      <c r="I78" s="4" t="e">
        <f>'LYNX PLYWOOD'!#REF!</f>
        <v>#REF!</v>
      </c>
    </row>
    <row r="79" spans="1:9">
      <c r="A79">
        <f>'PRODUCTION LIST lynx plywood'!A79</f>
        <v>0</v>
      </c>
      <c r="B79" s="4" t="e">
        <f>'LYNX PLYWOOD'!#REF!*SUM('LYNX PLYWOOD'!N112:Y112)</f>
        <v>#REF!</v>
      </c>
      <c r="C79" s="4" t="e">
        <f>'LYNX PLYWOOD'!#REF!*SUM('LYNX PLYWOOD'!N112:Y112)</f>
        <v>#REF!</v>
      </c>
      <c r="D79" s="4" t="e">
        <f>'LYNX PLYWOOD'!#REF!*SUM('LYNX PLYWOOD'!N112:Y112)</f>
        <v>#REF!</v>
      </c>
      <c r="E79" s="4" t="e">
        <f>'LYNX PLYWOOD'!#REF!*SUM('LYNX PLYWOOD'!N112:Y112)</f>
        <v>#REF!</v>
      </c>
      <c r="F79" s="4" t="e">
        <f t="shared" si="5"/>
        <v>#REF!</v>
      </c>
      <c r="G79" s="4" t="e">
        <f t="shared" si="6"/>
        <v>#REF!</v>
      </c>
      <c r="H79" s="4" t="e">
        <f>'LYNX PLYWOOD'!#REF!*SUM('LYNX PLYWOOD'!N112:Y112)/3.125</f>
        <v>#REF!</v>
      </c>
      <c r="I79" s="4" t="e">
        <f>'LYNX PLYWOOD'!#REF!</f>
        <v>#REF!</v>
      </c>
    </row>
    <row r="80" spans="1:9">
      <c r="A80">
        <f>'PRODUCTION LIST lynx plywood'!A80</f>
        <v>0</v>
      </c>
      <c r="B80" s="4" t="e">
        <f>'LYNX PLYWOOD'!#REF!*SUM('LYNX PLYWOOD'!N113:Y113)</f>
        <v>#REF!</v>
      </c>
      <c r="C80" s="4" t="e">
        <f>'LYNX PLYWOOD'!#REF!*SUM('LYNX PLYWOOD'!N113:Y113)</f>
        <v>#REF!</v>
      </c>
      <c r="D80" s="4" t="e">
        <f>'LYNX PLYWOOD'!#REF!*SUM('LYNX PLYWOOD'!N113:Y113)</f>
        <v>#REF!</v>
      </c>
      <c r="E80" s="4" t="e">
        <f>'LYNX PLYWOOD'!#REF!*SUM('LYNX PLYWOOD'!N113:Y113)</f>
        <v>#REF!</v>
      </c>
      <c r="F80" s="4" t="e">
        <f t="shared" si="5"/>
        <v>#REF!</v>
      </c>
      <c r="G80" s="4" t="e">
        <f t="shared" si="6"/>
        <v>#REF!</v>
      </c>
      <c r="H80" s="4" t="e">
        <f>'LYNX PLYWOOD'!#REF!*SUM('LYNX PLYWOOD'!N113:Y113)/3.125</f>
        <v>#REF!</v>
      </c>
      <c r="I80" s="4" t="e">
        <f>'LYNX PLYWOOD'!#REF!</f>
        <v>#REF!</v>
      </c>
    </row>
    <row r="81" spans="1:9">
      <c r="A81">
        <f>'PRODUCTION LIST lynx plywood'!A81</f>
        <v>0</v>
      </c>
      <c r="B81" s="4" t="e">
        <f>'LYNX PLYWOOD'!#REF!*SUM('LYNX PLYWOOD'!N114:Y114)</f>
        <v>#REF!</v>
      </c>
      <c r="C81" s="4" t="e">
        <f>'LYNX PLYWOOD'!#REF!*SUM('LYNX PLYWOOD'!N114:Y114)</f>
        <v>#REF!</v>
      </c>
      <c r="D81" s="4" t="e">
        <f>'LYNX PLYWOOD'!#REF!*SUM('LYNX PLYWOOD'!N114:Y114)</f>
        <v>#REF!</v>
      </c>
      <c r="E81" s="4" t="e">
        <f>'LYNX PLYWOOD'!#REF!*SUM('LYNX PLYWOOD'!N114:Y114)</f>
        <v>#REF!</v>
      </c>
      <c r="F81" s="4" t="e">
        <f t="shared" si="5"/>
        <v>#REF!</v>
      </c>
      <c r="G81" s="4" t="e">
        <f t="shared" si="6"/>
        <v>#REF!</v>
      </c>
      <c r="H81" s="4" t="e">
        <f>'LYNX PLYWOOD'!#REF!*SUM('LYNX PLYWOOD'!N114:Y114)/3.125</f>
        <v>#REF!</v>
      </c>
      <c r="I81" s="4" t="e">
        <f>'LYNX PLYWOOD'!#REF!</f>
        <v>#REF!</v>
      </c>
    </row>
    <row r="82" spans="1:9">
      <c r="A82">
        <f>'PRODUCTION LIST lynx plywood'!A82</f>
        <v>0</v>
      </c>
      <c r="B82" s="4" t="e">
        <f>'LYNX PLYWOOD'!#REF!*SUM('LYNX PLYWOOD'!N115:Y115)</f>
        <v>#REF!</v>
      </c>
      <c r="C82" s="4" t="e">
        <f>'LYNX PLYWOOD'!#REF!*SUM('LYNX PLYWOOD'!N115:Y115)</f>
        <v>#REF!</v>
      </c>
      <c r="D82" s="4" t="e">
        <f>'LYNX PLYWOOD'!#REF!*SUM('LYNX PLYWOOD'!N115:Y115)</f>
        <v>#REF!</v>
      </c>
      <c r="E82" s="4" t="e">
        <f>'LYNX PLYWOOD'!#REF!*SUM('LYNX PLYWOOD'!N115:Y115)</f>
        <v>#REF!</v>
      </c>
      <c r="F82" s="4" t="e">
        <f t="shared" si="5"/>
        <v>#REF!</v>
      </c>
      <c r="G82" s="4" t="e">
        <f t="shared" si="6"/>
        <v>#REF!</v>
      </c>
      <c r="H82" s="4" t="e">
        <f>'LYNX PLYWOOD'!#REF!*SUM('LYNX PLYWOOD'!N115:Y115)/3.125</f>
        <v>#REF!</v>
      </c>
      <c r="I82" s="4" t="e">
        <f>'LYNX PLYWOOD'!#REF!</f>
        <v>#REF!</v>
      </c>
    </row>
    <row r="83" spans="1:9">
      <c r="A83">
        <f>'PRODUCTION LIST lynx plywood'!A83</f>
        <v>0</v>
      </c>
      <c r="B83" s="4" t="e">
        <f>'LYNX PLYWOOD'!#REF!*SUM('LYNX PLYWOOD'!N116:Y116)</f>
        <v>#REF!</v>
      </c>
      <c r="C83" s="4" t="e">
        <f>'LYNX PLYWOOD'!#REF!*SUM('LYNX PLYWOOD'!N116:Y116)</f>
        <v>#REF!</v>
      </c>
      <c r="D83" s="4" t="e">
        <f>'LYNX PLYWOOD'!#REF!*SUM('LYNX PLYWOOD'!N116:Y116)</f>
        <v>#REF!</v>
      </c>
      <c r="E83" s="4" t="e">
        <f>'LYNX PLYWOOD'!#REF!*SUM('LYNX PLYWOOD'!N116:Y116)</f>
        <v>#REF!</v>
      </c>
      <c r="F83" s="4" t="e">
        <f t="shared" si="5"/>
        <v>#REF!</v>
      </c>
      <c r="G83" s="4" t="e">
        <f t="shared" si="6"/>
        <v>#REF!</v>
      </c>
      <c r="H83" s="4" t="e">
        <f>'LYNX PLYWOOD'!#REF!*SUM('LYNX PLYWOOD'!N116:Y116)/3.125</f>
        <v>#REF!</v>
      </c>
      <c r="I83" s="4" t="e">
        <f>'LYNX PLYWOOD'!#REF!</f>
        <v>#REF!</v>
      </c>
    </row>
    <row r="84" spans="1:9">
      <c r="A84">
        <f>'PRODUCTION LIST lynx plywood'!A84</f>
        <v>0</v>
      </c>
      <c r="B84" s="4" t="e">
        <f>'LYNX PLYWOOD'!#REF!*SUM('LYNX PLYWOOD'!N117:Y117)</f>
        <v>#REF!</v>
      </c>
      <c r="C84" s="4" t="e">
        <f>'LYNX PLYWOOD'!#REF!*SUM('LYNX PLYWOOD'!N117:Y117)</f>
        <v>#REF!</v>
      </c>
      <c r="D84" s="4" t="e">
        <f>'LYNX PLYWOOD'!#REF!*SUM('LYNX PLYWOOD'!N117:Y117)</f>
        <v>#REF!</v>
      </c>
      <c r="E84" s="4" t="e">
        <f>'LYNX PLYWOOD'!#REF!*SUM('LYNX PLYWOOD'!N117:Y117)</f>
        <v>#REF!</v>
      </c>
      <c r="F84" s="4" t="e">
        <f t="shared" si="5"/>
        <v>#REF!</v>
      </c>
      <c r="G84" s="4" t="e">
        <f t="shared" si="6"/>
        <v>#REF!</v>
      </c>
      <c r="H84" s="4" t="e">
        <f>'LYNX PLYWOOD'!#REF!*SUM('LYNX PLYWOOD'!N117:Y117)/3.125</f>
        <v>#REF!</v>
      </c>
      <c r="I84" s="4" t="e">
        <f>'LYNX PLYWOOD'!#REF!</f>
        <v>#REF!</v>
      </c>
    </row>
    <row r="85" spans="1:9">
      <c r="A85">
        <f>'PRODUCTION LIST lynx plywood'!A85</f>
        <v>0</v>
      </c>
      <c r="B85" s="4" t="e">
        <f>'LYNX PLYWOOD'!#REF!*SUM('LYNX PLYWOOD'!N118:Y118)</f>
        <v>#REF!</v>
      </c>
      <c r="C85" s="4" t="e">
        <f>'LYNX PLYWOOD'!#REF!*SUM('LYNX PLYWOOD'!N118:Y118)</f>
        <v>#REF!</v>
      </c>
      <c r="D85" s="4" t="e">
        <f>'LYNX PLYWOOD'!#REF!*SUM('LYNX PLYWOOD'!N118:Y118)</f>
        <v>#REF!</v>
      </c>
      <c r="E85" s="4" t="e">
        <f>'LYNX PLYWOOD'!#REF!*SUM('LYNX PLYWOOD'!N118:Y118)</f>
        <v>#REF!</v>
      </c>
      <c r="F85" s="4" t="e">
        <f t="shared" si="5"/>
        <v>#REF!</v>
      </c>
      <c r="G85" s="4" t="e">
        <f t="shared" si="6"/>
        <v>#REF!</v>
      </c>
      <c r="H85" s="4" t="e">
        <f>'LYNX PLYWOOD'!#REF!*SUM('LYNX PLYWOOD'!N118:Y118)/3.125</f>
        <v>#REF!</v>
      </c>
      <c r="I85" s="4" t="e">
        <f>'LYNX PLYWOOD'!#REF!</f>
        <v>#REF!</v>
      </c>
    </row>
    <row r="86" spans="1:9">
      <c r="A86">
        <f>'PRODUCTION LIST lynx plywood'!A86</f>
        <v>0</v>
      </c>
      <c r="B86" s="4" t="e">
        <f>'LYNX PLYWOOD'!#REF!*SUM('LYNX PLYWOOD'!N119:Y119)</f>
        <v>#REF!</v>
      </c>
      <c r="C86" s="4" t="e">
        <f>'LYNX PLYWOOD'!#REF!*SUM('LYNX PLYWOOD'!N119:Y119)</f>
        <v>#REF!</v>
      </c>
      <c r="D86" s="4" t="e">
        <f>'LYNX PLYWOOD'!#REF!*SUM('LYNX PLYWOOD'!N119:Y119)</f>
        <v>#REF!</v>
      </c>
      <c r="E86" s="4" t="e">
        <f>'LYNX PLYWOOD'!#REF!*SUM('LYNX PLYWOOD'!N119:Y119)</f>
        <v>#REF!</v>
      </c>
      <c r="F86" s="4" t="e">
        <f t="shared" si="5"/>
        <v>#REF!</v>
      </c>
      <c r="G86" s="4" t="e">
        <f t="shared" si="6"/>
        <v>#REF!</v>
      </c>
      <c r="H86" s="4" t="e">
        <f>'LYNX PLYWOOD'!#REF!*SUM('LYNX PLYWOOD'!N119:Y119)/3.125</f>
        <v>#REF!</v>
      </c>
      <c r="I86" s="4" t="e">
        <f>'LYNX PLYWOOD'!#REF!</f>
        <v>#REF!</v>
      </c>
    </row>
    <row r="87" spans="1:9">
      <c r="A87">
        <f>'PRODUCTION LIST lynx plywood'!A87</f>
        <v>0</v>
      </c>
      <c r="B87" s="4" t="e">
        <f>'LYNX PLYWOOD'!#REF!*SUM('LYNX PLYWOOD'!N120:Y120)</f>
        <v>#REF!</v>
      </c>
      <c r="C87" s="4" t="e">
        <f>'LYNX PLYWOOD'!#REF!*SUM('LYNX PLYWOOD'!N120:Y120)</f>
        <v>#REF!</v>
      </c>
      <c r="D87" s="4" t="e">
        <f>'LYNX PLYWOOD'!#REF!*SUM('LYNX PLYWOOD'!N120:Y120)</f>
        <v>#REF!</v>
      </c>
      <c r="E87" s="4" t="e">
        <f>'LYNX PLYWOOD'!#REF!*SUM('LYNX PLYWOOD'!N120:Y120)</f>
        <v>#REF!</v>
      </c>
      <c r="F87" s="4" t="e">
        <f t="shared" si="5"/>
        <v>#REF!</v>
      </c>
      <c r="G87" s="4" t="e">
        <f t="shared" si="6"/>
        <v>#REF!</v>
      </c>
      <c r="H87" s="4" t="e">
        <f>'LYNX PLYWOOD'!#REF!*SUM('LYNX PLYWOOD'!N120:Y120)/3.125</f>
        <v>#REF!</v>
      </c>
      <c r="I87" s="4" t="e">
        <f>'LYNX PLYWOOD'!#REF!</f>
        <v>#REF!</v>
      </c>
    </row>
    <row r="88" spans="1:9">
      <c r="A88">
        <f>'PRODUCTION LIST lynx plywood'!A88</f>
        <v>0</v>
      </c>
      <c r="B88" s="4" t="e">
        <f>'LYNX PLYWOOD'!#REF!*SUM('LYNX PLYWOOD'!N121:Y121)</f>
        <v>#REF!</v>
      </c>
      <c r="C88" s="4" t="e">
        <f>'LYNX PLYWOOD'!#REF!*SUM('LYNX PLYWOOD'!N121:Y121)</f>
        <v>#REF!</v>
      </c>
      <c r="D88" s="4" t="e">
        <f>'LYNX PLYWOOD'!#REF!*SUM('LYNX PLYWOOD'!N121:Y121)</f>
        <v>#REF!</v>
      </c>
      <c r="E88" s="4" t="e">
        <f>'LYNX PLYWOOD'!#REF!*SUM('LYNX PLYWOOD'!N121:Y121)</f>
        <v>#REF!</v>
      </c>
      <c r="F88" s="4" t="e">
        <f t="shared" si="5"/>
        <v>#REF!</v>
      </c>
      <c r="G88" s="4" t="e">
        <f t="shared" si="6"/>
        <v>#REF!</v>
      </c>
      <c r="H88" s="4" t="e">
        <f>'LYNX PLYWOOD'!#REF!*SUM('LYNX PLYWOOD'!N121:Y121)/3.125</f>
        <v>#REF!</v>
      </c>
      <c r="I88" s="4" t="e">
        <f>'LYNX PLYWOOD'!#REF!</f>
        <v>#REF!</v>
      </c>
    </row>
    <row r="89" spans="1:9">
      <c r="A89">
        <f>'PRODUCTION LIST lynx plywood'!A89</f>
        <v>0</v>
      </c>
      <c r="B89" s="4" t="e">
        <f>'LYNX PLYWOOD'!#REF!*SUM('LYNX PLYWOOD'!N122:Y122)</f>
        <v>#REF!</v>
      </c>
      <c r="C89" s="4" t="e">
        <f>'LYNX PLYWOOD'!#REF!*SUM('LYNX PLYWOOD'!N122:Y122)</f>
        <v>#REF!</v>
      </c>
      <c r="D89" s="4" t="e">
        <f>'LYNX PLYWOOD'!#REF!*SUM('LYNX PLYWOOD'!N122:Y122)</f>
        <v>#REF!</v>
      </c>
      <c r="E89" s="4" t="e">
        <f>'LYNX PLYWOOD'!#REF!*SUM('LYNX PLYWOOD'!N122:Y122)</f>
        <v>#REF!</v>
      </c>
      <c r="F89" s="4" t="e">
        <f t="shared" si="5"/>
        <v>#REF!</v>
      </c>
      <c r="G89" s="4" t="e">
        <f t="shared" si="6"/>
        <v>#REF!</v>
      </c>
      <c r="H89" s="4" t="e">
        <f>'LYNX PLYWOOD'!#REF!*SUM('LYNX PLYWOOD'!N122:Y122)/3.125</f>
        <v>#REF!</v>
      </c>
      <c r="I89" s="4" t="e">
        <f>'LYNX PLYWOOD'!#REF!</f>
        <v>#REF!</v>
      </c>
    </row>
    <row r="90" spans="1:9">
      <c r="A90">
        <f>'PRODUCTION LIST lynx plywood'!A90</f>
        <v>0</v>
      </c>
      <c r="B90" s="4" t="e">
        <f>'LYNX PLYWOOD'!#REF!*SUM('LYNX PLYWOOD'!N123:Y123)</f>
        <v>#REF!</v>
      </c>
      <c r="C90" s="4" t="e">
        <f>'LYNX PLYWOOD'!#REF!*SUM('LYNX PLYWOOD'!N123:Y123)</f>
        <v>#REF!</v>
      </c>
      <c r="D90" s="4" t="e">
        <f>'LYNX PLYWOOD'!#REF!*SUM('LYNX PLYWOOD'!N123:Y123)</f>
        <v>#REF!</v>
      </c>
      <c r="E90" s="4" t="e">
        <f>'LYNX PLYWOOD'!#REF!*SUM('LYNX PLYWOOD'!N123:Y123)</f>
        <v>#REF!</v>
      </c>
      <c r="F90" s="4" t="e">
        <f t="shared" si="5"/>
        <v>#REF!</v>
      </c>
      <c r="G90" s="4" t="e">
        <f t="shared" si="6"/>
        <v>#REF!</v>
      </c>
      <c r="H90" s="4" t="e">
        <f>'LYNX PLYWOOD'!#REF!*SUM('LYNX PLYWOOD'!N123:Y123)/3.125</f>
        <v>#REF!</v>
      </c>
      <c r="I90" s="4" t="e">
        <f>'LYNX PLYWOOD'!#REF!</f>
        <v>#REF!</v>
      </c>
    </row>
    <row r="91" spans="1:9">
      <c r="A91">
        <f>'PRODUCTION LIST lynx plywood'!A91</f>
        <v>0</v>
      </c>
      <c r="B91" s="4" t="e">
        <f>'LYNX PLYWOOD'!#REF!*SUM('LYNX PLYWOOD'!N124:Y124)</f>
        <v>#REF!</v>
      </c>
      <c r="C91" s="4" t="e">
        <f>'LYNX PLYWOOD'!#REF!*SUM('LYNX PLYWOOD'!N124:Y124)</f>
        <v>#REF!</v>
      </c>
      <c r="D91" s="4" t="e">
        <f>'LYNX PLYWOOD'!#REF!*SUM('LYNX PLYWOOD'!N124:Y124)</f>
        <v>#REF!</v>
      </c>
      <c r="E91" s="4" t="e">
        <f>'LYNX PLYWOOD'!#REF!*SUM('LYNX PLYWOOD'!N124:Y124)</f>
        <v>#REF!</v>
      </c>
      <c r="F91" s="4" t="e">
        <f t="shared" si="5"/>
        <v>#REF!</v>
      </c>
      <c r="G91" s="4" t="e">
        <f t="shared" si="6"/>
        <v>#REF!</v>
      </c>
      <c r="H91" s="4" t="e">
        <f>'LYNX PLYWOOD'!#REF!*SUM('LYNX PLYWOOD'!N124:Y124)/3.125</f>
        <v>#REF!</v>
      </c>
      <c r="I91" s="4" t="e">
        <f>'LYNX PLYWOOD'!#REF!</f>
        <v>#REF!</v>
      </c>
    </row>
    <row r="92" spans="1:9">
      <c r="A92">
        <f>'PRODUCTION LIST lynx plywood'!A92</f>
        <v>0</v>
      </c>
      <c r="B92" s="4" t="e">
        <f>'LYNX PLYWOOD'!#REF!*SUM('LYNX PLYWOOD'!N125:Y125)</f>
        <v>#REF!</v>
      </c>
      <c r="C92" s="4" t="e">
        <f>'LYNX PLYWOOD'!#REF!*SUM('LYNX PLYWOOD'!N125:Y125)</f>
        <v>#REF!</v>
      </c>
      <c r="D92" s="4" t="e">
        <f>'LYNX PLYWOOD'!#REF!*SUM('LYNX PLYWOOD'!N125:Y125)</f>
        <v>#REF!</v>
      </c>
      <c r="E92" s="4" t="e">
        <f>'LYNX PLYWOOD'!#REF!*SUM('LYNX PLYWOOD'!N125:Y125)</f>
        <v>#REF!</v>
      </c>
      <c r="F92" s="4" t="e">
        <f t="shared" si="5"/>
        <v>#REF!</v>
      </c>
      <c r="G92" s="4" t="e">
        <f t="shared" si="6"/>
        <v>#REF!</v>
      </c>
      <c r="H92" s="4" t="e">
        <f>'LYNX PLYWOOD'!#REF!*SUM('LYNX PLYWOOD'!N125:Y125)/3.125</f>
        <v>#REF!</v>
      </c>
      <c r="I92" s="4" t="e">
        <f>'LYNX PLYWOOD'!#REF!</f>
        <v>#REF!</v>
      </c>
    </row>
    <row r="93" spans="1:9">
      <c r="A93">
        <f>'PRODUCTION LIST lynx plywood'!A93</f>
        <v>0</v>
      </c>
      <c r="B93" s="4" t="e">
        <f>'LYNX PLYWOOD'!#REF!*SUM('LYNX PLYWOOD'!N126:Y126)</f>
        <v>#REF!</v>
      </c>
      <c r="C93" s="4" t="e">
        <f>'LYNX PLYWOOD'!#REF!*SUM('LYNX PLYWOOD'!N126:Y126)</f>
        <v>#REF!</v>
      </c>
      <c r="D93" s="4" t="e">
        <f>'LYNX PLYWOOD'!#REF!*SUM('LYNX PLYWOOD'!N126:Y126)</f>
        <v>#REF!</v>
      </c>
      <c r="E93" s="4" t="e">
        <f>'LYNX PLYWOOD'!#REF!*SUM('LYNX PLYWOOD'!N126:Y126)</f>
        <v>#REF!</v>
      </c>
      <c r="F93" s="4" t="e">
        <f t="shared" si="5"/>
        <v>#REF!</v>
      </c>
      <c r="G93" s="4" t="e">
        <f t="shared" si="6"/>
        <v>#REF!</v>
      </c>
      <c r="H93" s="4" t="e">
        <f>'LYNX PLYWOOD'!#REF!*SUM('LYNX PLYWOOD'!N126:Y126)/3.125</f>
        <v>#REF!</v>
      </c>
      <c r="I93" s="4" t="e">
        <f>'LYNX PLYWOOD'!#REF!</f>
        <v>#REF!</v>
      </c>
    </row>
    <row r="94" spans="1:9">
      <c r="A94">
        <f>'PRODUCTION LIST lynx plywood'!A94</f>
        <v>0</v>
      </c>
      <c r="B94" s="4" t="e">
        <f>'LYNX PLYWOOD'!#REF!*SUM('LYNX PLYWOOD'!N127:Y127)</f>
        <v>#REF!</v>
      </c>
      <c r="C94" s="4" t="e">
        <f>'LYNX PLYWOOD'!#REF!*SUM('LYNX PLYWOOD'!N127:Y127)</f>
        <v>#REF!</v>
      </c>
      <c r="D94" s="4" t="e">
        <f>'LYNX PLYWOOD'!#REF!*SUM('LYNX PLYWOOD'!N127:Y127)</f>
        <v>#REF!</v>
      </c>
      <c r="E94" s="4" t="e">
        <f>'LYNX PLYWOOD'!#REF!*SUM('LYNX PLYWOOD'!N127:Y127)</f>
        <v>#REF!</v>
      </c>
      <c r="F94" s="4" t="e">
        <f t="shared" si="5"/>
        <v>#REF!</v>
      </c>
      <c r="G94" s="4" t="e">
        <f t="shared" si="6"/>
        <v>#REF!</v>
      </c>
      <c r="H94" s="4" t="e">
        <f>'LYNX PLYWOOD'!#REF!*SUM('LYNX PLYWOOD'!N127:Y127)/3.125</f>
        <v>#REF!</v>
      </c>
      <c r="I94" s="4" t="e">
        <f>'LYNX PLYWOOD'!#REF!</f>
        <v>#REF!</v>
      </c>
    </row>
    <row r="95" spans="1:9">
      <c r="A95">
        <f>'PRODUCTION LIST lynx plywood'!A95</f>
        <v>0</v>
      </c>
      <c r="B95" s="4" t="e">
        <f>'LYNX PLYWOOD'!#REF!*SUM('LYNX PLYWOOD'!N128:Y128)</f>
        <v>#REF!</v>
      </c>
      <c r="C95" s="4" t="e">
        <f>'LYNX PLYWOOD'!#REF!*SUM('LYNX PLYWOOD'!N128:Y128)</f>
        <v>#REF!</v>
      </c>
      <c r="D95" s="4" t="e">
        <f>'LYNX PLYWOOD'!#REF!*SUM('LYNX PLYWOOD'!N128:Y128)</f>
        <v>#REF!</v>
      </c>
      <c r="E95" s="4" t="e">
        <f>'LYNX PLYWOOD'!#REF!*SUM('LYNX PLYWOOD'!N128:Y128)</f>
        <v>#REF!</v>
      </c>
      <c r="F95" s="4" t="e">
        <f t="shared" si="5"/>
        <v>#REF!</v>
      </c>
      <c r="G95" s="4" t="e">
        <f t="shared" si="6"/>
        <v>#REF!</v>
      </c>
      <c r="H95" s="4" t="e">
        <f>'LYNX PLYWOOD'!#REF!*SUM('LYNX PLYWOOD'!N128:Y128)/3.125</f>
        <v>#REF!</v>
      </c>
      <c r="I95" s="4" t="e">
        <f>'LYNX PLYWOOD'!#REF!</f>
        <v>#REF!</v>
      </c>
    </row>
    <row r="96" spans="1:9">
      <c r="A96">
        <f>'PRODUCTION LIST lynx plywood'!A96</f>
        <v>0</v>
      </c>
      <c r="B96" s="4" t="e">
        <f>'LYNX PLYWOOD'!#REF!*SUM('LYNX PLYWOOD'!N129:Y129)</f>
        <v>#REF!</v>
      </c>
      <c r="C96" s="4" t="e">
        <f>'LYNX PLYWOOD'!#REF!*SUM('LYNX PLYWOOD'!N129:Y129)</f>
        <v>#REF!</v>
      </c>
      <c r="D96" s="4" t="e">
        <f>'LYNX PLYWOOD'!#REF!*SUM('LYNX PLYWOOD'!N129:Y129)</f>
        <v>#REF!</v>
      </c>
      <c r="E96" s="4" t="e">
        <f>'LYNX PLYWOOD'!#REF!*SUM('LYNX PLYWOOD'!N129:Y129)</f>
        <v>#REF!</v>
      </c>
      <c r="F96" s="4" t="e">
        <f t="shared" si="5"/>
        <v>#REF!</v>
      </c>
      <c r="G96" s="4" t="e">
        <f t="shared" si="6"/>
        <v>#REF!</v>
      </c>
      <c r="H96" s="4" t="e">
        <f>'LYNX PLYWOOD'!#REF!*SUM('LYNX PLYWOOD'!N129:Y129)/3.125</f>
        <v>#REF!</v>
      </c>
      <c r="I96" s="4" t="e">
        <f>'LYNX PLYWOOD'!#REF!</f>
        <v>#REF!</v>
      </c>
    </row>
    <row r="97" spans="1:9">
      <c r="A97">
        <f>'PRODUCTION LIST lynx plywood'!A97</f>
        <v>0</v>
      </c>
      <c r="B97" s="4" t="e">
        <f>'LYNX PLYWOOD'!#REF!*SUM('LYNX PLYWOOD'!N130:Y130)</f>
        <v>#REF!</v>
      </c>
      <c r="C97" s="4" t="e">
        <f>'LYNX PLYWOOD'!#REF!*SUM('LYNX PLYWOOD'!N130:Y130)</f>
        <v>#REF!</v>
      </c>
      <c r="D97" s="4" t="e">
        <f>'LYNX PLYWOOD'!#REF!*SUM('LYNX PLYWOOD'!N130:Y130)</f>
        <v>#REF!</v>
      </c>
      <c r="E97" s="4" t="e">
        <f>'LYNX PLYWOOD'!#REF!*SUM('LYNX PLYWOOD'!N130:Y130)</f>
        <v>#REF!</v>
      </c>
      <c r="F97" s="4" t="e">
        <f t="shared" si="5"/>
        <v>#REF!</v>
      </c>
      <c r="G97" s="4" t="e">
        <f t="shared" si="6"/>
        <v>#REF!</v>
      </c>
      <c r="H97" s="4" t="e">
        <f>'LYNX PLYWOOD'!#REF!*SUM('LYNX PLYWOOD'!N130:Y130)/3.125</f>
        <v>#REF!</v>
      </c>
      <c r="I97" s="4" t="e">
        <f>'LYNX PLYWOOD'!#REF!</f>
        <v>#REF!</v>
      </c>
    </row>
    <row r="98" spans="1:9">
      <c r="A98">
        <f>'PRODUCTION LIST lynx plywood'!A98</f>
        <v>0</v>
      </c>
      <c r="B98" s="4" t="e">
        <f>'LYNX PLYWOOD'!#REF!*SUM('LYNX PLYWOOD'!N131:Y131)</f>
        <v>#REF!</v>
      </c>
      <c r="C98" s="4" t="e">
        <f>'LYNX PLYWOOD'!#REF!*SUM('LYNX PLYWOOD'!N131:Y131)</f>
        <v>#REF!</v>
      </c>
      <c r="D98" s="4" t="e">
        <f>'LYNX PLYWOOD'!#REF!*SUM('LYNX PLYWOOD'!N131:Y131)</f>
        <v>#REF!</v>
      </c>
      <c r="E98" s="4" t="e">
        <f>'LYNX PLYWOOD'!#REF!*SUM('LYNX PLYWOOD'!N131:Y131)</f>
        <v>#REF!</v>
      </c>
      <c r="F98" s="4" t="e">
        <f t="shared" si="5"/>
        <v>#REF!</v>
      </c>
      <c r="G98" s="4" t="e">
        <f t="shared" si="6"/>
        <v>#REF!</v>
      </c>
      <c r="H98" s="4" t="e">
        <f>'LYNX PLYWOOD'!#REF!*SUM('LYNX PLYWOOD'!N131:Y131)/3.125</f>
        <v>#REF!</v>
      </c>
      <c r="I98" s="4" t="e">
        <f>'LYNX PLYWOOD'!#REF!</f>
        <v>#REF!</v>
      </c>
    </row>
    <row r="99" spans="1:9">
      <c r="A99">
        <f>'PRODUCTION LIST lynx plywood'!A99</f>
        <v>0</v>
      </c>
      <c r="B99" s="4" t="e">
        <f>'LYNX PLYWOOD'!#REF!*SUM('LYNX PLYWOOD'!N132:Y132)</f>
        <v>#REF!</v>
      </c>
      <c r="C99" s="4" t="e">
        <f>'LYNX PLYWOOD'!#REF!*SUM('LYNX PLYWOOD'!N132:Y132)</f>
        <v>#REF!</v>
      </c>
      <c r="D99" s="4" t="e">
        <f>'LYNX PLYWOOD'!#REF!*SUM('LYNX PLYWOOD'!N132:Y132)</f>
        <v>#REF!</v>
      </c>
      <c r="E99" s="4" t="e">
        <f>'LYNX PLYWOOD'!#REF!*SUM('LYNX PLYWOOD'!N132:Y132)</f>
        <v>#REF!</v>
      </c>
      <c r="F99" s="4" t="e">
        <f t="shared" si="5"/>
        <v>#REF!</v>
      </c>
      <c r="G99" s="4" t="e">
        <f t="shared" si="6"/>
        <v>#REF!</v>
      </c>
      <c r="H99" s="4" t="e">
        <f>'LYNX PLYWOOD'!#REF!*SUM('LYNX PLYWOOD'!N132:Y132)/3.125</f>
        <v>#REF!</v>
      </c>
      <c r="I99" s="4" t="e">
        <f>'LYNX PLYWOOD'!#REF!</f>
        <v>#REF!</v>
      </c>
    </row>
    <row r="100" spans="1:9">
      <c r="A100">
        <f>'PRODUCTION LIST lynx plywood'!A100</f>
        <v>0</v>
      </c>
      <c r="B100" s="4" t="e">
        <f>'LYNX PLYWOOD'!#REF!*SUM('LYNX PLYWOOD'!N133:Y133)</f>
        <v>#REF!</v>
      </c>
      <c r="C100" s="4" t="e">
        <f>'LYNX PLYWOOD'!#REF!*SUM('LYNX PLYWOOD'!N133:Y133)</f>
        <v>#REF!</v>
      </c>
      <c r="D100" s="4" t="e">
        <f>'LYNX PLYWOOD'!#REF!*SUM('LYNX PLYWOOD'!N133:Y133)</f>
        <v>#REF!</v>
      </c>
      <c r="E100" s="4" t="e">
        <f>'LYNX PLYWOOD'!#REF!*SUM('LYNX PLYWOOD'!N133:Y133)</f>
        <v>#REF!</v>
      </c>
      <c r="F100" s="4" t="e">
        <f t="shared" si="5"/>
        <v>#REF!</v>
      </c>
      <c r="G100" s="4" t="e">
        <f t="shared" si="6"/>
        <v>#REF!</v>
      </c>
      <c r="H100" s="4" t="e">
        <f>'LYNX PLYWOOD'!#REF!*SUM('LYNX PLYWOOD'!N133:Y133)/3.125</f>
        <v>#REF!</v>
      </c>
      <c r="I100" s="4" t="e">
        <f>'LYNX PLYWOOD'!#REF!</f>
        <v>#REF!</v>
      </c>
    </row>
    <row r="101" spans="1:9">
      <c r="A101">
        <f>'PRODUCTION LIST lynx plywood'!A101</f>
        <v>0</v>
      </c>
      <c r="B101" s="4" t="e">
        <f>'LYNX PLYWOOD'!#REF!*SUM('LYNX PLYWOOD'!N134:Y134)</f>
        <v>#REF!</v>
      </c>
      <c r="C101" s="4" t="e">
        <f>'LYNX PLYWOOD'!#REF!*SUM('LYNX PLYWOOD'!N134:Y134)</f>
        <v>#REF!</v>
      </c>
      <c r="D101" s="4" t="e">
        <f>'LYNX PLYWOOD'!#REF!*SUM('LYNX PLYWOOD'!N134:Y134)</f>
        <v>#REF!</v>
      </c>
      <c r="E101" s="4" t="e">
        <f>'LYNX PLYWOOD'!#REF!*SUM('LYNX PLYWOOD'!N134:Y134)</f>
        <v>#REF!</v>
      </c>
      <c r="F101" s="4" t="e">
        <f t="shared" si="5"/>
        <v>#REF!</v>
      </c>
      <c r="G101" s="4" t="e">
        <f t="shared" si="6"/>
        <v>#REF!</v>
      </c>
      <c r="H101" s="4" t="e">
        <f>'LYNX PLYWOOD'!#REF!*SUM('LYNX PLYWOOD'!N134:Y134)/3.125</f>
        <v>#REF!</v>
      </c>
      <c r="I101" s="4" t="e">
        <f>'LYNX PLYWOOD'!#REF!</f>
        <v>#REF!</v>
      </c>
    </row>
    <row r="102" spans="1:9">
      <c r="A102">
        <f>'PRODUCTION LIST lynx plywood'!A102</f>
        <v>0</v>
      </c>
      <c r="B102" s="4" t="e">
        <f>'LYNX PLYWOOD'!#REF!*SUM('LYNX PLYWOOD'!N135:Y135)</f>
        <v>#REF!</v>
      </c>
      <c r="C102" s="4" t="e">
        <f>'LYNX PLYWOOD'!#REF!*SUM('LYNX PLYWOOD'!N135:Y135)</f>
        <v>#REF!</v>
      </c>
      <c r="D102" s="4" t="e">
        <f>'LYNX PLYWOOD'!#REF!*SUM('LYNX PLYWOOD'!N135:Y135)</f>
        <v>#REF!</v>
      </c>
      <c r="E102" s="4" t="e">
        <f>'LYNX PLYWOOD'!#REF!*SUM('LYNX PLYWOOD'!N135:Y135)</f>
        <v>#REF!</v>
      </c>
      <c r="F102" s="4" t="e">
        <f t="shared" si="5"/>
        <v>#REF!</v>
      </c>
      <c r="G102" s="4" t="e">
        <f t="shared" si="6"/>
        <v>#REF!</v>
      </c>
      <c r="H102" s="4" t="e">
        <f>'LYNX PLYWOOD'!#REF!*SUM('LYNX PLYWOOD'!N135:Y135)/3.125</f>
        <v>#REF!</v>
      </c>
      <c r="I102" s="4" t="e">
        <f>'LYNX PLYWOOD'!#REF!</f>
        <v>#REF!</v>
      </c>
    </row>
    <row r="103" spans="1:9">
      <c r="A103">
        <f>'PRODUCTION LIST lynx plywood'!A103</f>
        <v>0</v>
      </c>
      <c r="B103" s="4" t="e">
        <f>'LYNX PLYWOOD'!#REF!*SUM('LYNX PLYWOOD'!N136:Y136)</f>
        <v>#REF!</v>
      </c>
      <c r="C103" s="4" t="e">
        <f>'LYNX PLYWOOD'!#REF!*SUM('LYNX PLYWOOD'!N136:Y136)</f>
        <v>#REF!</v>
      </c>
      <c r="D103" s="4" t="e">
        <f>'LYNX PLYWOOD'!#REF!*SUM('LYNX PLYWOOD'!N136:Y136)</f>
        <v>#REF!</v>
      </c>
      <c r="E103" s="4" t="e">
        <f>'LYNX PLYWOOD'!#REF!*SUM('LYNX PLYWOOD'!N136:Y136)</f>
        <v>#REF!</v>
      </c>
      <c r="F103" s="4" t="e">
        <f t="shared" si="5"/>
        <v>#REF!</v>
      </c>
      <c r="G103" s="4" t="e">
        <f t="shared" si="6"/>
        <v>#REF!</v>
      </c>
      <c r="H103" s="4" t="e">
        <f>'LYNX PLYWOOD'!#REF!*SUM('LYNX PLYWOOD'!N136:Y136)/3.125</f>
        <v>#REF!</v>
      </c>
      <c r="I103" s="4" t="e">
        <f>'LYNX PLYWOOD'!#REF!</f>
        <v>#REF!</v>
      </c>
    </row>
    <row r="104" spans="1:9">
      <c r="A104">
        <f>'PRODUCTION LIST lynx plywood'!A104</f>
        <v>0</v>
      </c>
      <c r="B104" s="4" t="e">
        <f>'LYNX PLYWOOD'!#REF!*SUM('LYNX PLYWOOD'!N137:Y137)</f>
        <v>#REF!</v>
      </c>
      <c r="C104" s="4" t="e">
        <f>'LYNX PLYWOOD'!#REF!*SUM('LYNX PLYWOOD'!N137:Y137)</f>
        <v>#REF!</v>
      </c>
      <c r="D104" s="4" t="e">
        <f>'LYNX PLYWOOD'!#REF!*SUM('LYNX PLYWOOD'!N137:Y137)</f>
        <v>#REF!</v>
      </c>
      <c r="E104" s="4" t="e">
        <f>'LYNX PLYWOOD'!#REF!*SUM('LYNX PLYWOOD'!N137:Y137)</f>
        <v>#REF!</v>
      </c>
      <c r="F104" s="4" t="e">
        <f t="shared" si="5"/>
        <v>#REF!</v>
      </c>
      <c r="G104" s="4" t="e">
        <f t="shared" si="6"/>
        <v>#REF!</v>
      </c>
      <c r="H104" s="4" t="e">
        <f>'LYNX PLYWOOD'!#REF!*SUM('LYNX PLYWOOD'!N137:Y137)/3.125</f>
        <v>#REF!</v>
      </c>
      <c r="I104" s="4" t="e">
        <f>'LYNX PLYWOOD'!#REF!</f>
        <v>#REF!</v>
      </c>
    </row>
    <row r="105" spans="1:9">
      <c r="A105">
        <f>'PRODUCTION LIST lynx plywood'!A105</f>
        <v>0</v>
      </c>
      <c r="B105" s="4" t="e">
        <f>'LYNX PLYWOOD'!#REF!*SUM('LYNX PLYWOOD'!N138:Y138)</f>
        <v>#REF!</v>
      </c>
      <c r="C105" s="4" t="e">
        <f>'LYNX PLYWOOD'!#REF!*SUM('LYNX PLYWOOD'!N138:Y138)</f>
        <v>#REF!</v>
      </c>
      <c r="D105" s="4" t="e">
        <f>'LYNX PLYWOOD'!#REF!*SUM('LYNX PLYWOOD'!N138:Y138)</f>
        <v>#REF!</v>
      </c>
      <c r="E105" s="4" t="e">
        <f>'LYNX PLYWOOD'!#REF!*SUM('LYNX PLYWOOD'!N138:Y138)</f>
        <v>#REF!</v>
      </c>
      <c r="F105" s="4" t="e">
        <f t="shared" si="5"/>
        <v>#REF!</v>
      </c>
      <c r="G105" s="4" t="e">
        <f t="shared" si="6"/>
        <v>#REF!</v>
      </c>
      <c r="H105" s="4" t="e">
        <f>'LYNX PLYWOOD'!#REF!*SUM('LYNX PLYWOOD'!N138:Y138)/3.125</f>
        <v>#REF!</v>
      </c>
      <c r="I105" s="4" t="e">
        <f>'LYNX PLYWOOD'!#REF!</f>
        <v>#REF!</v>
      </c>
    </row>
    <row r="106" spans="1:9">
      <c r="A106">
        <f>'PRODUCTION LIST lynx plywood'!A106</f>
        <v>0</v>
      </c>
      <c r="B106" s="4" t="e">
        <f>'LYNX PLYWOOD'!#REF!*SUM('LYNX PLYWOOD'!N139:Y139)</f>
        <v>#REF!</v>
      </c>
      <c r="C106" s="4" t="e">
        <f>'LYNX PLYWOOD'!#REF!*SUM('LYNX PLYWOOD'!N139:Y139)</f>
        <v>#REF!</v>
      </c>
      <c r="D106" s="4" t="e">
        <f>'LYNX PLYWOOD'!#REF!*SUM('LYNX PLYWOOD'!N139:Y139)</f>
        <v>#REF!</v>
      </c>
      <c r="E106" s="4" t="e">
        <f>'LYNX PLYWOOD'!#REF!*SUM('LYNX PLYWOOD'!N139:Y139)</f>
        <v>#REF!</v>
      </c>
      <c r="F106" s="4" t="e">
        <f t="shared" si="5"/>
        <v>#REF!</v>
      </c>
      <c r="G106" s="4" t="e">
        <f t="shared" si="6"/>
        <v>#REF!</v>
      </c>
      <c r="H106" s="4" t="e">
        <f>'LYNX PLYWOOD'!#REF!*SUM('LYNX PLYWOOD'!N139:Y139)/3.125</f>
        <v>#REF!</v>
      </c>
      <c r="I106" s="4" t="e">
        <f>'LYNX PLYWOOD'!#REF!</f>
        <v>#REF!</v>
      </c>
    </row>
    <row r="107" spans="1:9">
      <c r="A107">
        <f>'PRODUCTION LIST lynx plywood'!A107</f>
        <v>0</v>
      </c>
      <c r="B107" s="4" t="e">
        <f>'LYNX PLYWOOD'!#REF!*SUM('LYNX PLYWOOD'!N140:Y140)</f>
        <v>#REF!</v>
      </c>
      <c r="C107" s="4" t="e">
        <f>'LYNX PLYWOOD'!#REF!*SUM('LYNX PLYWOOD'!N140:Y140)</f>
        <v>#REF!</v>
      </c>
      <c r="D107" s="4" t="e">
        <f>'LYNX PLYWOOD'!#REF!*SUM('LYNX PLYWOOD'!N140:Y140)</f>
        <v>#REF!</v>
      </c>
      <c r="E107" s="4" t="e">
        <f>'LYNX PLYWOOD'!#REF!*SUM('LYNX PLYWOOD'!N140:Y140)</f>
        <v>#REF!</v>
      </c>
      <c r="F107" s="4" t="e">
        <f t="shared" si="5"/>
        <v>#REF!</v>
      </c>
      <c r="G107" s="4" t="e">
        <f t="shared" si="6"/>
        <v>#REF!</v>
      </c>
      <c r="H107" s="4" t="e">
        <f>'LYNX PLYWOOD'!#REF!*SUM('LYNX PLYWOOD'!N140:Y140)/3.125</f>
        <v>#REF!</v>
      </c>
      <c r="I107" s="4" t="e">
        <f>'LYNX PLYWOOD'!#REF!</f>
        <v>#REF!</v>
      </c>
    </row>
    <row r="108" spans="1:9">
      <c r="A108">
        <f>'PRODUCTION LIST lynx plywood'!A108</f>
        <v>0</v>
      </c>
      <c r="B108" s="4" t="e">
        <f>'LYNX PLYWOOD'!#REF!*SUM('LYNX PLYWOOD'!N141:Y141)</f>
        <v>#REF!</v>
      </c>
      <c r="C108" s="4" t="e">
        <f>'LYNX PLYWOOD'!#REF!*SUM('LYNX PLYWOOD'!N141:Y141)</f>
        <v>#REF!</v>
      </c>
      <c r="D108" s="4" t="e">
        <f>'LYNX PLYWOOD'!#REF!*SUM('LYNX PLYWOOD'!N141:Y141)</f>
        <v>#REF!</v>
      </c>
      <c r="E108" s="4" t="e">
        <f>'LYNX PLYWOOD'!#REF!*SUM('LYNX PLYWOOD'!N141:Y141)</f>
        <v>#REF!</v>
      </c>
      <c r="F108" s="4" t="e">
        <f t="shared" si="5"/>
        <v>#REF!</v>
      </c>
      <c r="G108" s="4" t="e">
        <f t="shared" si="6"/>
        <v>#REF!</v>
      </c>
      <c r="H108" s="4" t="e">
        <f>'LYNX PLYWOOD'!#REF!*SUM('LYNX PLYWOOD'!N141:Y141)/3.125</f>
        <v>#REF!</v>
      </c>
      <c r="I108" s="4" t="e">
        <f>'LYNX PLYWOOD'!#REF!</f>
        <v>#REF!</v>
      </c>
    </row>
    <row r="109" spans="1:9">
      <c r="A109">
        <f>'PRODUCTION LIST lynx plywood'!A109</f>
        <v>0</v>
      </c>
      <c r="B109" s="4" t="e">
        <f>'LYNX PLYWOOD'!#REF!*SUM('LYNX PLYWOOD'!N142:Y142)</f>
        <v>#REF!</v>
      </c>
      <c r="C109" s="4" t="e">
        <f>'LYNX PLYWOOD'!#REF!*SUM('LYNX PLYWOOD'!N142:Y142)</f>
        <v>#REF!</v>
      </c>
      <c r="D109" s="4" t="e">
        <f>'LYNX PLYWOOD'!#REF!*SUM('LYNX PLYWOOD'!N142:Y142)</f>
        <v>#REF!</v>
      </c>
      <c r="E109" s="4" t="e">
        <f>'LYNX PLYWOOD'!#REF!*SUM('LYNX PLYWOOD'!N142:Y142)</f>
        <v>#REF!</v>
      </c>
      <c r="F109" s="4" t="e">
        <f t="shared" si="5"/>
        <v>#REF!</v>
      </c>
      <c r="G109" s="4" t="e">
        <f t="shared" si="6"/>
        <v>#REF!</v>
      </c>
      <c r="H109" s="4" t="e">
        <f>'LYNX PLYWOOD'!#REF!*SUM('LYNX PLYWOOD'!N142:Y142)/3.125</f>
        <v>#REF!</v>
      </c>
      <c r="I109" s="4" t="e">
        <f>'LYNX PLYWOOD'!#REF!</f>
        <v>#REF!</v>
      </c>
    </row>
    <row r="110" spans="1:9">
      <c r="A110">
        <f>'PRODUCTION LIST lynx plywood'!A110</f>
        <v>0</v>
      </c>
      <c r="B110" s="4" t="e">
        <f>'LYNX PLYWOOD'!#REF!*SUM('LYNX PLYWOOD'!N143:Y143)</f>
        <v>#REF!</v>
      </c>
      <c r="C110" s="4" t="e">
        <f>'LYNX PLYWOOD'!#REF!*SUM('LYNX PLYWOOD'!N143:Y143)</f>
        <v>#REF!</v>
      </c>
      <c r="D110" s="4" t="e">
        <f>'LYNX PLYWOOD'!#REF!*SUM('LYNX PLYWOOD'!N143:Y143)</f>
        <v>#REF!</v>
      </c>
      <c r="E110" s="4" t="e">
        <f>'LYNX PLYWOOD'!#REF!*SUM('LYNX PLYWOOD'!N143:Y143)</f>
        <v>#REF!</v>
      </c>
      <c r="F110" s="4" t="e">
        <f t="shared" si="5"/>
        <v>#REF!</v>
      </c>
      <c r="G110" s="4" t="e">
        <f t="shared" si="6"/>
        <v>#REF!</v>
      </c>
      <c r="H110" s="4" t="e">
        <f>'LYNX PLYWOOD'!#REF!*SUM('LYNX PLYWOOD'!N143:Y143)/3.125</f>
        <v>#REF!</v>
      </c>
      <c r="I110" s="4" t="e">
        <f>'LYNX PLYWOOD'!#REF!</f>
        <v>#REF!</v>
      </c>
    </row>
    <row r="111" spans="1:9">
      <c r="A111">
        <f>'PRODUCTION LIST lynx plywood'!A111</f>
        <v>0</v>
      </c>
      <c r="B111" s="4" t="e">
        <f>'LYNX PLYWOOD'!#REF!*SUM('LYNX PLYWOOD'!N144:Y144)</f>
        <v>#REF!</v>
      </c>
      <c r="C111" s="4" t="e">
        <f>'LYNX PLYWOOD'!#REF!*SUM('LYNX PLYWOOD'!N144:Y144)</f>
        <v>#REF!</v>
      </c>
      <c r="D111" s="4" t="e">
        <f>'LYNX PLYWOOD'!#REF!*SUM('LYNX PLYWOOD'!N144:Y144)</f>
        <v>#REF!</v>
      </c>
      <c r="E111" s="4" t="e">
        <f>'LYNX PLYWOOD'!#REF!*SUM('LYNX PLYWOOD'!N144:Y144)</f>
        <v>#REF!</v>
      </c>
      <c r="F111" s="4" t="e">
        <f t="shared" si="5"/>
        <v>#REF!</v>
      </c>
      <c r="G111" s="4" t="e">
        <f t="shared" si="6"/>
        <v>#REF!</v>
      </c>
      <c r="H111" s="4" t="e">
        <f>'LYNX PLYWOOD'!#REF!*SUM('LYNX PLYWOOD'!N144:Y144)/3.125</f>
        <v>#REF!</v>
      </c>
      <c r="I111" s="4" t="e">
        <f>'LYNX PLYWOOD'!#REF!</f>
        <v>#REF!</v>
      </c>
    </row>
    <row r="112" spans="1:9">
      <c r="A112">
        <f>'PRODUCTION LIST lynx plywood'!A112</f>
        <v>0</v>
      </c>
      <c r="B112" s="4" t="e">
        <f>'LYNX PLYWOOD'!#REF!*SUM('LYNX PLYWOOD'!N145:Y145)</f>
        <v>#REF!</v>
      </c>
      <c r="C112" s="4" t="e">
        <f>'LYNX PLYWOOD'!#REF!*SUM('LYNX PLYWOOD'!N145:Y145)</f>
        <v>#REF!</v>
      </c>
      <c r="D112" s="4" t="e">
        <f>'LYNX PLYWOOD'!#REF!*SUM('LYNX PLYWOOD'!N145:Y145)</f>
        <v>#REF!</v>
      </c>
      <c r="E112" s="4" t="e">
        <f>'LYNX PLYWOOD'!#REF!*SUM('LYNX PLYWOOD'!N145:Y145)</f>
        <v>#REF!</v>
      </c>
      <c r="F112" s="4" t="e">
        <f t="shared" si="5"/>
        <v>#REF!</v>
      </c>
      <c r="G112" s="4" t="e">
        <f t="shared" si="6"/>
        <v>#REF!</v>
      </c>
      <c r="H112" s="4" t="e">
        <f>'LYNX PLYWOOD'!#REF!*SUM('LYNX PLYWOOD'!N145:Y145)/3.125</f>
        <v>#REF!</v>
      </c>
      <c r="I112" s="4" t="e">
        <f>'LYNX PLYWOOD'!#REF!</f>
        <v>#REF!</v>
      </c>
    </row>
    <row r="113" spans="1:9">
      <c r="A113">
        <f>'PRODUCTION LIST lynx plywood'!A113</f>
        <v>0</v>
      </c>
      <c r="B113" s="4" t="e">
        <f>'LYNX PLYWOOD'!#REF!*SUM('LYNX PLYWOOD'!N146:Y146)</f>
        <v>#REF!</v>
      </c>
      <c r="C113" s="4" t="e">
        <f>'LYNX PLYWOOD'!#REF!*SUM('LYNX PLYWOOD'!N146:Y146)</f>
        <v>#REF!</v>
      </c>
      <c r="D113" s="4" t="e">
        <f>'LYNX PLYWOOD'!#REF!*SUM('LYNX PLYWOOD'!N146:Y146)</f>
        <v>#REF!</v>
      </c>
      <c r="E113" s="4" t="e">
        <f>'LYNX PLYWOOD'!#REF!*SUM('LYNX PLYWOOD'!N146:Y146)</f>
        <v>#REF!</v>
      </c>
      <c r="F113" s="4" t="e">
        <f t="shared" si="5"/>
        <v>#REF!</v>
      </c>
      <c r="G113" s="4" t="e">
        <f t="shared" si="6"/>
        <v>#REF!</v>
      </c>
      <c r="H113" s="4" t="e">
        <f>'LYNX PLYWOOD'!#REF!*SUM('LYNX PLYWOOD'!N146:Y146)/3.125</f>
        <v>#REF!</v>
      </c>
      <c r="I113" s="4" t="e">
        <f>'LYNX PLYWOOD'!#REF!</f>
        <v>#REF!</v>
      </c>
    </row>
    <row r="114" spans="1:9">
      <c r="A114">
        <f>'PRODUCTION LIST lynx plywood'!A114</f>
        <v>0</v>
      </c>
      <c r="B114" s="4" t="e">
        <f>'LYNX PLYWOOD'!#REF!*SUM('LYNX PLYWOOD'!N147:Y147)</f>
        <v>#REF!</v>
      </c>
      <c r="C114" s="4" t="e">
        <f>'LYNX PLYWOOD'!#REF!*SUM('LYNX PLYWOOD'!N147:Y147)</f>
        <v>#REF!</v>
      </c>
      <c r="D114" s="4" t="e">
        <f>'LYNX PLYWOOD'!#REF!*SUM('LYNX PLYWOOD'!N147:Y147)</f>
        <v>#REF!</v>
      </c>
      <c r="E114" s="4" t="e">
        <f>'LYNX PLYWOOD'!#REF!*SUM('LYNX PLYWOOD'!N147:Y147)</f>
        <v>#REF!</v>
      </c>
      <c r="F114" s="4" t="e">
        <f t="shared" si="5"/>
        <v>#REF!</v>
      </c>
      <c r="G114" s="4" t="e">
        <f t="shared" si="6"/>
        <v>#REF!</v>
      </c>
      <c r="H114" s="4" t="e">
        <f>'LYNX PLYWOOD'!#REF!*SUM('LYNX PLYWOOD'!N147:Y147)/3.125</f>
        <v>#REF!</v>
      </c>
      <c r="I114" s="4" t="e">
        <f>'LYNX PLYWOOD'!#REF!</f>
        <v>#REF!</v>
      </c>
    </row>
    <row r="115" spans="1:9">
      <c r="A115">
        <f>'PRODUCTION LIST lynx plywood'!A115</f>
        <v>0</v>
      </c>
      <c r="B115" s="4" t="e">
        <f>'LYNX PLYWOOD'!#REF!*SUM('LYNX PLYWOOD'!N148:Y148)</f>
        <v>#REF!</v>
      </c>
      <c r="C115" s="4" t="e">
        <f>'LYNX PLYWOOD'!#REF!*SUM('LYNX PLYWOOD'!N148:Y148)</f>
        <v>#REF!</v>
      </c>
      <c r="D115" s="4" t="e">
        <f>'LYNX PLYWOOD'!#REF!*SUM('LYNX PLYWOOD'!N148:Y148)</f>
        <v>#REF!</v>
      </c>
      <c r="E115" s="4" t="e">
        <f>'LYNX PLYWOOD'!#REF!*SUM('LYNX PLYWOOD'!N148:Y148)</f>
        <v>#REF!</v>
      </c>
      <c r="F115" s="4" t="e">
        <f t="shared" si="5"/>
        <v>#REF!</v>
      </c>
      <c r="G115" s="4" t="e">
        <f t="shared" si="6"/>
        <v>#REF!</v>
      </c>
      <c r="H115" s="4" t="e">
        <f>'LYNX PLYWOOD'!#REF!*SUM('LYNX PLYWOOD'!N148:Y148)/3.125</f>
        <v>#REF!</v>
      </c>
      <c r="I115" s="4" t="e">
        <f>'LYNX PLYWOOD'!#REF!</f>
        <v>#REF!</v>
      </c>
    </row>
    <row r="116" spans="1:9">
      <c r="A116">
        <f>'PRODUCTION LIST lynx plywood'!A116</f>
        <v>0</v>
      </c>
      <c r="B116" s="4" t="e">
        <f>'LYNX PLYWOOD'!#REF!*SUM('LYNX PLYWOOD'!N149:Y149)</f>
        <v>#REF!</v>
      </c>
      <c r="C116" s="4" t="e">
        <f>'LYNX PLYWOOD'!#REF!*SUM('LYNX PLYWOOD'!N149:Y149)</f>
        <v>#REF!</v>
      </c>
      <c r="D116" s="4" t="e">
        <f>'LYNX PLYWOOD'!#REF!*SUM('LYNX PLYWOOD'!N149:Y149)</f>
        <v>#REF!</v>
      </c>
      <c r="E116" s="4" t="e">
        <f>'LYNX PLYWOOD'!#REF!*SUM('LYNX PLYWOOD'!N149:Y149)</f>
        <v>#REF!</v>
      </c>
      <c r="F116" s="4" t="e">
        <f t="shared" si="5"/>
        <v>#REF!</v>
      </c>
      <c r="G116" s="4" t="e">
        <f t="shared" si="6"/>
        <v>#REF!</v>
      </c>
      <c r="H116" s="4" t="e">
        <f>'LYNX PLYWOOD'!#REF!*SUM('LYNX PLYWOOD'!N149:Y149)/3.125</f>
        <v>#REF!</v>
      </c>
      <c r="I116" s="4" t="e">
        <f>'LYNX PLYWOOD'!#REF!</f>
        <v>#REF!</v>
      </c>
    </row>
    <row r="117" spans="1:9">
      <c r="A117">
        <f>'PRODUCTION LIST lynx plywood'!A117</f>
        <v>0</v>
      </c>
      <c r="B117" s="4" t="e">
        <f>'LYNX PLYWOOD'!#REF!*SUM('LYNX PLYWOOD'!N150:Y150)</f>
        <v>#REF!</v>
      </c>
      <c r="C117" s="4" t="e">
        <f>'LYNX PLYWOOD'!#REF!*SUM('LYNX PLYWOOD'!N150:Y150)</f>
        <v>#REF!</v>
      </c>
      <c r="D117" s="4" t="e">
        <f>'LYNX PLYWOOD'!#REF!*SUM('LYNX PLYWOOD'!N150:Y150)</f>
        <v>#REF!</v>
      </c>
      <c r="E117" s="4" t="e">
        <f>'LYNX PLYWOOD'!#REF!*SUM('LYNX PLYWOOD'!N150:Y150)</f>
        <v>#REF!</v>
      </c>
      <c r="F117" s="4" t="e">
        <f t="shared" si="5"/>
        <v>#REF!</v>
      </c>
      <c r="G117" s="4" t="e">
        <f t="shared" si="6"/>
        <v>#REF!</v>
      </c>
      <c r="H117" s="4" t="e">
        <f>'LYNX PLYWOOD'!#REF!*SUM('LYNX PLYWOOD'!N150:Y150)/3.125</f>
        <v>#REF!</v>
      </c>
      <c r="I117" s="4" t="e">
        <f>'LYNX PLYWOOD'!#REF!</f>
        <v>#REF!</v>
      </c>
    </row>
    <row r="118" spans="1:9">
      <c r="A118">
        <f>'PRODUCTION LIST lynx plywood'!A118</f>
        <v>0</v>
      </c>
      <c r="B118" s="4" t="e">
        <f>'LYNX PLYWOOD'!#REF!*SUM('LYNX PLYWOOD'!N151:Y151)</f>
        <v>#REF!</v>
      </c>
      <c r="C118" s="4" t="e">
        <f>'LYNX PLYWOOD'!#REF!*SUM('LYNX PLYWOOD'!N151:Y151)</f>
        <v>#REF!</v>
      </c>
      <c r="D118" s="4" t="e">
        <f>'LYNX PLYWOOD'!#REF!*SUM('LYNX PLYWOOD'!N151:Y151)</f>
        <v>#REF!</v>
      </c>
      <c r="E118" s="4" t="e">
        <f>'LYNX PLYWOOD'!#REF!*SUM('LYNX PLYWOOD'!N151:Y151)</f>
        <v>#REF!</v>
      </c>
      <c r="F118" s="4" t="e">
        <f t="shared" si="5"/>
        <v>#REF!</v>
      </c>
      <c r="G118" s="4" t="e">
        <f t="shared" si="6"/>
        <v>#REF!</v>
      </c>
      <c r="H118" s="4" t="e">
        <f>'LYNX PLYWOOD'!#REF!*SUM('LYNX PLYWOOD'!N151:Y151)/3.125</f>
        <v>#REF!</v>
      </c>
      <c r="I118" s="4" t="e">
        <f>'LYNX PLYWOOD'!#REF!</f>
        <v>#REF!</v>
      </c>
    </row>
    <row r="119" spans="1:9">
      <c r="A119">
        <f>'PRODUCTION LIST lynx plywood'!A119</f>
        <v>0</v>
      </c>
      <c r="B119" s="4" t="e">
        <f>'LYNX PLYWOOD'!#REF!*SUM('LYNX PLYWOOD'!N152:Y152)</f>
        <v>#REF!</v>
      </c>
      <c r="C119" s="4" t="e">
        <f>'LYNX PLYWOOD'!#REF!*SUM('LYNX PLYWOOD'!N152:Y152)</f>
        <v>#REF!</v>
      </c>
      <c r="D119" s="4" t="e">
        <f>'LYNX PLYWOOD'!#REF!*SUM('LYNX PLYWOOD'!N152:Y152)</f>
        <v>#REF!</v>
      </c>
      <c r="E119" s="4" t="e">
        <f>'LYNX PLYWOOD'!#REF!*SUM('LYNX PLYWOOD'!N152:Y152)</f>
        <v>#REF!</v>
      </c>
      <c r="F119" s="4" t="e">
        <f t="shared" si="5"/>
        <v>#REF!</v>
      </c>
      <c r="G119" s="4" t="e">
        <f t="shared" si="6"/>
        <v>#REF!</v>
      </c>
      <c r="H119" s="4" t="e">
        <f>'LYNX PLYWOOD'!#REF!*SUM('LYNX PLYWOOD'!N152:Y152)/3.125</f>
        <v>#REF!</v>
      </c>
      <c r="I119" s="4" t="e">
        <f>'LYNX PLYWOOD'!#REF!</f>
        <v>#REF!</v>
      </c>
    </row>
    <row r="120" spans="1:9">
      <c r="A120">
        <f>'PRODUCTION LIST lynx plywood'!A120</f>
        <v>0</v>
      </c>
      <c r="B120" s="4" t="e">
        <f>'LYNX PLYWOOD'!#REF!*SUM('LYNX PLYWOOD'!N153:Y153)</f>
        <v>#REF!</v>
      </c>
      <c r="C120" s="4" t="e">
        <f>'LYNX PLYWOOD'!#REF!*SUM('LYNX PLYWOOD'!N153:Y153)</f>
        <v>#REF!</v>
      </c>
      <c r="D120" s="4" t="e">
        <f>'LYNX PLYWOOD'!#REF!*SUM('LYNX PLYWOOD'!N153:Y153)</f>
        <v>#REF!</v>
      </c>
      <c r="E120" s="4" t="e">
        <f>'LYNX PLYWOOD'!#REF!*SUM('LYNX PLYWOOD'!N153:Y153)</f>
        <v>#REF!</v>
      </c>
      <c r="F120" s="4" t="e">
        <f t="shared" si="5"/>
        <v>#REF!</v>
      </c>
      <c r="G120" s="4" t="e">
        <f t="shared" si="6"/>
        <v>#REF!</v>
      </c>
      <c r="H120" s="4" t="e">
        <f>'LYNX PLYWOOD'!#REF!*SUM('LYNX PLYWOOD'!N153:Y153)/3.125</f>
        <v>#REF!</v>
      </c>
      <c r="I120" s="4" t="e">
        <f>'LYNX PLYWOOD'!#REF!</f>
        <v>#REF!</v>
      </c>
    </row>
    <row r="121" spans="1:9">
      <c r="A121">
        <f>'PRODUCTION LIST lynx plywood'!A121</f>
        <v>0</v>
      </c>
      <c r="B121" s="4" t="e">
        <f>'LYNX PLYWOOD'!#REF!*SUM('LYNX PLYWOOD'!N154:Y154)</f>
        <v>#REF!</v>
      </c>
      <c r="C121" s="4" t="e">
        <f>'LYNX PLYWOOD'!#REF!*SUM('LYNX PLYWOOD'!N154:Y154)</f>
        <v>#REF!</v>
      </c>
      <c r="D121" s="4" t="e">
        <f>'LYNX PLYWOOD'!#REF!*SUM('LYNX PLYWOOD'!N154:Y154)</f>
        <v>#REF!</v>
      </c>
      <c r="E121" s="4" t="e">
        <f>'LYNX PLYWOOD'!#REF!*SUM('LYNX PLYWOOD'!N154:Y154)</f>
        <v>#REF!</v>
      </c>
      <c r="F121" s="4" t="e">
        <f t="shared" si="5"/>
        <v>#REF!</v>
      </c>
      <c r="G121" s="4" t="e">
        <f t="shared" si="6"/>
        <v>#REF!</v>
      </c>
      <c r="H121" s="4" t="e">
        <f>'LYNX PLYWOOD'!#REF!*SUM('LYNX PLYWOOD'!N154:Y154)/3.125</f>
        <v>#REF!</v>
      </c>
      <c r="I121" s="4" t="e">
        <f>'LYNX PLYWOOD'!#REF!</f>
        <v>#REF!</v>
      </c>
    </row>
    <row r="122" spans="1:9">
      <c r="A122">
        <f>'PRODUCTION LIST lynx plywood'!A122</f>
        <v>0</v>
      </c>
      <c r="B122" s="4" t="e">
        <f>'LYNX PLYWOOD'!#REF!*SUM('LYNX PLYWOOD'!N155:Y155)</f>
        <v>#REF!</v>
      </c>
      <c r="C122" s="4" t="e">
        <f>'LYNX PLYWOOD'!#REF!*SUM('LYNX PLYWOOD'!N155:Y155)</f>
        <v>#REF!</v>
      </c>
      <c r="D122" s="4" t="e">
        <f>'LYNX PLYWOOD'!#REF!*SUM('LYNX PLYWOOD'!N155:Y155)</f>
        <v>#REF!</v>
      </c>
      <c r="E122" s="4" t="e">
        <f>'LYNX PLYWOOD'!#REF!*SUM('LYNX PLYWOOD'!N155:Y155)</f>
        <v>#REF!</v>
      </c>
      <c r="F122" s="4" t="e">
        <f t="shared" si="5"/>
        <v>#REF!</v>
      </c>
      <c r="G122" s="4" t="e">
        <f t="shared" si="6"/>
        <v>#REF!</v>
      </c>
      <c r="H122" s="4" t="e">
        <f>'LYNX PLYWOOD'!#REF!*SUM('LYNX PLYWOOD'!N155:Y155)/3.125</f>
        <v>#REF!</v>
      </c>
      <c r="I122" s="4" t="e">
        <f>'LYNX PLYWOOD'!#REF!</f>
        <v>#REF!</v>
      </c>
    </row>
    <row r="123" spans="1:9">
      <c r="A123">
        <f>'PRODUCTION LIST lynx plywood'!A123</f>
        <v>0</v>
      </c>
      <c r="B123" s="4" t="e">
        <f>'LYNX PLYWOOD'!#REF!*SUM('LYNX PLYWOOD'!N156:Y156)</f>
        <v>#REF!</v>
      </c>
      <c r="C123" s="4" t="e">
        <f>'LYNX PLYWOOD'!#REF!*SUM('LYNX PLYWOOD'!N156:Y156)</f>
        <v>#REF!</v>
      </c>
      <c r="D123" s="4" t="e">
        <f>'LYNX PLYWOOD'!#REF!*SUM('LYNX PLYWOOD'!N156:Y156)</f>
        <v>#REF!</v>
      </c>
      <c r="E123" s="4" t="e">
        <f>'LYNX PLYWOOD'!#REF!*SUM('LYNX PLYWOOD'!N156:Y156)</f>
        <v>#REF!</v>
      </c>
      <c r="F123" s="4" t="e">
        <f t="shared" si="5"/>
        <v>#REF!</v>
      </c>
      <c r="G123" s="4" t="e">
        <f t="shared" si="6"/>
        <v>#REF!</v>
      </c>
      <c r="H123" s="4" t="e">
        <f>'LYNX PLYWOOD'!#REF!*SUM('LYNX PLYWOOD'!N156:Y156)/3.125</f>
        <v>#REF!</v>
      </c>
      <c r="I123" s="4" t="e">
        <f>'LYNX PLYWOOD'!#REF!</f>
        <v>#REF!</v>
      </c>
    </row>
    <row r="124" spans="1:9">
      <c r="A124">
        <f>'PRODUCTION LIST lynx plywood'!A124</f>
        <v>0</v>
      </c>
      <c r="B124" s="4" t="e">
        <f>'LYNX PLYWOOD'!#REF!*SUM('LYNX PLYWOOD'!N157:Y157)</f>
        <v>#REF!</v>
      </c>
      <c r="C124" s="4" t="e">
        <f>'LYNX PLYWOOD'!#REF!*SUM('LYNX PLYWOOD'!N157:Y157)</f>
        <v>#REF!</v>
      </c>
      <c r="D124" s="4" t="e">
        <f>'LYNX PLYWOOD'!#REF!*SUM('LYNX PLYWOOD'!N157:Y157)</f>
        <v>#REF!</v>
      </c>
      <c r="E124" s="4" t="e">
        <f>'LYNX PLYWOOD'!#REF!*SUM('LYNX PLYWOOD'!N157:Y157)</f>
        <v>#REF!</v>
      </c>
      <c r="F124" s="4" t="e">
        <f t="shared" si="5"/>
        <v>#REF!</v>
      </c>
      <c r="G124" s="4" t="e">
        <f t="shared" si="6"/>
        <v>#REF!</v>
      </c>
      <c r="H124" s="4" t="e">
        <f>'LYNX PLYWOOD'!#REF!*SUM('LYNX PLYWOOD'!N157:Y157)/3.125</f>
        <v>#REF!</v>
      </c>
      <c r="I124" s="4" t="e">
        <f>'LYNX PLYWOOD'!#REF!</f>
        <v>#REF!</v>
      </c>
    </row>
    <row r="125" spans="1:9">
      <c r="A125">
        <f>'PRODUCTION LIST lynx plywood'!A125</f>
        <v>0</v>
      </c>
      <c r="B125" s="4" t="e">
        <f>'LYNX PLYWOOD'!#REF!*SUM('LYNX PLYWOOD'!N158:Y158)</f>
        <v>#REF!</v>
      </c>
      <c r="C125" s="4" t="e">
        <f>'LYNX PLYWOOD'!#REF!*SUM('LYNX PLYWOOD'!N158:Y158)</f>
        <v>#REF!</v>
      </c>
      <c r="D125" s="4" t="e">
        <f>'LYNX PLYWOOD'!#REF!*SUM('LYNX PLYWOOD'!N158:Y158)</f>
        <v>#REF!</v>
      </c>
      <c r="E125" s="4" t="e">
        <f>'LYNX PLYWOOD'!#REF!*SUM('LYNX PLYWOOD'!N158:Y158)</f>
        <v>#REF!</v>
      </c>
      <c r="F125" s="4" t="e">
        <f t="shared" si="5"/>
        <v>#REF!</v>
      </c>
      <c r="G125" s="4" t="e">
        <f t="shared" si="6"/>
        <v>#REF!</v>
      </c>
      <c r="H125" s="4" t="e">
        <f>'LYNX PLYWOOD'!#REF!*SUM('LYNX PLYWOOD'!N158:Y158)/3.125</f>
        <v>#REF!</v>
      </c>
      <c r="I125" s="4" t="e">
        <f>'LYNX PLYWOOD'!#REF!</f>
        <v>#REF!</v>
      </c>
    </row>
    <row r="126" spans="1:9">
      <c r="A126">
        <f>'PRODUCTION LIST lynx plywood'!A126</f>
        <v>0</v>
      </c>
      <c r="B126" s="4" t="e">
        <f>'LYNX PLYWOOD'!#REF!*SUM('LYNX PLYWOOD'!N159:Y159)</f>
        <v>#REF!</v>
      </c>
      <c r="C126" s="4" t="e">
        <f>'LYNX PLYWOOD'!#REF!*SUM('LYNX PLYWOOD'!N159:Y159)</f>
        <v>#REF!</v>
      </c>
      <c r="D126" s="4" t="e">
        <f>'LYNX PLYWOOD'!#REF!*SUM('LYNX PLYWOOD'!N159:Y159)</f>
        <v>#REF!</v>
      </c>
      <c r="E126" s="4" t="e">
        <f>'LYNX PLYWOOD'!#REF!*SUM('LYNX PLYWOOD'!N159:Y159)</f>
        <v>#REF!</v>
      </c>
      <c r="F126" s="4" t="e">
        <f t="shared" si="5"/>
        <v>#REF!</v>
      </c>
      <c r="G126" s="4" t="e">
        <f t="shared" si="6"/>
        <v>#REF!</v>
      </c>
      <c r="H126" s="4" t="e">
        <f>'LYNX PLYWOOD'!#REF!*SUM('LYNX PLYWOOD'!N159:Y159)/3.125</f>
        <v>#REF!</v>
      </c>
      <c r="I126" s="4" t="e">
        <f>'LYNX PLYWOOD'!#REF!</f>
        <v>#REF!</v>
      </c>
    </row>
    <row r="127" spans="1:9">
      <c r="A127">
        <f>'PRODUCTION LIST lynx plywood'!A127</f>
        <v>0</v>
      </c>
      <c r="B127" s="4" t="e">
        <f>'LYNX PLYWOOD'!#REF!*SUM('LYNX PLYWOOD'!N160:Y160)</f>
        <v>#REF!</v>
      </c>
      <c r="C127" s="4" t="e">
        <f>'LYNX PLYWOOD'!#REF!*SUM('LYNX PLYWOOD'!N160:Y160)</f>
        <v>#REF!</v>
      </c>
      <c r="D127" s="4" t="e">
        <f>'LYNX PLYWOOD'!#REF!*SUM('LYNX PLYWOOD'!N160:Y160)</f>
        <v>#REF!</v>
      </c>
      <c r="E127" s="4" t="e">
        <f>'LYNX PLYWOOD'!#REF!*SUM('LYNX PLYWOOD'!N160:Y160)</f>
        <v>#REF!</v>
      </c>
      <c r="F127" s="4" t="e">
        <f t="shared" si="5"/>
        <v>#REF!</v>
      </c>
      <c r="G127" s="4" t="e">
        <f t="shared" si="6"/>
        <v>#REF!</v>
      </c>
      <c r="H127" s="4" t="e">
        <f>'LYNX PLYWOOD'!#REF!*SUM('LYNX PLYWOOD'!N160:Y160)/3.125</f>
        <v>#REF!</v>
      </c>
      <c r="I127" s="4" t="e">
        <f>'LYNX PLYWOOD'!#REF!</f>
        <v>#REF!</v>
      </c>
    </row>
    <row r="128" spans="1:9">
      <c r="A128">
        <f>'PRODUCTION LIST lynx plywood'!A128</f>
        <v>0</v>
      </c>
      <c r="B128" s="4" t="e">
        <f>'LYNX PLYWOOD'!#REF!*SUM('LYNX PLYWOOD'!N161:Y161)</f>
        <v>#REF!</v>
      </c>
      <c r="C128" s="4" t="e">
        <f>'LYNX PLYWOOD'!#REF!*SUM('LYNX PLYWOOD'!N161:Y161)</f>
        <v>#REF!</v>
      </c>
      <c r="D128" s="4" t="e">
        <f>'LYNX PLYWOOD'!#REF!*SUM('LYNX PLYWOOD'!N161:Y161)</f>
        <v>#REF!</v>
      </c>
      <c r="E128" s="4" t="e">
        <f>'LYNX PLYWOOD'!#REF!*SUM('LYNX PLYWOOD'!N161:Y161)</f>
        <v>#REF!</v>
      </c>
      <c r="F128" s="4" t="e">
        <f t="shared" si="5"/>
        <v>#REF!</v>
      </c>
      <c r="G128" s="4" t="e">
        <f t="shared" si="6"/>
        <v>#REF!</v>
      </c>
      <c r="H128" s="4" t="e">
        <f>'LYNX PLYWOOD'!#REF!*SUM('LYNX PLYWOOD'!N161:Y161)/3.125</f>
        <v>#REF!</v>
      </c>
      <c r="I128" s="4" t="e">
        <f>'LYNX PLYWOOD'!#REF!</f>
        <v>#REF!</v>
      </c>
    </row>
    <row r="129" spans="1:9">
      <c r="A129">
        <f>'PRODUCTION LIST lynx plywood'!A129</f>
        <v>0</v>
      </c>
      <c r="B129" s="4" t="e">
        <f>'LYNX PLYWOOD'!#REF!*SUM('LYNX PLYWOOD'!N162:Y162)</f>
        <v>#REF!</v>
      </c>
      <c r="C129" s="4" t="e">
        <f>'LYNX PLYWOOD'!#REF!*SUM('LYNX PLYWOOD'!N162:Y162)</f>
        <v>#REF!</v>
      </c>
      <c r="D129" s="4" t="e">
        <f>'LYNX PLYWOOD'!#REF!*SUM('LYNX PLYWOOD'!N162:Y162)</f>
        <v>#REF!</v>
      </c>
      <c r="E129" s="4" t="e">
        <f>'LYNX PLYWOOD'!#REF!*SUM('LYNX PLYWOOD'!N162:Y162)</f>
        <v>#REF!</v>
      </c>
      <c r="F129" s="4" t="e">
        <f t="shared" si="5"/>
        <v>#REF!</v>
      </c>
      <c r="G129" s="4" t="e">
        <f t="shared" si="6"/>
        <v>#REF!</v>
      </c>
      <c r="H129" s="4" t="e">
        <f>'LYNX PLYWOOD'!#REF!*SUM('LYNX PLYWOOD'!N162:Y162)/3.125</f>
        <v>#REF!</v>
      </c>
      <c r="I129" s="4" t="e">
        <f>'LYNX PLYWOOD'!#REF!</f>
        <v>#REF!</v>
      </c>
    </row>
    <row r="130" spans="1:9">
      <c r="A130">
        <f>'PRODUCTION LIST lynx plywood'!A130</f>
        <v>0</v>
      </c>
      <c r="B130" s="4" t="e">
        <f>'LYNX PLYWOOD'!#REF!*SUM('LYNX PLYWOOD'!N163:Y163)</f>
        <v>#REF!</v>
      </c>
      <c r="C130" s="4" t="e">
        <f>'LYNX PLYWOOD'!#REF!*SUM('LYNX PLYWOOD'!N163:Y163)</f>
        <v>#REF!</v>
      </c>
      <c r="D130" s="4" t="e">
        <f>'LYNX PLYWOOD'!#REF!*SUM('LYNX PLYWOOD'!N163:Y163)</f>
        <v>#REF!</v>
      </c>
      <c r="E130" s="4" t="e">
        <f>'LYNX PLYWOOD'!#REF!*SUM('LYNX PLYWOOD'!N163:Y163)</f>
        <v>#REF!</v>
      </c>
      <c r="F130" s="4" t="e">
        <f t="shared" si="5"/>
        <v>#REF!</v>
      </c>
      <c r="G130" s="4" t="e">
        <f t="shared" si="6"/>
        <v>#REF!</v>
      </c>
      <c r="H130" s="4" t="e">
        <f>'LYNX PLYWOOD'!#REF!*SUM('LYNX PLYWOOD'!N163:Y163)/3.125</f>
        <v>#REF!</v>
      </c>
      <c r="I130" s="4" t="e">
        <f>'LYNX PLYWOOD'!#REF!</f>
        <v>#REF!</v>
      </c>
    </row>
    <row r="131" spans="1:9">
      <c r="A131">
        <f>'PRODUCTION LIST lynx plywood'!A131</f>
        <v>0</v>
      </c>
      <c r="B131" s="4" t="e">
        <f>'LYNX PLYWOOD'!#REF!*SUM('LYNX PLYWOOD'!N164:Y164)</f>
        <v>#REF!</v>
      </c>
      <c r="C131" s="4" t="e">
        <f>'LYNX PLYWOOD'!#REF!*SUM('LYNX PLYWOOD'!N164:Y164)</f>
        <v>#REF!</v>
      </c>
      <c r="D131" s="4" t="e">
        <f>'LYNX PLYWOOD'!#REF!*SUM('LYNX PLYWOOD'!N164:Y164)</f>
        <v>#REF!</v>
      </c>
      <c r="E131" s="4" t="e">
        <f>'LYNX PLYWOOD'!#REF!*SUM('LYNX PLYWOOD'!N164:Y164)</f>
        <v>#REF!</v>
      </c>
      <c r="F131" s="4" t="e">
        <f t="shared" si="5"/>
        <v>#REF!</v>
      </c>
      <c r="G131" s="4" t="e">
        <f t="shared" si="6"/>
        <v>#REF!</v>
      </c>
      <c r="H131" s="4" t="e">
        <f>'LYNX PLYWOOD'!#REF!*SUM('LYNX PLYWOOD'!N164:Y164)/3.125</f>
        <v>#REF!</v>
      </c>
      <c r="I131" s="4" t="e">
        <f>'LYNX PLYWOOD'!#REF!</f>
        <v>#REF!</v>
      </c>
    </row>
    <row r="132" spans="1:9">
      <c r="A132">
        <f>'PRODUCTION LIST lynx plywood'!A132</f>
        <v>0</v>
      </c>
      <c r="B132" s="4" t="e">
        <f>'LYNX PLYWOOD'!#REF!*SUM('LYNX PLYWOOD'!N165:Y165)</f>
        <v>#REF!</v>
      </c>
      <c r="C132" s="4" t="e">
        <f>'LYNX PLYWOOD'!#REF!*SUM('LYNX PLYWOOD'!N165:Y165)</f>
        <v>#REF!</v>
      </c>
      <c r="D132" s="4" t="e">
        <f>'LYNX PLYWOOD'!#REF!*SUM('LYNX PLYWOOD'!N165:Y165)</f>
        <v>#REF!</v>
      </c>
      <c r="E132" s="4" t="e">
        <f>'LYNX PLYWOOD'!#REF!*SUM('LYNX PLYWOOD'!N165:Y165)</f>
        <v>#REF!</v>
      </c>
      <c r="F132" s="4" t="e">
        <f t="shared" si="5"/>
        <v>#REF!</v>
      </c>
      <c r="G132" s="4" t="e">
        <f t="shared" si="6"/>
        <v>#REF!</v>
      </c>
      <c r="H132" s="4" t="e">
        <f>'LYNX PLYWOOD'!#REF!*SUM('LYNX PLYWOOD'!N165:Y165)/3.125</f>
        <v>#REF!</v>
      </c>
      <c r="I132" s="4" t="e">
        <f>'LYNX PLYWOOD'!#REF!</f>
        <v>#REF!</v>
      </c>
    </row>
    <row r="133" spans="1:9">
      <c r="A133">
        <f>'PRODUCTION LIST lynx plywood'!A133</f>
        <v>0</v>
      </c>
      <c r="B133" s="4" t="e">
        <f>'LYNX PLYWOOD'!#REF!*SUM('LYNX PLYWOOD'!N166:Y166)</f>
        <v>#REF!</v>
      </c>
      <c r="C133" s="4" t="e">
        <f>'LYNX PLYWOOD'!#REF!*SUM('LYNX PLYWOOD'!N166:Y166)</f>
        <v>#REF!</v>
      </c>
      <c r="D133" s="4" t="e">
        <f>'LYNX PLYWOOD'!#REF!*SUM('LYNX PLYWOOD'!N166:Y166)</f>
        <v>#REF!</v>
      </c>
      <c r="E133" s="4" t="e">
        <f>'LYNX PLYWOOD'!#REF!*SUM('LYNX PLYWOOD'!N166:Y166)</f>
        <v>#REF!</v>
      </c>
      <c r="F133" s="4" t="e">
        <f t="shared" ref="F133:F196" si="7">D133/10</f>
        <v>#REF!</v>
      </c>
      <c r="G133" s="4" t="e">
        <f t="shared" ref="G133:G196" si="8">(3/100)*D133</f>
        <v>#REF!</v>
      </c>
      <c r="H133" s="4" t="e">
        <f>'LYNX PLYWOOD'!#REF!*SUM('LYNX PLYWOOD'!N166:Y166)/3.125</f>
        <v>#REF!</v>
      </c>
      <c r="I133" s="4" t="e">
        <f>'LYNX PLYWOOD'!#REF!</f>
        <v>#REF!</v>
      </c>
    </row>
    <row r="134" spans="1:9">
      <c r="A134">
        <f>'PRODUCTION LIST lynx plywood'!A134</f>
        <v>0</v>
      </c>
      <c r="B134" s="4" t="e">
        <f>'LYNX PLYWOOD'!#REF!*SUM('LYNX PLYWOOD'!N167:Y167)</f>
        <v>#REF!</v>
      </c>
      <c r="C134" s="4" t="e">
        <f>'LYNX PLYWOOD'!#REF!*SUM('LYNX PLYWOOD'!N167:Y167)</f>
        <v>#REF!</v>
      </c>
      <c r="D134" s="4" t="e">
        <f>'LYNX PLYWOOD'!#REF!*SUM('LYNX PLYWOOD'!N167:Y167)</f>
        <v>#REF!</v>
      </c>
      <c r="E134" s="4" t="e">
        <f>'LYNX PLYWOOD'!#REF!*SUM('LYNX PLYWOOD'!N167:Y167)</f>
        <v>#REF!</v>
      </c>
      <c r="F134" s="4" t="e">
        <f t="shared" si="7"/>
        <v>#REF!</v>
      </c>
      <c r="G134" s="4" t="e">
        <f t="shared" si="8"/>
        <v>#REF!</v>
      </c>
      <c r="H134" s="4" t="e">
        <f>'LYNX PLYWOOD'!#REF!*SUM('LYNX PLYWOOD'!N167:Y167)/3.125</f>
        <v>#REF!</v>
      </c>
      <c r="I134" s="4" t="e">
        <f>'LYNX PLYWOOD'!#REF!</f>
        <v>#REF!</v>
      </c>
    </row>
    <row r="135" spans="1:9">
      <c r="A135">
        <f>'PRODUCTION LIST lynx plywood'!A135</f>
        <v>0</v>
      </c>
      <c r="B135" s="4" t="e">
        <f>'LYNX PLYWOOD'!#REF!*SUM('LYNX PLYWOOD'!N168:Y168)</f>
        <v>#REF!</v>
      </c>
      <c r="C135" s="4" t="e">
        <f>'LYNX PLYWOOD'!#REF!*SUM('LYNX PLYWOOD'!N168:Y168)</f>
        <v>#REF!</v>
      </c>
      <c r="D135" s="4" t="e">
        <f>'LYNX PLYWOOD'!#REF!*SUM('LYNX PLYWOOD'!N168:Y168)</f>
        <v>#REF!</v>
      </c>
      <c r="E135" s="4" t="e">
        <f>'LYNX PLYWOOD'!#REF!*SUM('LYNX PLYWOOD'!N168:Y168)</f>
        <v>#REF!</v>
      </c>
      <c r="F135" s="4" t="e">
        <f t="shared" si="7"/>
        <v>#REF!</v>
      </c>
      <c r="G135" s="4" t="e">
        <f t="shared" si="8"/>
        <v>#REF!</v>
      </c>
      <c r="H135" s="4" t="e">
        <f>'LYNX PLYWOOD'!#REF!*SUM('LYNX PLYWOOD'!N168:Y168)/3.125</f>
        <v>#REF!</v>
      </c>
      <c r="I135" s="4" t="e">
        <f>'LYNX PLYWOOD'!#REF!</f>
        <v>#REF!</v>
      </c>
    </row>
    <row r="136" spans="1:9">
      <c r="A136">
        <f>'PRODUCTION LIST lynx plywood'!A136</f>
        <v>0</v>
      </c>
      <c r="B136" s="4" t="e">
        <f>'LYNX PLYWOOD'!#REF!*SUM('LYNX PLYWOOD'!N169:Y169)</f>
        <v>#REF!</v>
      </c>
      <c r="C136" s="4" t="e">
        <f>'LYNX PLYWOOD'!#REF!*SUM('LYNX PLYWOOD'!N169:Y169)</f>
        <v>#REF!</v>
      </c>
      <c r="D136" s="4" t="e">
        <f>'LYNX PLYWOOD'!#REF!*SUM('LYNX PLYWOOD'!N169:Y169)</f>
        <v>#REF!</v>
      </c>
      <c r="E136" s="4" t="e">
        <f>'LYNX PLYWOOD'!#REF!*SUM('LYNX PLYWOOD'!N169:Y169)</f>
        <v>#REF!</v>
      </c>
      <c r="F136" s="4" t="e">
        <f t="shared" si="7"/>
        <v>#REF!</v>
      </c>
      <c r="G136" s="4" t="e">
        <f t="shared" si="8"/>
        <v>#REF!</v>
      </c>
      <c r="H136" s="4" t="e">
        <f>'LYNX PLYWOOD'!#REF!*SUM('LYNX PLYWOOD'!N169:Y169)/3.125</f>
        <v>#REF!</v>
      </c>
      <c r="I136" s="4" t="e">
        <f>'LYNX PLYWOOD'!#REF!</f>
        <v>#REF!</v>
      </c>
    </row>
    <row r="137" spans="1:9">
      <c r="A137">
        <f>'PRODUCTION LIST lynx plywood'!A137</f>
        <v>0</v>
      </c>
      <c r="B137" s="4" t="e">
        <f>'LYNX PLYWOOD'!#REF!*SUM('LYNX PLYWOOD'!N170:Y170)</f>
        <v>#REF!</v>
      </c>
      <c r="C137" s="4" t="e">
        <f>'LYNX PLYWOOD'!#REF!*SUM('LYNX PLYWOOD'!N170:Y170)</f>
        <v>#REF!</v>
      </c>
      <c r="D137" s="4" t="e">
        <f>'LYNX PLYWOOD'!#REF!*SUM('LYNX PLYWOOD'!N170:Y170)</f>
        <v>#REF!</v>
      </c>
      <c r="E137" s="4" t="e">
        <f>'LYNX PLYWOOD'!#REF!*SUM('LYNX PLYWOOD'!N170:Y170)</f>
        <v>#REF!</v>
      </c>
      <c r="F137" s="4" t="e">
        <f t="shared" si="7"/>
        <v>#REF!</v>
      </c>
      <c r="G137" s="4" t="e">
        <f t="shared" si="8"/>
        <v>#REF!</v>
      </c>
      <c r="H137" s="4" t="e">
        <f>'LYNX PLYWOOD'!#REF!*SUM('LYNX PLYWOOD'!N170:Y170)/3.125</f>
        <v>#REF!</v>
      </c>
      <c r="I137" s="4" t="e">
        <f>'LYNX PLYWOOD'!#REF!</f>
        <v>#REF!</v>
      </c>
    </row>
    <row r="138" spans="1:9">
      <c r="A138">
        <f>'PRODUCTION LIST lynx plywood'!A138</f>
        <v>0</v>
      </c>
      <c r="B138" s="4" t="e">
        <f>'LYNX PLYWOOD'!#REF!*SUM('LYNX PLYWOOD'!N171:Y171)</f>
        <v>#REF!</v>
      </c>
      <c r="C138" s="4" t="e">
        <f>'LYNX PLYWOOD'!#REF!*SUM('LYNX PLYWOOD'!N171:Y171)</f>
        <v>#REF!</v>
      </c>
      <c r="D138" s="4" t="e">
        <f>'LYNX PLYWOOD'!#REF!*SUM('LYNX PLYWOOD'!N171:Y171)</f>
        <v>#REF!</v>
      </c>
      <c r="E138" s="4" t="e">
        <f>'LYNX PLYWOOD'!#REF!*SUM('LYNX PLYWOOD'!N171:Y171)</f>
        <v>#REF!</v>
      </c>
      <c r="F138" s="4" t="e">
        <f t="shared" si="7"/>
        <v>#REF!</v>
      </c>
      <c r="G138" s="4" t="e">
        <f t="shared" si="8"/>
        <v>#REF!</v>
      </c>
      <c r="H138" s="4" t="e">
        <f>'LYNX PLYWOOD'!#REF!*SUM('LYNX PLYWOOD'!N171:Y171)/3.125</f>
        <v>#REF!</v>
      </c>
      <c r="I138" s="4" t="e">
        <f>'LYNX PLYWOOD'!#REF!</f>
        <v>#REF!</v>
      </c>
    </row>
    <row r="139" spans="1:9">
      <c r="A139">
        <f>'PRODUCTION LIST lynx plywood'!A139</f>
        <v>0</v>
      </c>
      <c r="B139" s="4" t="e">
        <f>'LYNX PLYWOOD'!#REF!*SUM('LYNX PLYWOOD'!N172:Y172)</f>
        <v>#REF!</v>
      </c>
      <c r="C139" s="4" t="e">
        <f>'LYNX PLYWOOD'!#REF!*SUM('LYNX PLYWOOD'!N172:Y172)</f>
        <v>#REF!</v>
      </c>
      <c r="D139" s="4" t="e">
        <f>'LYNX PLYWOOD'!#REF!*SUM('LYNX PLYWOOD'!N172:Y172)</f>
        <v>#REF!</v>
      </c>
      <c r="E139" s="4" t="e">
        <f>'LYNX PLYWOOD'!#REF!*SUM('LYNX PLYWOOD'!N172:Y172)</f>
        <v>#REF!</v>
      </c>
      <c r="F139" s="4" t="e">
        <f t="shared" si="7"/>
        <v>#REF!</v>
      </c>
      <c r="G139" s="4" t="e">
        <f t="shared" si="8"/>
        <v>#REF!</v>
      </c>
      <c r="H139" s="4" t="e">
        <f>'LYNX PLYWOOD'!#REF!*SUM('LYNX PLYWOOD'!N172:Y172)/3.125</f>
        <v>#REF!</v>
      </c>
      <c r="I139" s="4" t="e">
        <f>'LYNX PLYWOOD'!#REF!</f>
        <v>#REF!</v>
      </c>
    </row>
    <row r="140" spans="1:9">
      <c r="A140">
        <f>'PRODUCTION LIST lynx plywood'!A140</f>
        <v>0</v>
      </c>
      <c r="B140" s="4" t="e">
        <f>'LYNX PLYWOOD'!#REF!*SUM('LYNX PLYWOOD'!N173:Y173)</f>
        <v>#REF!</v>
      </c>
      <c r="C140" s="4" t="e">
        <f>'LYNX PLYWOOD'!#REF!*SUM('LYNX PLYWOOD'!N173:Y173)</f>
        <v>#REF!</v>
      </c>
      <c r="D140" s="4" t="e">
        <f>'LYNX PLYWOOD'!#REF!*SUM('LYNX PLYWOOD'!N173:Y173)</f>
        <v>#REF!</v>
      </c>
      <c r="E140" s="4" t="e">
        <f>'LYNX PLYWOOD'!#REF!*SUM('LYNX PLYWOOD'!N173:Y173)</f>
        <v>#REF!</v>
      </c>
      <c r="F140" s="4" t="e">
        <f t="shared" si="7"/>
        <v>#REF!</v>
      </c>
      <c r="G140" s="4" t="e">
        <f t="shared" si="8"/>
        <v>#REF!</v>
      </c>
      <c r="H140" s="4" t="e">
        <f>'LYNX PLYWOOD'!#REF!*SUM('LYNX PLYWOOD'!N173:Y173)/3.125</f>
        <v>#REF!</v>
      </c>
      <c r="I140" s="4" t="e">
        <f>'LYNX PLYWOOD'!#REF!</f>
        <v>#REF!</v>
      </c>
    </row>
    <row r="141" spans="1:9">
      <c r="A141">
        <f>'PRODUCTION LIST lynx plywood'!A141</f>
        <v>0</v>
      </c>
      <c r="B141" s="4" t="e">
        <f>'LYNX PLYWOOD'!#REF!*SUM('LYNX PLYWOOD'!N174:Y174)</f>
        <v>#REF!</v>
      </c>
      <c r="C141" s="4" t="e">
        <f>'LYNX PLYWOOD'!#REF!*SUM('LYNX PLYWOOD'!N174:Y174)</f>
        <v>#REF!</v>
      </c>
      <c r="D141" s="4" t="e">
        <f>'LYNX PLYWOOD'!#REF!*SUM('LYNX PLYWOOD'!N174:Y174)</f>
        <v>#REF!</v>
      </c>
      <c r="E141" s="4" t="e">
        <f>'LYNX PLYWOOD'!#REF!*SUM('LYNX PLYWOOD'!N174:Y174)</f>
        <v>#REF!</v>
      </c>
      <c r="F141" s="4" t="e">
        <f t="shared" si="7"/>
        <v>#REF!</v>
      </c>
      <c r="G141" s="4" t="e">
        <f t="shared" si="8"/>
        <v>#REF!</v>
      </c>
      <c r="H141" s="4" t="e">
        <f>'LYNX PLYWOOD'!#REF!*SUM('LYNX PLYWOOD'!N174:Y174)/3.125</f>
        <v>#REF!</v>
      </c>
      <c r="I141" s="4" t="e">
        <f>'LYNX PLYWOOD'!#REF!</f>
        <v>#REF!</v>
      </c>
    </row>
    <row r="142" spans="1:9">
      <c r="A142">
        <f>'PRODUCTION LIST lynx plywood'!A142</f>
        <v>0</v>
      </c>
      <c r="B142" s="4" t="e">
        <f>'LYNX PLYWOOD'!#REF!*SUM('LYNX PLYWOOD'!N175:Y175)</f>
        <v>#REF!</v>
      </c>
      <c r="C142" s="4" t="e">
        <f>'LYNX PLYWOOD'!#REF!*SUM('LYNX PLYWOOD'!N175:Y175)</f>
        <v>#REF!</v>
      </c>
      <c r="D142" s="4" t="e">
        <f>'LYNX PLYWOOD'!#REF!*SUM('LYNX PLYWOOD'!N175:Y175)</f>
        <v>#REF!</v>
      </c>
      <c r="E142" s="4" t="e">
        <f>'LYNX PLYWOOD'!#REF!*SUM('LYNX PLYWOOD'!N175:Y175)</f>
        <v>#REF!</v>
      </c>
      <c r="F142" s="4" t="e">
        <f t="shared" si="7"/>
        <v>#REF!</v>
      </c>
      <c r="G142" s="4" t="e">
        <f t="shared" si="8"/>
        <v>#REF!</v>
      </c>
      <c r="H142" s="4" t="e">
        <f>'LYNX PLYWOOD'!#REF!*SUM('LYNX PLYWOOD'!N175:Y175)/3.125</f>
        <v>#REF!</v>
      </c>
      <c r="I142" s="4" t="e">
        <f>'LYNX PLYWOOD'!#REF!</f>
        <v>#REF!</v>
      </c>
    </row>
    <row r="143" spans="1:9">
      <c r="A143">
        <f>'PRODUCTION LIST lynx plywood'!A143</f>
        <v>0</v>
      </c>
      <c r="B143" s="4" t="e">
        <f>'LYNX PLYWOOD'!#REF!*SUM('LYNX PLYWOOD'!N176:Y176)</f>
        <v>#REF!</v>
      </c>
      <c r="C143" s="4" t="e">
        <f>'LYNX PLYWOOD'!#REF!*SUM('LYNX PLYWOOD'!N176:Y176)</f>
        <v>#REF!</v>
      </c>
      <c r="D143" s="4" t="e">
        <f>'LYNX PLYWOOD'!#REF!*SUM('LYNX PLYWOOD'!N176:Y176)</f>
        <v>#REF!</v>
      </c>
      <c r="E143" s="4" t="e">
        <f>'LYNX PLYWOOD'!#REF!*SUM('LYNX PLYWOOD'!N176:Y176)</f>
        <v>#REF!</v>
      </c>
      <c r="F143" s="4" t="e">
        <f t="shared" si="7"/>
        <v>#REF!</v>
      </c>
      <c r="G143" s="4" t="e">
        <f t="shared" si="8"/>
        <v>#REF!</v>
      </c>
      <c r="H143" s="4" t="e">
        <f>'LYNX PLYWOOD'!#REF!*SUM('LYNX PLYWOOD'!N176:Y176)/3.125</f>
        <v>#REF!</v>
      </c>
      <c r="I143" s="4" t="e">
        <f>'LYNX PLYWOOD'!#REF!</f>
        <v>#REF!</v>
      </c>
    </row>
    <row r="144" spans="1:9">
      <c r="A144">
        <f>'PRODUCTION LIST lynx plywood'!A144</f>
        <v>0</v>
      </c>
      <c r="B144" s="4" t="e">
        <f>'LYNX PLYWOOD'!#REF!*SUM('LYNX PLYWOOD'!N177:Y177)</f>
        <v>#REF!</v>
      </c>
      <c r="C144" s="4" t="e">
        <f>'LYNX PLYWOOD'!#REF!*SUM('LYNX PLYWOOD'!N177:Y177)</f>
        <v>#REF!</v>
      </c>
      <c r="D144" s="4" t="e">
        <f>'LYNX PLYWOOD'!#REF!*SUM('LYNX PLYWOOD'!N177:Y177)</f>
        <v>#REF!</v>
      </c>
      <c r="E144" s="4" t="e">
        <f>'LYNX PLYWOOD'!#REF!*SUM('LYNX PLYWOOD'!N177:Y177)</f>
        <v>#REF!</v>
      </c>
      <c r="F144" s="4" t="e">
        <f t="shared" si="7"/>
        <v>#REF!</v>
      </c>
      <c r="G144" s="4" t="e">
        <f t="shared" si="8"/>
        <v>#REF!</v>
      </c>
      <c r="H144" s="4" t="e">
        <f>'LYNX PLYWOOD'!#REF!*SUM('LYNX PLYWOOD'!N177:Y177)/3.125</f>
        <v>#REF!</v>
      </c>
      <c r="I144" s="4" t="e">
        <f>'LYNX PLYWOOD'!#REF!</f>
        <v>#REF!</v>
      </c>
    </row>
    <row r="145" spans="1:9">
      <c r="A145">
        <f>'PRODUCTION LIST lynx plywood'!A145</f>
        <v>0</v>
      </c>
      <c r="B145" s="4" t="e">
        <f>'LYNX PLYWOOD'!#REF!*SUM('LYNX PLYWOOD'!N178:Y178)</f>
        <v>#REF!</v>
      </c>
      <c r="C145" s="4" t="e">
        <f>'LYNX PLYWOOD'!#REF!*SUM('LYNX PLYWOOD'!N178:Y178)</f>
        <v>#REF!</v>
      </c>
      <c r="D145" s="4" t="e">
        <f>'LYNX PLYWOOD'!#REF!*SUM('LYNX PLYWOOD'!N178:Y178)</f>
        <v>#REF!</v>
      </c>
      <c r="E145" s="4" t="e">
        <f>'LYNX PLYWOOD'!#REF!*SUM('LYNX PLYWOOD'!N178:Y178)</f>
        <v>#REF!</v>
      </c>
      <c r="F145" s="4" t="e">
        <f t="shared" si="7"/>
        <v>#REF!</v>
      </c>
      <c r="G145" s="4" t="e">
        <f t="shared" si="8"/>
        <v>#REF!</v>
      </c>
      <c r="H145" s="4" t="e">
        <f>'LYNX PLYWOOD'!#REF!*SUM('LYNX PLYWOOD'!N178:Y178)/3.125</f>
        <v>#REF!</v>
      </c>
      <c r="I145" s="4" t="e">
        <f>'LYNX PLYWOOD'!#REF!</f>
        <v>#REF!</v>
      </c>
    </row>
    <row r="146" spans="1:9">
      <c r="A146">
        <f>'PRODUCTION LIST lynx plywood'!A146</f>
        <v>0</v>
      </c>
      <c r="B146" s="4" t="e">
        <f>'LYNX PLYWOOD'!#REF!*SUM('LYNX PLYWOOD'!N179:Y179)</f>
        <v>#REF!</v>
      </c>
      <c r="C146" s="4" t="e">
        <f>'LYNX PLYWOOD'!#REF!*SUM('LYNX PLYWOOD'!N179:Y179)</f>
        <v>#REF!</v>
      </c>
      <c r="D146" s="4" t="e">
        <f>'LYNX PLYWOOD'!#REF!*SUM('LYNX PLYWOOD'!N179:Y179)</f>
        <v>#REF!</v>
      </c>
      <c r="E146" s="4" t="e">
        <f>'LYNX PLYWOOD'!#REF!*SUM('LYNX PLYWOOD'!N179:Y179)</f>
        <v>#REF!</v>
      </c>
      <c r="F146" s="4" t="e">
        <f t="shared" si="7"/>
        <v>#REF!</v>
      </c>
      <c r="G146" s="4" t="e">
        <f t="shared" si="8"/>
        <v>#REF!</v>
      </c>
      <c r="H146" s="4" t="e">
        <f>'LYNX PLYWOOD'!#REF!*SUM('LYNX PLYWOOD'!N179:Y179)/3.125</f>
        <v>#REF!</v>
      </c>
      <c r="I146" s="4" t="e">
        <f>'LYNX PLYWOOD'!#REF!</f>
        <v>#REF!</v>
      </c>
    </row>
    <row r="147" spans="1:9">
      <c r="A147">
        <f>'PRODUCTION LIST lynx plywood'!A147</f>
        <v>0</v>
      </c>
      <c r="B147" s="4" t="e">
        <f>'LYNX PLYWOOD'!#REF!*SUM('LYNX PLYWOOD'!N180:Y180)</f>
        <v>#REF!</v>
      </c>
      <c r="C147" s="4" t="e">
        <f>'LYNX PLYWOOD'!#REF!*SUM('LYNX PLYWOOD'!N180:Y180)</f>
        <v>#REF!</v>
      </c>
      <c r="D147" s="4" t="e">
        <f>'LYNX PLYWOOD'!#REF!*SUM('LYNX PLYWOOD'!N180:Y180)</f>
        <v>#REF!</v>
      </c>
      <c r="E147" s="4" t="e">
        <f>'LYNX PLYWOOD'!#REF!*SUM('LYNX PLYWOOD'!N180:Y180)</f>
        <v>#REF!</v>
      </c>
      <c r="F147" s="4" t="e">
        <f t="shared" si="7"/>
        <v>#REF!</v>
      </c>
      <c r="G147" s="4" t="e">
        <f t="shared" si="8"/>
        <v>#REF!</v>
      </c>
      <c r="H147" s="4" t="e">
        <f>'LYNX PLYWOOD'!#REF!*SUM('LYNX PLYWOOD'!N180:Y180)/3.125</f>
        <v>#REF!</v>
      </c>
      <c r="I147" s="4" t="e">
        <f>'LYNX PLYWOOD'!#REF!</f>
        <v>#REF!</v>
      </c>
    </row>
    <row r="148" spans="1:9">
      <c r="A148">
        <f>'PRODUCTION LIST lynx plywood'!A148</f>
        <v>0</v>
      </c>
      <c r="B148" s="4" t="e">
        <f>'LYNX PLYWOOD'!#REF!*SUM('LYNX PLYWOOD'!N181:Y181)</f>
        <v>#REF!</v>
      </c>
      <c r="C148" s="4" t="e">
        <f>'LYNX PLYWOOD'!#REF!*SUM('LYNX PLYWOOD'!N181:Y181)</f>
        <v>#REF!</v>
      </c>
      <c r="D148" s="4" t="e">
        <f>'LYNX PLYWOOD'!#REF!*SUM('LYNX PLYWOOD'!N181:Y181)</f>
        <v>#REF!</v>
      </c>
      <c r="E148" s="4" t="e">
        <f>'LYNX PLYWOOD'!#REF!*SUM('LYNX PLYWOOD'!N181:Y181)</f>
        <v>#REF!</v>
      </c>
      <c r="F148" s="4" t="e">
        <f t="shared" si="7"/>
        <v>#REF!</v>
      </c>
      <c r="G148" s="4" t="e">
        <f t="shared" si="8"/>
        <v>#REF!</v>
      </c>
      <c r="H148" s="4" t="e">
        <f>'LYNX PLYWOOD'!#REF!*SUM('LYNX PLYWOOD'!N181:Y181)/3.125</f>
        <v>#REF!</v>
      </c>
      <c r="I148" s="4" t="e">
        <f>'LYNX PLYWOOD'!#REF!</f>
        <v>#REF!</v>
      </c>
    </row>
    <row r="149" spans="1:9">
      <c r="A149">
        <f>'PRODUCTION LIST lynx plywood'!A149</f>
        <v>0</v>
      </c>
      <c r="B149" s="4" t="e">
        <f>'LYNX PLYWOOD'!#REF!*SUM('LYNX PLYWOOD'!N182:Y182)</f>
        <v>#REF!</v>
      </c>
      <c r="C149" s="4" t="e">
        <f>'LYNX PLYWOOD'!#REF!*SUM('LYNX PLYWOOD'!N182:Y182)</f>
        <v>#REF!</v>
      </c>
      <c r="D149" s="4" t="e">
        <f>'LYNX PLYWOOD'!#REF!*SUM('LYNX PLYWOOD'!N182:Y182)</f>
        <v>#REF!</v>
      </c>
      <c r="E149" s="4" t="e">
        <f>'LYNX PLYWOOD'!#REF!*SUM('LYNX PLYWOOD'!N182:Y182)</f>
        <v>#REF!</v>
      </c>
      <c r="F149" s="4" t="e">
        <f t="shared" si="7"/>
        <v>#REF!</v>
      </c>
      <c r="G149" s="4" t="e">
        <f t="shared" si="8"/>
        <v>#REF!</v>
      </c>
      <c r="H149" s="4" t="e">
        <f>'LYNX PLYWOOD'!#REF!*SUM('LYNX PLYWOOD'!N182:Y182)/3.125</f>
        <v>#REF!</v>
      </c>
      <c r="I149" s="4" t="e">
        <f>'LYNX PLYWOOD'!#REF!</f>
        <v>#REF!</v>
      </c>
    </row>
    <row r="150" spans="1:9">
      <c r="A150">
        <f>'PRODUCTION LIST lynx plywood'!A150</f>
        <v>0</v>
      </c>
      <c r="B150" s="4" t="e">
        <f>'LYNX PLYWOOD'!#REF!*SUM('LYNX PLYWOOD'!N183:Y183)</f>
        <v>#REF!</v>
      </c>
      <c r="C150" s="4" t="e">
        <f>'LYNX PLYWOOD'!#REF!*SUM('LYNX PLYWOOD'!N183:Y183)</f>
        <v>#REF!</v>
      </c>
      <c r="D150" s="4" t="e">
        <f>'LYNX PLYWOOD'!#REF!*SUM('LYNX PLYWOOD'!N183:Y183)</f>
        <v>#REF!</v>
      </c>
      <c r="E150" s="4" t="e">
        <f>'LYNX PLYWOOD'!#REF!*SUM('LYNX PLYWOOD'!N183:Y183)</f>
        <v>#REF!</v>
      </c>
      <c r="F150" s="4" t="e">
        <f t="shared" si="7"/>
        <v>#REF!</v>
      </c>
      <c r="G150" s="4" t="e">
        <f t="shared" si="8"/>
        <v>#REF!</v>
      </c>
      <c r="H150" s="4" t="e">
        <f>'LYNX PLYWOOD'!#REF!*SUM('LYNX PLYWOOD'!N183:Y183)/3.125</f>
        <v>#REF!</v>
      </c>
      <c r="I150" s="4" t="e">
        <f>'LYNX PLYWOOD'!#REF!</f>
        <v>#REF!</v>
      </c>
    </row>
    <row r="151" spans="1:9">
      <c r="A151">
        <f>'PRODUCTION LIST lynx plywood'!A151</f>
        <v>0</v>
      </c>
      <c r="B151" s="4" t="e">
        <f>'LYNX PLYWOOD'!#REF!*SUM('LYNX PLYWOOD'!N184:Y184)</f>
        <v>#REF!</v>
      </c>
      <c r="C151" s="4" t="e">
        <f>'LYNX PLYWOOD'!#REF!*SUM('LYNX PLYWOOD'!N184:Y184)</f>
        <v>#REF!</v>
      </c>
      <c r="D151" s="4" t="e">
        <f>'LYNX PLYWOOD'!#REF!*SUM('LYNX PLYWOOD'!N184:Y184)</f>
        <v>#REF!</v>
      </c>
      <c r="E151" s="4" t="e">
        <f>'LYNX PLYWOOD'!#REF!*SUM('LYNX PLYWOOD'!N184:Y184)</f>
        <v>#REF!</v>
      </c>
      <c r="F151" s="4" t="e">
        <f t="shared" si="7"/>
        <v>#REF!</v>
      </c>
      <c r="G151" s="4" t="e">
        <f t="shared" si="8"/>
        <v>#REF!</v>
      </c>
      <c r="H151" s="4" t="e">
        <f>'LYNX PLYWOOD'!#REF!*SUM('LYNX PLYWOOD'!N184:Y184)/3.125</f>
        <v>#REF!</v>
      </c>
      <c r="I151" s="4" t="e">
        <f>'LYNX PLYWOOD'!#REF!</f>
        <v>#REF!</v>
      </c>
    </row>
    <row r="152" spans="1:9">
      <c r="A152">
        <f>'PRODUCTION LIST lynx plywood'!A152</f>
        <v>0</v>
      </c>
      <c r="B152" s="4" t="e">
        <f>'LYNX PLYWOOD'!#REF!*SUM('LYNX PLYWOOD'!N185:Y185)</f>
        <v>#REF!</v>
      </c>
      <c r="C152" s="4" t="e">
        <f>'LYNX PLYWOOD'!#REF!*SUM('LYNX PLYWOOD'!N185:Y185)</f>
        <v>#REF!</v>
      </c>
      <c r="D152" s="4" t="e">
        <f>'LYNX PLYWOOD'!#REF!*SUM('LYNX PLYWOOD'!N185:Y185)</f>
        <v>#REF!</v>
      </c>
      <c r="E152" s="4" t="e">
        <f>'LYNX PLYWOOD'!#REF!*SUM('LYNX PLYWOOD'!N185:Y185)</f>
        <v>#REF!</v>
      </c>
      <c r="F152" s="4" t="e">
        <f t="shared" si="7"/>
        <v>#REF!</v>
      </c>
      <c r="G152" s="4" t="e">
        <f t="shared" si="8"/>
        <v>#REF!</v>
      </c>
      <c r="H152" s="4" t="e">
        <f>'LYNX PLYWOOD'!#REF!*SUM('LYNX PLYWOOD'!N185:Y185)/3.125</f>
        <v>#REF!</v>
      </c>
      <c r="I152" s="4" t="e">
        <f>'LYNX PLYWOOD'!#REF!</f>
        <v>#REF!</v>
      </c>
    </row>
    <row r="153" spans="1:9">
      <c r="A153">
        <f>'PRODUCTION LIST lynx plywood'!A153</f>
        <v>0</v>
      </c>
      <c r="B153" s="4" t="e">
        <f>'LYNX PLYWOOD'!#REF!*SUM('LYNX PLYWOOD'!N186:Y186)</f>
        <v>#REF!</v>
      </c>
      <c r="C153" s="4" t="e">
        <f>'LYNX PLYWOOD'!#REF!*SUM('LYNX PLYWOOD'!N186:Y186)</f>
        <v>#REF!</v>
      </c>
      <c r="D153" s="4" t="e">
        <f>'LYNX PLYWOOD'!#REF!*SUM('LYNX PLYWOOD'!N186:Y186)</f>
        <v>#REF!</v>
      </c>
      <c r="E153" s="4" t="e">
        <f>'LYNX PLYWOOD'!#REF!*SUM('LYNX PLYWOOD'!N186:Y186)</f>
        <v>#REF!</v>
      </c>
      <c r="F153" s="4" t="e">
        <f t="shared" si="7"/>
        <v>#REF!</v>
      </c>
      <c r="G153" s="4" t="e">
        <f t="shared" si="8"/>
        <v>#REF!</v>
      </c>
      <c r="H153" s="4" t="e">
        <f>'LYNX PLYWOOD'!#REF!*SUM('LYNX PLYWOOD'!N186:Y186)/3.125</f>
        <v>#REF!</v>
      </c>
      <c r="I153" s="4" t="e">
        <f>'LYNX PLYWOOD'!#REF!</f>
        <v>#REF!</v>
      </c>
    </row>
    <row r="154" spans="1:9">
      <c r="A154">
        <f>'PRODUCTION LIST lynx plywood'!A154</f>
        <v>0</v>
      </c>
      <c r="B154" s="4" t="e">
        <f>'LYNX PLYWOOD'!#REF!*SUM('LYNX PLYWOOD'!N187:Y187)</f>
        <v>#REF!</v>
      </c>
      <c r="C154" s="4" t="e">
        <f>'LYNX PLYWOOD'!#REF!*SUM('LYNX PLYWOOD'!N187:Y187)</f>
        <v>#REF!</v>
      </c>
      <c r="D154" s="4" t="e">
        <f>'LYNX PLYWOOD'!#REF!*SUM('LYNX PLYWOOD'!N187:Y187)</f>
        <v>#REF!</v>
      </c>
      <c r="E154" s="4" t="e">
        <f>'LYNX PLYWOOD'!#REF!*SUM('LYNX PLYWOOD'!N187:Y187)</f>
        <v>#REF!</v>
      </c>
      <c r="F154" s="4" t="e">
        <f t="shared" si="7"/>
        <v>#REF!</v>
      </c>
      <c r="G154" s="4" t="e">
        <f t="shared" si="8"/>
        <v>#REF!</v>
      </c>
      <c r="H154" s="4" t="e">
        <f>'LYNX PLYWOOD'!#REF!*SUM('LYNX PLYWOOD'!N187:Y187)/3.125</f>
        <v>#REF!</v>
      </c>
      <c r="I154" s="4" t="e">
        <f>'LYNX PLYWOOD'!#REF!</f>
        <v>#REF!</v>
      </c>
    </row>
    <row r="155" spans="1:9">
      <c r="A155">
        <f>'PRODUCTION LIST lynx plywood'!A155</f>
        <v>0</v>
      </c>
      <c r="B155" s="4" t="e">
        <f>'LYNX PLYWOOD'!#REF!*SUM('LYNX PLYWOOD'!N188:Y188)</f>
        <v>#REF!</v>
      </c>
      <c r="C155" s="4" t="e">
        <f>'LYNX PLYWOOD'!#REF!*SUM('LYNX PLYWOOD'!N188:Y188)</f>
        <v>#REF!</v>
      </c>
      <c r="D155" s="4" t="e">
        <f>'LYNX PLYWOOD'!#REF!*SUM('LYNX PLYWOOD'!N188:Y188)</f>
        <v>#REF!</v>
      </c>
      <c r="E155" s="4" t="e">
        <f>'LYNX PLYWOOD'!#REF!*SUM('LYNX PLYWOOD'!N188:Y188)</f>
        <v>#REF!</v>
      </c>
      <c r="F155" s="4" t="e">
        <f t="shared" si="7"/>
        <v>#REF!</v>
      </c>
      <c r="G155" s="4" t="e">
        <f t="shared" si="8"/>
        <v>#REF!</v>
      </c>
      <c r="H155" s="4" t="e">
        <f>'LYNX PLYWOOD'!#REF!*SUM('LYNX PLYWOOD'!N188:Y188)/3.125</f>
        <v>#REF!</v>
      </c>
      <c r="I155" s="4" t="e">
        <f>'LYNX PLYWOOD'!#REF!</f>
        <v>#REF!</v>
      </c>
    </row>
    <row r="156" spans="1:9">
      <c r="A156">
        <f>'PRODUCTION LIST lynx plywood'!A156</f>
        <v>0</v>
      </c>
      <c r="B156" s="4" t="e">
        <f>'LYNX PLYWOOD'!#REF!*SUM('LYNX PLYWOOD'!N189:Y189)</f>
        <v>#REF!</v>
      </c>
      <c r="C156" s="4" t="e">
        <f>'LYNX PLYWOOD'!#REF!*SUM('LYNX PLYWOOD'!N189:Y189)</f>
        <v>#REF!</v>
      </c>
      <c r="D156" s="4" t="e">
        <f>'LYNX PLYWOOD'!#REF!*SUM('LYNX PLYWOOD'!N189:Y189)</f>
        <v>#REF!</v>
      </c>
      <c r="E156" s="4" t="e">
        <f>'LYNX PLYWOOD'!#REF!*SUM('LYNX PLYWOOD'!N189:Y189)</f>
        <v>#REF!</v>
      </c>
      <c r="F156" s="4" t="e">
        <f t="shared" si="7"/>
        <v>#REF!</v>
      </c>
      <c r="G156" s="4" t="e">
        <f t="shared" si="8"/>
        <v>#REF!</v>
      </c>
      <c r="H156" s="4" t="e">
        <f>'LYNX PLYWOOD'!#REF!*SUM('LYNX PLYWOOD'!N189:Y189)/3.125</f>
        <v>#REF!</v>
      </c>
      <c r="I156" s="4" t="e">
        <f>'LYNX PLYWOOD'!#REF!</f>
        <v>#REF!</v>
      </c>
    </row>
    <row r="157" spans="1:9">
      <c r="A157">
        <f>'PRODUCTION LIST lynx plywood'!A157</f>
        <v>0</v>
      </c>
      <c r="B157" s="4" t="e">
        <f>'LYNX PLYWOOD'!#REF!*SUM('LYNX PLYWOOD'!N190:Y190)</f>
        <v>#REF!</v>
      </c>
      <c r="C157" s="4" t="e">
        <f>'LYNX PLYWOOD'!#REF!*SUM('LYNX PLYWOOD'!N190:Y190)</f>
        <v>#REF!</v>
      </c>
      <c r="D157" s="4" t="e">
        <f>'LYNX PLYWOOD'!#REF!*SUM('LYNX PLYWOOD'!N190:Y190)</f>
        <v>#REF!</v>
      </c>
      <c r="E157" s="4" t="e">
        <f>'LYNX PLYWOOD'!#REF!*SUM('LYNX PLYWOOD'!N190:Y190)</f>
        <v>#REF!</v>
      </c>
      <c r="F157" s="4" t="e">
        <f t="shared" si="7"/>
        <v>#REF!</v>
      </c>
      <c r="G157" s="4" t="e">
        <f t="shared" si="8"/>
        <v>#REF!</v>
      </c>
      <c r="H157" s="4" t="e">
        <f>'LYNX PLYWOOD'!#REF!*SUM('LYNX PLYWOOD'!N190:Y190)/3.125</f>
        <v>#REF!</v>
      </c>
      <c r="I157" s="4" t="e">
        <f>'LYNX PLYWOOD'!#REF!</f>
        <v>#REF!</v>
      </c>
    </row>
    <row r="158" spans="1:9">
      <c r="A158">
        <f>'PRODUCTION LIST lynx plywood'!A158</f>
        <v>0</v>
      </c>
      <c r="B158" s="4" t="e">
        <f>'LYNX PLYWOOD'!#REF!*SUM('LYNX PLYWOOD'!N191:Y191)</f>
        <v>#REF!</v>
      </c>
      <c r="C158" s="4" t="e">
        <f>'LYNX PLYWOOD'!#REF!*SUM('LYNX PLYWOOD'!N191:Y191)</f>
        <v>#REF!</v>
      </c>
      <c r="D158" s="4" t="e">
        <f>'LYNX PLYWOOD'!#REF!*SUM('LYNX PLYWOOD'!N191:Y191)</f>
        <v>#REF!</v>
      </c>
      <c r="E158" s="4" t="e">
        <f>'LYNX PLYWOOD'!#REF!*SUM('LYNX PLYWOOD'!N191:Y191)</f>
        <v>#REF!</v>
      </c>
      <c r="F158" s="4" t="e">
        <f t="shared" si="7"/>
        <v>#REF!</v>
      </c>
      <c r="G158" s="4" t="e">
        <f t="shared" si="8"/>
        <v>#REF!</v>
      </c>
      <c r="H158" s="4" t="e">
        <f>'LYNX PLYWOOD'!#REF!*SUM('LYNX PLYWOOD'!N191:Y191)/3.125</f>
        <v>#REF!</v>
      </c>
      <c r="I158" s="4" t="e">
        <f>'LYNX PLYWOOD'!#REF!</f>
        <v>#REF!</v>
      </c>
    </row>
    <row r="159" spans="1:9">
      <c r="A159">
        <f>'PRODUCTION LIST lynx plywood'!A159</f>
        <v>0</v>
      </c>
      <c r="B159" s="4" t="e">
        <f>'LYNX PLYWOOD'!#REF!*SUM('LYNX PLYWOOD'!N192:Y192)</f>
        <v>#REF!</v>
      </c>
      <c r="C159" s="4" t="e">
        <f>'LYNX PLYWOOD'!#REF!*SUM('LYNX PLYWOOD'!N192:Y192)</f>
        <v>#REF!</v>
      </c>
      <c r="D159" s="4" t="e">
        <f>'LYNX PLYWOOD'!#REF!*SUM('LYNX PLYWOOD'!N192:Y192)</f>
        <v>#REF!</v>
      </c>
      <c r="E159" s="4" t="e">
        <f>'LYNX PLYWOOD'!#REF!*SUM('LYNX PLYWOOD'!N192:Y192)</f>
        <v>#REF!</v>
      </c>
      <c r="F159" s="4" t="e">
        <f t="shared" si="7"/>
        <v>#REF!</v>
      </c>
      <c r="G159" s="4" t="e">
        <f t="shared" si="8"/>
        <v>#REF!</v>
      </c>
      <c r="H159" s="4" t="e">
        <f>'LYNX PLYWOOD'!#REF!*SUM('LYNX PLYWOOD'!N192:Y192)/3.125</f>
        <v>#REF!</v>
      </c>
      <c r="I159" s="4" t="e">
        <f>'LYNX PLYWOOD'!#REF!</f>
        <v>#REF!</v>
      </c>
    </row>
    <row r="160" spans="1:9">
      <c r="A160">
        <f>'PRODUCTION LIST lynx plywood'!A160</f>
        <v>0</v>
      </c>
      <c r="B160" s="4" t="e">
        <f>'LYNX PLYWOOD'!#REF!*SUM('LYNX PLYWOOD'!N193:Y193)</f>
        <v>#REF!</v>
      </c>
      <c r="C160" s="4" t="e">
        <f>'LYNX PLYWOOD'!#REF!*SUM('LYNX PLYWOOD'!N193:Y193)</f>
        <v>#REF!</v>
      </c>
      <c r="D160" s="4" t="e">
        <f>'LYNX PLYWOOD'!#REF!*SUM('LYNX PLYWOOD'!N193:Y193)</f>
        <v>#REF!</v>
      </c>
      <c r="E160" s="4" t="e">
        <f>'LYNX PLYWOOD'!#REF!*SUM('LYNX PLYWOOD'!N193:Y193)</f>
        <v>#REF!</v>
      </c>
      <c r="F160" s="4" t="e">
        <f t="shared" si="7"/>
        <v>#REF!</v>
      </c>
      <c r="G160" s="4" t="e">
        <f t="shared" si="8"/>
        <v>#REF!</v>
      </c>
      <c r="H160" s="4" t="e">
        <f>'LYNX PLYWOOD'!#REF!*SUM('LYNX PLYWOOD'!N193:Y193)/3.125</f>
        <v>#REF!</v>
      </c>
      <c r="I160" s="4" t="e">
        <f>'LYNX PLYWOOD'!#REF!</f>
        <v>#REF!</v>
      </c>
    </row>
    <row r="161" spans="1:9">
      <c r="A161">
        <f>'PRODUCTION LIST lynx plywood'!A161</f>
        <v>0</v>
      </c>
      <c r="B161" s="4" t="e">
        <f>'LYNX PLYWOOD'!#REF!*SUM('LYNX PLYWOOD'!N194:Y194)</f>
        <v>#REF!</v>
      </c>
      <c r="C161" s="4" t="e">
        <f>'LYNX PLYWOOD'!#REF!*SUM('LYNX PLYWOOD'!N194:Y194)</f>
        <v>#REF!</v>
      </c>
      <c r="D161" s="4" t="e">
        <f>'LYNX PLYWOOD'!#REF!*SUM('LYNX PLYWOOD'!N194:Y194)</f>
        <v>#REF!</v>
      </c>
      <c r="E161" s="4" t="e">
        <f>'LYNX PLYWOOD'!#REF!*SUM('LYNX PLYWOOD'!N194:Y194)</f>
        <v>#REF!</v>
      </c>
      <c r="F161" s="4" t="e">
        <f t="shared" si="7"/>
        <v>#REF!</v>
      </c>
      <c r="G161" s="4" t="e">
        <f t="shared" si="8"/>
        <v>#REF!</v>
      </c>
      <c r="H161" s="4" t="e">
        <f>'LYNX PLYWOOD'!#REF!*SUM('LYNX PLYWOOD'!N194:Y194)/3.125</f>
        <v>#REF!</v>
      </c>
      <c r="I161" s="4" t="e">
        <f>'LYNX PLYWOOD'!#REF!</f>
        <v>#REF!</v>
      </c>
    </row>
    <row r="162" spans="1:9">
      <c r="A162">
        <f>'PRODUCTION LIST lynx plywood'!A162</f>
        <v>0</v>
      </c>
      <c r="B162" s="4" t="e">
        <f>'LYNX PLYWOOD'!#REF!*SUM('LYNX PLYWOOD'!N195:Y195)</f>
        <v>#REF!</v>
      </c>
      <c r="C162" s="4" t="e">
        <f>'LYNX PLYWOOD'!#REF!*SUM('LYNX PLYWOOD'!N195:Y195)</f>
        <v>#REF!</v>
      </c>
      <c r="D162" s="4" t="e">
        <f>'LYNX PLYWOOD'!#REF!*SUM('LYNX PLYWOOD'!N195:Y195)</f>
        <v>#REF!</v>
      </c>
      <c r="E162" s="4" t="e">
        <f>'LYNX PLYWOOD'!#REF!*SUM('LYNX PLYWOOD'!N195:Y195)</f>
        <v>#REF!</v>
      </c>
      <c r="F162" s="4" t="e">
        <f t="shared" si="7"/>
        <v>#REF!</v>
      </c>
      <c r="G162" s="4" t="e">
        <f t="shared" si="8"/>
        <v>#REF!</v>
      </c>
      <c r="H162" s="4" t="e">
        <f>'LYNX PLYWOOD'!#REF!*SUM('LYNX PLYWOOD'!N195:Y195)/3.125</f>
        <v>#REF!</v>
      </c>
      <c r="I162" s="4" t="e">
        <f>'LYNX PLYWOOD'!#REF!</f>
        <v>#REF!</v>
      </c>
    </row>
    <row r="163" spans="1:9">
      <c r="A163">
        <f>'PRODUCTION LIST lynx plywood'!A163</f>
        <v>0</v>
      </c>
      <c r="B163" s="4" t="e">
        <f>'LYNX PLYWOOD'!#REF!*SUM('LYNX PLYWOOD'!N196:Y196)</f>
        <v>#REF!</v>
      </c>
      <c r="C163" s="4" t="e">
        <f>'LYNX PLYWOOD'!#REF!*SUM('LYNX PLYWOOD'!N196:Y196)</f>
        <v>#REF!</v>
      </c>
      <c r="D163" s="4" t="e">
        <f>'LYNX PLYWOOD'!#REF!*SUM('LYNX PLYWOOD'!N196:Y196)</f>
        <v>#REF!</v>
      </c>
      <c r="E163" s="4" t="e">
        <f>'LYNX PLYWOOD'!#REF!*SUM('LYNX PLYWOOD'!N196:Y196)</f>
        <v>#REF!</v>
      </c>
      <c r="F163" s="4" t="e">
        <f t="shared" si="7"/>
        <v>#REF!</v>
      </c>
      <c r="G163" s="4" t="e">
        <f t="shared" si="8"/>
        <v>#REF!</v>
      </c>
      <c r="H163" s="4" t="e">
        <f>'LYNX PLYWOOD'!#REF!*SUM('LYNX PLYWOOD'!N196:Y196)/3.125</f>
        <v>#REF!</v>
      </c>
      <c r="I163" s="4" t="e">
        <f>'LYNX PLYWOOD'!#REF!</f>
        <v>#REF!</v>
      </c>
    </row>
    <row r="164" spans="1:9">
      <c r="A164">
        <f>'PRODUCTION LIST lynx plywood'!A164</f>
        <v>0</v>
      </c>
      <c r="B164" s="4" t="e">
        <f>'LYNX PLYWOOD'!#REF!*SUM('LYNX PLYWOOD'!N197:Y197)</f>
        <v>#REF!</v>
      </c>
      <c r="C164" s="4" t="e">
        <f>'LYNX PLYWOOD'!#REF!*SUM('LYNX PLYWOOD'!N197:Y197)</f>
        <v>#REF!</v>
      </c>
      <c r="D164" s="4" t="e">
        <f>'LYNX PLYWOOD'!#REF!*SUM('LYNX PLYWOOD'!N197:Y197)</f>
        <v>#REF!</v>
      </c>
      <c r="E164" s="4" t="e">
        <f>'LYNX PLYWOOD'!#REF!*SUM('LYNX PLYWOOD'!N197:Y197)</f>
        <v>#REF!</v>
      </c>
      <c r="F164" s="4" t="e">
        <f t="shared" si="7"/>
        <v>#REF!</v>
      </c>
      <c r="G164" s="4" t="e">
        <f t="shared" si="8"/>
        <v>#REF!</v>
      </c>
      <c r="H164" s="4" t="e">
        <f>'LYNX PLYWOOD'!#REF!*SUM('LYNX PLYWOOD'!N197:Y197)/3.125</f>
        <v>#REF!</v>
      </c>
      <c r="I164" s="4" t="e">
        <f>'LYNX PLYWOOD'!#REF!</f>
        <v>#REF!</v>
      </c>
    </row>
    <row r="165" spans="1:9">
      <c r="A165">
        <f>'PRODUCTION LIST lynx plywood'!A165</f>
        <v>0</v>
      </c>
      <c r="B165" s="4" t="e">
        <f>'LYNX PLYWOOD'!#REF!*SUM('LYNX PLYWOOD'!N198:Y198)</f>
        <v>#REF!</v>
      </c>
      <c r="C165" s="4" t="e">
        <f>'LYNX PLYWOOD'!#REF!*SUM('LYNX PLYWOOD'!N198:Y198)</f>
        <v>#REF!</v>
      </c>
      <c r="D165" s="4" t="e">
        <f>'LYNX PLYWOOD'!#REF!*SUM('LYNX PLYWOOD'!N198:Y198)</f>
        <v>#REF!</v>
      </c>
      <c r="E165" s="4" t="e">
        <f>'LYNX PLYWOOD'!#REF!*SUM('LYNX PLYWOOD'!N198:Y198)</f>
        <v>#REF!</v>
      </c>
      <c r="F165" s="4" t="e">
        <f t="shared" si="7"/>
        <v>#REF!</v>
      </c>
      <c r="G165" s="4" t="e">
        <f t="shared" si="8"/>
        <v>#REF!</v>
      </c>
      <c r="H165" s="4" t="e">
        <f>'LYNX PLYWOOD'!#REF!*SUM('LYNX PLYWOOD'!N198:Y198)/3.125</f>
        <v>#REF!</v>
      </c>
      <c r="I165" s="4" t="e">
        <f>'LYNX PLYWOOD'!#REF!</f>
        <v>#REF!</v>
      </c>
    </row>
    <row r="166" spans="1:9">
      <c r="A166">
        <f>'PRODUCTION LIST lynx plywood'!A166</f>
        <v>0</v>
      </c>
      <c r="B166" s="4" t="e">
        <f>'LYNX PLYWOOD'!#REF!*SUM('LYNX PLYWOOD'!N199:Y199)</f>
        <v>#REF!</v>
      </c>
      <c r="C166" s="4" t="e">
        <f>'LYNX PLYWOOD'!#REF!*SUM('LYNX PLYWOOD'!N199:Y199)</f>
        <v>#REF!</v>
      </c>
      <c r="D166" s="4" t="e">
        <f>'LYNX PLYWOOD'!#REF!*SUM('LYNX PLYWOOD'!N199:Y199)</f>
        <v>#REF!</v>
      </c>
      <c r="E166" s="4" t="e">
        <f>'LYNX PLYWOOD'!#REF!*SUM('LYNX PLYWOOD'!N199:Y199)</f>
        <v>#REF!</v>
      </c>
      <c r="F166" s="4" t="e">
        <f t="shared" si="7"/>
        <v>#REF!</v>
      </c>
      <c r="G166" s="4" t="e">
        <f t="shared" si="8"/>
        <v>#REF!</v>
      </c>
      <c r="H166" s="4" t="e">
        <f>'LYNX PLYWOOD'!#REF!*SUM('LYNX PLYWOOD'!N199:Y199)/3.125</f>
        <v>#REF!</v>
      </c>
      <c r="I166" s="4" t="e">
        <f>'LYNX PLYWOOD'!#REF!</f>
        <v>#REF!</v>
      </c>
    </row>
    <row r="167" spans="1:9">
      <c r="A167">
        <f>'PRODUCTION LIST lynx plywood'!A167</f>
        <v>0</v>
      </c>
      <c r="B167" s="4" t="e">
        <f>'LYNX PLYWOOD'!#REF!*SUM('LYNX PLYWOOD'!N200:Y200)</f>
        <v>#REF!</v>
      </c>
      <c r="C167" s="4" t="e">
        <f>'LYNX PLYWOOD'!#REF!*SUM('LYNX PLYWOOD'!N200:Y200)</f>
        <v>#REF!</v>
      </c>
      <c r="D167" s="4" t="e">
        <f>'LYNX PLYWOOD'!#REF!*SUM('LYNX PLYWOOD'!N200:Y200)</f>
        <v>#REF!</v>
      </c>
      <c r="E167" s="4" t="e">
        <f>'LYNX PLYWOOD'!#REF!*SUM('LYNX PLYWOOD'!N200:Y200)</f>
        <v>#REF!</v>
      </c>
      <c r="F167" s="4" t="e">
        <f t="shared" si="7"/>
        <v>#REF!</v>
      </c>
      <c r="G167" s="4" t="e">
        <f t="shared" si="8"/>
        <v>#REF!</v>
      </c>
      <c r="H167" s="4" t="e">
        <f>'LYNX PLYWOOD'!#REF!*SUM('LYNX PLYWOOD'!N200:Y200)/3.125</f>
        <v>#REF!</v>
      </c>
      <c r="I167" s="4" t="e">
        <f>'LYNX PLYWOOD'!#REF!</f>
        <v>#REF!</v>
      </c>
    </row>
    <row r="168" spans="1:9">
      <c r="A168">
        <f>'PRODUCTION LIST lynx plywood'!A168</f>
        <v>0</v>
      </c>
      <c r="B168" s="4" t="e">
        <f>'LYNX PLYWOOD'!#REF!*SUM('LYNX PLYWOOD'!N201:Y201)</f>
        <v>#REF!</v>
      </c>
      <c r="C168" s="4" t="e">
        <f>'LYNX PLYWOOD'!#REF!*SUM('LYNX PLYWOOD'!N201:Y201)</f>
        <v>#REF!</v>
      </c>
      <c r="D168" s="4" t="e">
        <f>'LYNX PLYWOOD'!#REF!*SUM('LYNX PLYWOOD'!N201:Y201)</f>
        <v>#REF!</v>
      </c>
      <c r="E168" s="4" t="e">
        <f>'LYNX PLYWOOD'!#REF!*SUM('LYNX PLYWOOD'!N201:Y201)</f>
        <v>#REF!</v>
      </c>
      <c r="F168" s="4" t="e">
        <f t="shared" si="7"/>
        <v>#REF!</v>
      </c>
      <c r="G168" s="4" t="e">
        <f t="shared" si="8"/>
        <v>#REF!</v>
      </c>
      <c r="H168" s="4" t="e">
        <f>'LYNX PLYWOOD'!#REF!*SUM('LYNX PLYWOOD'!N201:Y201)/3.125</f>
        <v>#REF!</v>
      </c>
      <c r="I168" s="4" t="e">
        <f>'LYNX PLYWOOD'!#REF!</f>
        <v>#REF!</v>
      </c>
    </row>
    <row r="169" spans="1:9">
      <c r="A169">
        <f>'PRODUCTION LIST lynx plywood'!A169</f>
        <v>0</v>
      </c>
      <c r="B169" s="4" t="e">
        <f>'LYNX PLYWOOD'!#REF!*SUM('LYNX PLYWOOD'!N202:Y202)</f>
        <v>#REF!</v>
      </c>
      <c r="C169" s="4" t="e">
        <f>'LYNX PLYWOOD'!#REF!*SUM('LYNX PLYWOOD'!N202:Y202)</f>
        <v>#REF!</v>
      </c>
      <c r="D169" s="4" t="e">
        <f>'LYNX PLYWOOD'!#REF!*SUM('LYNX PLYWOOD'!N202:Y202)</f>
        <v>#REF!</v>
      </c>
      <c r="E169" s="4" t="e">
        <f>'LYNX PLYWOOD'!#REF!*SUM('LYNX PLYWOOD'!N202:Y202)</f>
        <v>#REF!</v>
      </c>
      <c r="F169" s="4" t="e">
        <f t="shared" si="7"/>
        <v>#REF!</v>
      </c>
      <c r="G169" s="4" t="e">
        <f t="shared" si="8"/>
        <v>#REF!</v>
      </c>
      <c r="H169" s="4" t="e">
        <f>'LYNX PLYWOOD'!#REF!*SUM('LYNX PLYWOOD'!N202:Y202)/3.125</f>
        <v>#REF!</v>
      </c>
      <c r="I169" s="4" t="e">
        <f>'LYNX PLYWOOD'!#REF!</f>
        <v>#REF!</v>
      </c>
    </row>
    <row r="170" spans="1:9">
      <c r="A170">
        <f>'PRODUCTION LIST lynx plywood'!A170</f>
        <v>0</v>
      </c>
      <c r="B170" s="4" t="e">
        <f>'LYNX PLYWOOD'!#REF!*SUM('LYNX PLYWOOD'!N203:Y203)</f>
        <v>#REF!</v>
      </c>
      <c r="C170" s="4" t="e">
        <f>'LYNX PLYWOOD'!#REF!*SUM('LYNX PLYWOOD'!N203:Y203)</f>
        <v>#REF!</v>
      </c>
      <c r="D170" s="4" t="e">
        <f>'LYNX PLYWOOD'!#REF!*SUM('LYNX PLYWOOD'!N203:Y203)</f>
        <v>#REF!</v>
      </c>
      <c r="E170" s="4" t="e">
        <f>'LYNX PLYWOOD'!#REF!*SUM('LYNX PLYWOOD'!N203:Y203)</f>
        <v>#REF!</v>
      </c>
      <c r="F170" s="4" t="e">
        <f t="shared" si="7"/>
        <v>#REF!</v>
      </c>
      <c r="G170" s="4" t="e">
        <f t="shared" si="8"/>
        <v>#REF!</v>
      </c>
      <c r="H170" s="4" t="e">
        <f>'LYNX PLYWOOD'!#REF!*SUM('LYNX PLYWOOD'!N203:Y203)/3.125</f>
        <v>#REF!</v>
      </c>
      <c r="I170" s="4" t="e">
        <f>'LYNX PLYWOOD'!#REF!</f>
        <v>#REF!</v>
      </c>
    </row>
    <row r="171" spans="1:9">
      <c r="A171">
        <f>'PRODUCTION LIST lynx plywood'!A171</f>
        <v>0</v>
      </c>
      <c r="B171" s="4" t="e">
        <f>'LYNX PLYWOOD'!#REF!*SUM('LYNX PLYWOOD'!N204:Y204)</f>
        <v>#REF!</v>
      </c>
      <c r="C171" s="4" t="e">
        <f>'LYNX PLYWOOD'!#REF!*SUM('LYNX PLYWOOD'!N204:Y204)</f>
        <v>#REF!</v>
      </c>
      <c r="D171" s="4" t="e">
        <f>'LYNX PLYWOOD'!#REF!*SUM('LYNX PLYWOOD'!N204:Y204)</f>
        <v>#REF!</v>
      </c>
      <c r="E171" s="4" t="e">
        <f>'LYNX PLYWOOD'!#REF!*SUM('LYNX PLYWOOD'!N204:Y204)</f>
        <v>#REF!</v>
      </c>
      <c r="F171" s="4" t="e">
        <f t="shared" si="7"/>
        <v>#REF!</v>
      </c>
      <c r="G171" s="4" t="e">
        <f t="shared" si="8"/>
        <v>#REF!</v>
      </c>
      <c r="H171" s="4" t="e">
        <f>'LYNX PLYWOOD'!#REF!*SUM('LYNX PLYWOOD'!N204:Y204)/3.125</f>
        <v>#REF!</v>
      </c>
      <c r="I171" s="4" t="e">
        <f>'LYNX PLYWOOD'!#REF!</f>
        <v>#REF!</v>
      </c>
    </row>
    <row r="172" spans="1:9">
      <c r="A172">
        <f>'PRODUCTION LIST lynx plywood'!A172</f>
        <v>0</v>
      </c>
      <c r="B172" s="4" t="e">
        <f>'LYNX PLYWOOD'!#REF!*SUM('LYNX PLYWOOD'!N205:Y205)</f>
        <v>#REF!</v>
      </c>
      <c r="C172" s="4" t="e">
        <f>'LYNX PLYWOOD'!#REF!*SUM('LYNX PLYWOOD'!N205:Y205)</f>
        <v>#REF!</v>
      </c>
      <c r="D172" s="4" t="e">
        <f>'LYNX PLYWOOD'!#REF!*SUM('LYNX PLYWOOD'!N205:Y205)</f>
        <v>#REF!</v>
      </c>
      <c r="E172" s="4" t="e">
        <f>'LYNX PLYWOOD'!#REF!*SUM('LYNX PLYWOOD'!N205:Y205)</f>
        <v>#REF!</v>
      </c>
      <c r="F172" s="4" t="e">
        <f t="shared" si="7"/>
        <v>#REF!</v>
      </c>
      <c r="G172" s="4" t="e">
        <f t="shared" si="8"/>
        <v>#REF!</v>
      </c>
      <c r="H172" s="4" t="e">
        <f>'LYNX PLYWOOD'!#REF!*SUM('LYNX PLYWOOD'!N205:Y205)/3.125</f>
        <v>#REF!</v>
      </c>
      <c r="I172" s="4" t="e">
        <f>'LYNX PLYWOOD'!#REF!</f>
        <v>#REF!</v>
      </c>
    </row>
    <row r="173" spans="1:9">
      <c r="A173">
        <f>'PRODUCTION LIST lynx plywood'!A173</f>
        <v>0</v>
      </c>
      <c r="B173" s="4" t="e">
        <f>'LYNX PLYWOOD'!#REF!*SUM('LYNX PLYWOOD'!N206:Y206)</f>
        <v>#REF!</v>
      </c>
      <c r="C173" s="4" t="e">
        <f>'LYNX PLYWOOD'!#REF!*SUM('LYNX PLYWOOD'!N206:Y206)</f>
        <v>#REF!</v>
      </c>
      <c r="D173" s="4" t="e">
        <f>'LYNX PLYWOOD'!#REF!*SUM('LYNX PLYWOOD'!N206:Y206)</f>
        <v>#REF!</v>
      </c>
      <c r="E173" s="4" t="e">
        <f>'LYNX PLYWOOD'!#REF!*SUM('LYNX PLYWOOD'!N206:Y206)</f>
        <v>#REF!</v>
      </c>
      <c r="F173" s="4" t="e">
        <f t="shared" si="7"/>
        <v>#REF!</v>
      </c>
      <c r="G173" s="4" t="e">
        <f t="shared" si="8"/>
        <v>#REF!</v>
      </c>
      <c r="H173" s="4" t="e">
        <f>'LYNX PLYWOOD'!#REF!*SUM('LYNX PLYWOOD'!N206:Y206)/3.125</f>
        <v>#REF!</v>
      </c>
      <c r="I173" s="4" t="e">
        <f>'LYNX PLYWOOD'!#REF!</f>
        <v>#REF!</v>
      </c>
    </row>
    <row r="174" spans="1:9">
      <c r="A174">
        <f>'PRODUCTION LIST lynx plywood'!A174</f>
        <v>0</v>
      </c>
      <c r="B174" s="4" t="e">
        <f>'LYNX PLYWOOD'!#REF!*SUM('LYNX PLYWOOD'!N207:Y207)</f>
        <v>#REF!</v>
      </c>
      <c r="C174" s="4" t="e">
        <f>'LYNX PLYWOOD'!#REF!*SUM('LYNX PLYWOOD'!N207:Y207)</f>
        <v>#REF!</v>
      </c>
      <c r="D174" s="4" t="e">
        <f>'LYNX PLYWOOD'!#REF!*SUM('LYNX PLYWOOD'!N207:Y207)</f>
        <v>#REF!</v>
      </c>
      <c r="E174" s="4" t="e">
        <f>'LYNX PLYWOOD'!#REF!*SUM('LYNX PLYWOOD'!N207:Y207)</f>
        <v>#REF!</v>
      </c>
      <c r="F174" s="4" t="e">
        <f t="shared" si="7"/>
        <v>#REF!</v>
      </c>
      <c r="G174" s="4" t="e">
        <f t="shared" si="8"/>
        <v>#REF!</v>
      </c>
      <c r="H174" s="4" t="e">
        <f>'LYNX PLYWOOD'!#REF!*SUM('LYNX PLYWOOD'!N207:Y207)/3.125</f>
        <v>#REF!</v>
      </c>
      <c r="I174" s="4" t="e">
        <f>'LYNX PLYWOOD'!#REF!</f>
        <v>#REF!</v>
      </c>
    </row>
    <row r="175" spans="1:9">
      <c r="A175">
        <f>'PRODUCTION LIST lynx plywood'!A175</f>
        <v>0</v>
      </c>
      <c r="B175" s="4" t="e">
        <f>'LYNX PLYWOOD'!#REF!*SUM('LYNX PLYWOOD'!N208:Y208)</f>
        <v>#REF!</v>
      </c>
      <c r="C175" s="4" t="e">
        <f>'LYNX PLYWOOD'!#REF!*SUM('LYNX PLYWOOD'!N208:Y208)</f>
        <v>#REF!</v>
      </c>
      <c r="D175" s="4" t="e">
        <f>'LYNX PLYWOOD'!#REF!*SUM('LYNX PLYWOOD'!N208:Y208)</f>
        <v>#REF!</v>
      </c>
      <c r="E175" s="4" t="e">
        <f>'LYNX PLYWOOD'!#REF!*SUM('LYNX PLYWOOD'!N208:Y208)</f>
        <v>#REF!</v>
      </c>
      <c r="F175" s="4" t="e">
        <f t="shared" si="7"/>
        <v>#REF!</v>
      </c>
      <c r="G175" s="4" t="e">
        <f t="shared" si="8"/>
        <v>#REF!</v>
      </c>
      <c r="H175" s="4" t="e">
        <f>'LYNX PLYWOOD'!#REF!*SUM('LYNX PLYWOOD'!N208:Y208)/3.125</f>
        <v>#REF!</v>
      </c>
      <c r="I175" s="4" t="e">
        <f>'LYNX PLYWOOD'!#REF!</f>
        <v>#REF!</v>
      </c>
    </row>
    <row r="176" spans="1:9">
      <c r="A176">
        <f>'PRODUCTION LIST lynx plywood'!A176</f>
        <v>0</v>
      </c>
      <c r="B176" s="4" t="e">
        <f>'LYNX PLYWOOD'!#REF!*SUM('LYNX PLYWOOD'!N209:Y209)</f>
        <v>#REF!</v>
      </c>
      <c r="C176" s="4" t="e">
        <f>'LYNX PLYWOOD'!#REF!*SUM('LYNX PLYWOOD'!N209:Y209)</f>
        <v>#REF!</v>
      </c>
      <c r="D176" s="4" t="e">
        <f>'LYNX PLYWOOD'!#REF!*SUM('LYNX PLYWOOD'!N209:Y209)</f>
        <v>#REF!</v>
      </c>
      <c r="E176" s="4" t="e">
        <f>'LYNX PLYWOOD'!#REF!*SUM('LYNX PLYWOOD'!N209:Y209)</f>
        <v>#REF!</v>
      </c>
      <c r="F176" s="4" t="e">
        <f t="shared" si="7"/>
        <v>#REF!</v>
      </c>
      <c r="G176" s="4" t="e">
        <f t="shared" si="8"/>
        <v>#REF!</v>
      </c>
      <c r="H176" s="4" t="e">
        <f>'LYNX PLYWOOD'!#REF!*SUM('LYNX PLYWOOD'!N209:Y209)/3.125</f>
        <v>#REF!</v>
      </c>
      <c r="I176" s="4" t="e">
        <f>'LYNX PLYWOOD'!#REF!</f>
        <v>#REF!</v>
      </c>
    </row>
    <row r="177" spans="1:9">
      <c r="A177">
        <f>'PRODUCTION LIST lynx plywood'!A177</f>
        <v>0</v>
      </c>
      <c r="B177" s="4" t="e">
        <f>'LYNX PLYWOOD'!#REF!*SUM('LYNX PLYWOOD'!N210:Y210)</f>
        <v>#REF!</v>
      </c>
      <c r="C177" s="4" t="e">
        <f>'LYNX PLYWOOD'!#REF!*SUM('LYNX PLYWOOD'!N210:Y210)</f>
        <v>#REF!</v>
      </c>
      <c r="D177" s="4" t="e">
        <f>'LYNX PLYWOOD'!#REF!*SUM('LYNX PLYWOOD'!N210:Y210)</f>
        <v>#REF!</v>
      </c>
      <c r="E177" s="4" t="e">
        <f>'LYNX PLYWOOD'!#REF!*SUM('LYNX PLYWOOD'!N210:Y210)</f>
        <v>#REF!</v>
      </c>
      <c r="F177" s="4" t="e">
        <f t="shared" si="7"/>
        <v>#REF!</v>
      </c>
      <c r="G177" s="4" t="e">
        <f t="shared" si="8"/>
        <v>#REF!</v>
      </c>
      <c r="H177" s="4" t="e">
        <f>'LYNX PLYWOOD'!#REF!*SUM('LYNX PLYWOOD'!N210:Y210)/3.125</f>
        <v>#REF!</v>
      </c>
      <c r="I177" s="4" t="e">
        <f>'LYNX PLYWOOD'!#REF!</f>
        <v>#REF!</v>
      </c>
    </row>
    <row r="178" spans="1:9">
      <c r="A178">
        <f>'PRODUCTION LIST lynx plywood'!A178</f>
        <v>0</v>
      </c>
      <c r="B178" s="4" t="e">
        <f>'LYNX PLYWOOD'!#REF!*SUM('LYNX PLYWOOD'!N211:Y211)</f>
        <v>#REF!</v>
      </c>
      <c r="C178" s="4" t="e">
        <f>'LYNX PLYWOOD'!#REF!*SUM('LYNX PLYWOOD'!N211:Y211)</f>
        <v>#REF!</v>
      </c>
      <c r="D178" s="4" t="e">
        <f>'LYNX PLYWOOD'!#REF!*SUM('LYNX PLYWOOD'!N211:Y211)</f>
        <v>#REF!</v>
      </c>
      <c r="E178" s="4" t="e">
        <f>'LYNX PLYWOOD'!#REF!*SUM('LYNX PLYWOOD'!N211:Y211)</f>
        <v>#REF!</v>
      </c>
      <c r="F178" s="4" t="e">
        <f t="shared" si="7"/>
        <v>#REF!</v>
      </c>
      <c r="G178" s="4" t="e">
        <f t="shared" si="8"/>
        <v>#REF!</v>
      </c>
      <c r="H178" s="4" t="e">
        <f>'LYNX PLYWOOD'!#REF!*SUM('LYNX PLYWOOD'!N211:Y211)/3.125</f>
        <v>#REF!</v>
      </c>
      <c r="I178" s="4" t="e">
        <f>'LYNX PLYWOOD'!#REF!</f>
        <v>#REF!</v>
      </c>
    </row>
    <row r="179" spans="1:9">
      <c r="A179">
        <f>'PRODUCTION LIST lynx plywood'!A179</f>
        <v>0</v>
      </c>
      <c r="B179" s="4" t="e">
        <f>'LYNX PLYWOOD'!#REF!*SUM('LYNX PLYWOOD'!N212:Y212)</f>
        <v>#REF!</v>
      </c>
      <c r="C179" s="4" t="e">
        <f>'LYNX PLYWOOD'!#REF!*SUM('LYNX PLYWOOD'!N212:Y212)</f>
        <v>#REF!</v>
      </c>
      <c r="D179" s="4" t="e">
        <f>'LYNX PLYWOOD'!#REF!*SUM('LYNX PLYWOOD'!N212:Y212)</f>
        <v>#REF!</v>
      </c>
      <c r="E179" s="4" t="e">
        <f>'LYNX PLYWOOD'!#REF!*SUM('LYNX PLYWOOD'!N212:Y212)</f>
        <v>#REF!</v>
      </c>
      <c r="F179" s="4" t="e">
        <f t="shared" si="7"/>
        <v>#REF!</v>
      </c>
      <c r="G179" s="4" t="e">
        <f t="shared" si="8"/>
        <v>#REF!</v>
      </c>
      <c r="H179" s="4" t="e">
        <f>'LYNX PLYWOOD'!#REF!*SUM('LYNX PLYWOOD'!N212:Y212)/3.125</f>
        <v>#REF!</v>
      </c>
      <c r="I179" s="4" t="e">
        <f>'LYNX PLYWOOD'!#REF!</f>
        <v>#REF!</v>
      </c>
    </row>
    <row r="180" spans="1:9">
      <c r="A180">
        <f>'PRODUCTION LIST lynx plywood'!A180</f>
        <v>0</v>
      </c>
      <c r="B180" s="4" t="e">
        <f>'LYNX PLYWOOD'!#REF!*SUM('LYNX PLYWOOD'!N213:Y213)</f>
        <v>#REF!</v>
      </c>
      <c r="C180" s="4" t="e">
        <f>'LYNX PLYWOOD'!#REF!*SUM('LYNX PLYWOOD'!N213:Y213)</f>
        <v>#REF!</v>
      </c>
      <c r="D180" s="4" t="e">
        <f>'LYNX PLYWOOD'!#REF!*SUM('LYNX PLYWOOD'!N213:Y213)</f>
        <v>#REF!</v>
      </c>
      <c r="E180" s="4" t="e">
        <f>'LYNX PLYWOOD'!#REF!*SUM('LYNX PLYWOOD'!N213:Y213)</f>
        <v>#REF!</v>
      </c>
      <c r="F180" s="4" t="e">
        <f t="shared" si="7"/>
        <v>#REF!</v>
      </c>
      <c r="G180" s="4" t="e">
        <f t="shared" si="8"/>
        <v>#REF!</v>
      </c>
      <c r="H180" s="4" t="e">
        <f>'LYNX PLYWOOD'!#REF!*SUM('LYNX PLYWOOD'!N213:Y213)/3.125</f>
        <v>#REF!</v>
      </c>
      <c r="I180" s="4" t="e">
        <f>'LYNX PLYWOOD'!#REF!</f>
        <v>#REF!</v>
      </c>
    </row>
    <row r="181" spans="1:9">
      <c r="A181">
        <f>'PRODUCTION LIST lynx plywood'!A181</f>
        <v>0</v>
      </c>
      <c r="B181" s="4" t="e">
        <f>'LYNX PLYWOOD'!#REF!*SUM('LYNX PLYWOOD'!N214:Y214)</f>
        <v>#REF!</v>
      </c>
      <c r="C181" s="4" t="e">
        <f>'LYNX PLYWOOD'!#REF!*SUM('LYNX PLYWOOD'!N214:Y214)</f>
        <v>#REF!</v>
      </c>
      <c r="D181" s="4" t="e">
        <f>'LYNX PLYWOOD'!#REF!*SUM('LYNX PLYWOOD'!N214:Y214)</f>
        <v>#REF!</v>
      </c>
      <c r="E181" s="4" t="e">
        <f>'LYNX PLYWOOD'!#REF!*SUM('LYNX PLYWOOD'!N214:Y214)</f>
        <v>#REF!</v>
      </c>
      <c r="F181" s="4" t="e">
        <f t="shared" si="7"/>
        <v>#REF!</v>
      </c>
      <c r="G181" s="4" t="e">
        <f t="shared" si="8"/>
        <v>#REF!</v>
      </c>
      <c r="H181" s="4" t="e">
        <f>'LYNX PLYWOOD'!#REF!*SUM('LYNX PLYWOOD'!N214:Y214)/3.125</f>
        <v>#REF!</v>
      </c>
      <c r="I181" s="4" t="e">
        <f>'LYNX PLYWOOD'!#REF!</f>
        <v>#REF!</v>
      </c>
    </row>
    <row r="182" spans="1:9">
      <c r="A182">
        <f>'PRODUCTION LIST lynx plywood'!A182</f>
        <v>0</v>
      </c>
      <c r="B182" s="4" t="e">
        <f>'LYNX PLYWOOD'!#REF!*SUM('LYNX PLYWOOD'!N215:Y215)</f>
        <v>#REF!</v>
      </c>
      <c r="C182" s="4" t="e">
        <f>'LYNX PLYWOOD'!#REF!*SUM('LYNX PLYWOOD'!N215:Y215)</f>
        <v>#REF!</v>
      </c>
      <c r="D182" s="4" t="e">
        <f>'LYNX PLYWOOD'!#REF!*SUM('LYNX PLYWOOD'!N215:Y215)</f>
        <v>#REF!</v>
      </c>
      <c r="E182" s="4" t="e">
        <f>'LYNX PLYWOOD'!#REF!*SUM('LYNX PLYWOOD'!N215:Y215)</f>
        <v>#REF!</v>
      </c>
      <c r="F182" s="4" t="e">
        <f t="shared" si="7"/>
        <v>#REF!</v>
      </c>
      <c r="G182" s="4" t="e">
        <f t="shared" si="8"/>
        <v>#REF!</v>
      </c>
      <c r="H182" s="4" t="e">
        <f>'LYNX PLYWOOD'!#REF!*SUM('LYNX PLYWOOD'!N215:Y215)/3.125</f>
        <v>#REF!</v>
      </c>
      <c r="I182" s="4" t="e">
        <f>'LYNX PLYWOOD'!#REF!</f>
        <v>#REF!</v>
      </c>
    </row>
    <row r="183" spans="1:9">
      <c r="A183">
        <f>'PRODUCTION LIST lynx plywood'!A183</f>
        <v>0</v>
      </c>
      <c r="B183" s="4" t="e">
        <f>'LYNX PLYWOOD'!#REF!*SUM('LYNX PLYWOOD'!N216:Y216)</f>
        <v>#REF!</v>
      </c>
      <c r="C183" s="4" t="e">
        <f>'LYNX PLYWOOD'!#REF!*SUM('LYNX PLYWOOD'!N216:Y216)</f>
        <v>#REF!</v>
      </c>
      <c r="D183" s="4" t="e">
        <f>'LYNX PLYWOOD'!#REF!*SUM('LYNX PLYWOOD'!N216:Y216)</f>
        <v>#REF!</v>
      </c>
      <c r="E183" s="4" t="e">
        <f>'LYNX PLYWOOD'!#REF!*SUM('LYNX PLYWOOD'!N216:Y216)</f>
        <v>#REF!</v>
      </c>
      <c r="F183" s="4" t="e">
        <f t="shared" si="7"/>
        <v>#REF!</v>
      </c>
      <c r="G183" s="4" t="e">
        <f t="shared" si="8"/>
        <v>#REF!</v>
      </c>
      <c r="H183" s="4" t="e">
        <f>'LYNX PLYWOOD'!#REF!*SUM('LYNX PLYWOOD'!N216:Y216)/3.125</f>
        <v>#REF!</v>
      </c>
      <c r="I183" s="4" t="e">
        <f>'LYNX PLYWOOD'!#REF!</f>
        <v>#REF!</v>
      </c>
    </row>
    <row r="184" spans="1:9">
      <c r="A184">
        <f>'PRODUCTION LIST lynx plywood'!A184</f>
        <v>0</v>
      </c>
      <c r="B184" s="4" t="e">
        <f>'LYNX PLYWOOD'!#REF!*SUM('LYNX PLYWOOD'!N217:Y217)</f>
        <v>#REF!</v>
      </c>
      <c r="C184" s="4" t="e">
        <f>'LYNX PLYWOOD'!#REF!*SUM('LYNX PLYWOOD'!N217:Y217)</f>
        <v>#REF!</v>
      </c>
      <c r="D184" s="4" t="e">
        <f>'LYNX PLYWOOD'!#REF!*SUM('LYNX PLYWOOD'!N217:Y217)</f>
        <v>#REF!</v>
      </c>
      <c r="E184" s="4" t="e">
        <f>'LYNX PLYWOOD'!#REF!*SUM('LYNX PLYWOOD'!N217:Y217)</f>
        <v>#REF!</v>
      </c>
      <c r="F184" s="4" t="e">
        <f t="shared" si="7"/>
        <v>#REF!</v>
      </c>
      <c r="G184" s="4" t="e">
        <f t="shared" si="8"/>
        <v>#REF!</v>
      </c>
      <c r="H184" s="4" t="e">
        <f>'LYNX PLYWOOD'!#REF!*SUM('LYNX PLYWOOD'!N217:Y217)/3.125</f>
        <v>#REF!</v>
      </c>
      <c r="I184" s="4" t="e">
        <f>'LYNX PLYWOOD'!#REF!</f>
        <v>#REF!</v>
      </c>
    </row>
    <row r="185" spans="1:9">
      <c r="A185">
        <f>'PRODUCTION LIST lynx plywood'!A185</f>
        <v>0</v>
      </c>
      <c r="B185" s="4" t="e">
        <f>'LYNX PLYWOOD'!#REF!*SUM('LYNX PLYWOOD'!N218:Y218)</f>
        <v>#REF!</v>
      </c>
      <c r="C185" s="4" t="e">
        <f>'LYNX PLYWOOD'!#REF!*SUM('LYNX PLYWOOD'!N218:Y218)</f>
        <v>#REF!</v>
      </c>
      <c r="D185" s="4" t="e">
        <f>'LYNX PLYWOOD'!#REF!*SUM('LYNX PLYWOOD'!N218:Y218)</f>
        <v>#REF!</v>
      </c>
      <c r="E185" s="4" t="e">
        <f>'LYNX PLYWOOD'!#REF!*SUM('LYNX PLYWOOD'!N218:Y218)</f>
        <v>#REF!</v>
      </c>
      <c r="F185" s="4" t="e">
        <f t="shared" si="7"/>
        <v>#REF!</v>
      </c>
      <c r="G185" s="4" t="e">
        <f t="shared" si="8"/>
        <v>#REF!</v>
      </c>
      <c r="H185" s="4" t="e">
        <f>'LYNX PLYWOOD'!#REF!*SUM('LYNX PLYWOOD'!N218:Y218)/3.125</f>
        <v>#REF!</v>
      </c>
      <c r="I185" s="4" t="e">
        <f>'LYNX PLYWOOD'!#REF!</f>
        <v>#REF!</v>
      </c>
    </row>
    <row r="186" spans="1:9">
      <c r="A186">
        <f>'PRODUCTION LIST lynx plywood'!A186</f>
        <v>0</v>
      </c>
      <c r="B186" s="4" t="e">
        <f>'LYNX PLYWOOD'!#REF!*SUM('LYNX PLYWOOD'!N219:Y219)</f>
        <v>#REF!</v>
      </c>
      <c r="C186" s="4" t="e">
        <f>'LYNX PLYWOOD'!#REF!*SUM('LYNX PLYWOOD'!N219:Y219)</f>
        <v>#REF!</v>
      </c>
      <c r="D186" s="4" t="e">
        <f>'LYNX PLYWOOD'!#REF!*SUM('LYNX PLYWOOD'!N219:Y219)</f>
        <v>#REF!</v>
      </c>
      <c r="E186" s="4" t="e">
        <f>'LYNX PLYWOOD'!#REF!*SUM('LYNX PLYWOOD'!N219:Y219)</f>
        <v>#REF!</v>
      </c>
      <c r="F186" s="4" t="e">
        <f t="shared" si="7"/>
        <v>#REF!</v>
      </c>
      <c r="G186" s="4" t="e">
        <f t="shared" si="8"/>
        <v>#REF!</v>
      </c>
      <c r="H186" s="4" t="e">
        <f>'LYNX PLYWOOD'!#REF!*SUM('LYNX PLYWOOD'!N219:Y219)/3.125</f>
        <v>#REF!</v>
      </c>
      <c r="I186" s="4" t="e">
        <f>'LYNX PLYWOOD'!#REF!</f>
        <v>#REF!</v>
      </c>
    </row>
    <row r="187" spans="1:9">
      <c r="A187">
        <f>'PRODUCTION LIST lynx plywood'!A187</f>
        <v>0</v>
      </c>
      <c r="B187" s="4" t="e">
        <f>'LYNX PLYWOOD'!#REF!*SUM('LYNX PLYWOOD'!N220:Y220)</f>
        <v>#REF!</v>
      </c>
      <c r="C187" s="4" t="e">
        <f>'LYNX PLYWOOD'!#REF!*SUM('LYNX PLYWOOD'!N220:Y220)</f>
        <v>#REF!</v>
      </c>
      <c r="D187" s="4" t="e">
        <f>'LYNX PLYWOOD'!#REF!*SUM('LYNX PLYWOOD'!N220:Y220)</f>
        <v>#REF!</v>
      </c>
      <c r="E187" s="4" t="e">
        <f>'LYNX PLYWOOD'!#REF!*SUM('LYNX PLYWOOD'!N220:Y220)</f>
        <v>#REF!</v>
      </c>
      <c r="F187" s="4" t="e">
        <f t="shared" si="7"/>
        <v>#REF!</v>
      </c>
      <c r="G187" s="4" t="e">
        <f t="shared" si="8"/>
        <v>#REF!</v>
      </c>
      <c r="H187" s="4" t="e">
        <f>'LYNX PLYWOOD'!#REF!*SUM('LYNX PLYWOOD'!N220:Y220)/3.125</f>
        <v>#REF!</v>
      </c>
      <c r="I187" s="4" t="e">
        <f>'LYNX PLYWOOD'!#REF!</f>
        <v>#REF!</v>
      </c>
    </row>
    <row r="188" spans="1:9">
      <c r="A188">
        <f>'PRODUCTION LIST lynx plywood'!A188</f>
        <v>0</v>
      </c>
      <c r="B188" s="4" t="e">
        <f>'LYNX PLYWOOD'!#REF!*SUM('LYNX PLYWOOD'!N221:Y221)</f>
        <v>#REF!</v>
      </c>
      <c r="C188" s="4" t="e">
        <f>'LYNX PLYWOOD'!#REF!*SUM('LYNX PLYWOOD'!N221:Y221)</f>
        <v>#REF!</v>
      </c>
      <c r="D188" s="4" t="e">
        <f>'LYNX PLYWOOD'!#REF!*SUM('LYNX PLYWOOD'!N221:Y221)</f>
        <v>#REF!</v>
      </c>
      <c r="E188" s="4" t="e">
        <f>'LYNX PLYWOOD'!#REF!*SUM('LYNX PLYWOOD'!N221:Y221)</f>
        <v>#REF!</v>
      </c>
      <c r="F188" s="4" t="e">
        <f t="shared" si="7"/>
        <v>#REF!</v>
      </c>
      <c r="G188" s="4" t="e">
        <f t="shared" si="8"/>
        <v>#REF!</v>
      </c>
      <c r="H188" s="4" t="e">
        <f>'LYNX PLYWOOD'!#REF!*SUM('LYNX PLYWOOD'!N221:Y221)/3.125</f>
        <v>#REF!</v>
      </c>
      <c r="I188" s="4" t="e">
        <f>'LYNX PLYWOOD'!#REF!</f>
        <v>#REF!</v>
      </c>
    </row>
    <row r="189" spans="1:9">
      <c r="A189">
        <f>'PRODUCTION LIST lynx plywood'!A189</f>
        <v>0</v>
      </c>
      <c r="B189" s="4" t="e">
        <f>'LYNX PLYWOOD'!#REF!*SUM('LYNX PLYWOOD'!N222:Y222)</f>
        <v>#REF!</v>
      </c>
      <c r="C189" s="4" t="e">
        <f>'LYNX PLYWOOD'!#REF!*SUM('LYNX PLYWOOD'!N222:Y222)</f>
        <v>#REF!</v>
      </c>
      <c r="D189" s="4" t="e">
        <f>'LYNX PLYWOOD'!#REF!*SUM('LYNX PLYWOOD'!N222:Y222)</f>
        <v>#REF!</v>
      </c>
      <c r="E189" s="4" t="e">
        <f>'LYNX PLYWOOD'!#REF!*SUM('LYNX PLYWOOD'!N222:Y222)</f>
        <v>#REF!</v>
      </c>
      <c r="F189" s="4" t="e">
        <f t="shared" si="7"/>
        <v>#REF!</v>
      </c>
      <c r="G189" s="4" t="e">
        <f t="shared" si="8"/>
        <v>#REF!</v>
      </c>
      <c r="H189" s="4" t="e">
        <f>'LYNX PLYWOOD'!#REF!*SUM('LYNX PLYWOOD'!N222:Y222)/3.125</f>
        <v>#REF!</v>
      </c>
      <c r="I189" s="4" t="e">
        <f>'LYNX PLYWOOD'!#REF!</f>
        <v>#REF!</v>
      </c>
    </row>
    <row r="190" spans="1:9">
      <c r="A190">
        <f>'PRODUCTION LIST lynx plywood'!A190</f>
        <v>0</v>
      </c>
      <c r="B190" s="4" t="e">
        <f>'LYNX PLYWOOD'!#REF!*SUM('LYNX PLYWOOD'!N223:Y223)</f>
        <v>#REF!</v>
      </c>
      <c r="C190" s="4" t="e">
        <f>'LYNX PLYWOOD'!#REF!*SUM('LYNX PLYWOOD'!N223:Y223)</f>
        <v>#REF!</v>
      </c>
      <c r="D190" s="4" t="e">
        <f>'LYNX PLYWOOD'!#REF!*SUM('LYNX PLYWOOD'!N223:Y223)</f>
        <v>#REF!</v>
      </c>
      <c r="E190" s="4" t="e">
        <f>'LYNX PLYWOOD'!#REF!*SUM('LYNX PLYWOOD'!N223:Y223)</f>
        <v>#REF!</v>
      </c>
      <c r="F190" s="4" t="e">
        <f t="shared" si="7"/>
        <v>#REF!</v>
      </c>
      <c r="G190" s="4" t="e">
        <f t="shared" si="8"/>
        <v>#REF!</v>
      </c>
      <c r="H190" s="4" t="e">
        <f>'LYNX PLYWOOD'!#REF!*SUM('LYNX PLYWOOD'!N223:Y223)/3.125</f>
        <v>#REF!</v>
      </c>
      <c r="I190" s="4" t="e">
        <f>'LYNX PLYWOOD'!#REF!</f>
        <v>#REF!</v>
      </c>
    </row>
    <row r="191" spans="1:9">
      <c r="A191">
        <f>'PRODUCTION LIST lynx plywood'!A191</f>
        <v>0</v>
      </c>
      <c r="B191" s="4" t="e">
        <f>'LYNX PLYWOOD'!#REF!*SUM('LYNX PLYWOOD'!N224:Y224)</f>
        <v>#REF!</v>
      </c>
      <c r="C191" s="4" t="e">
        <f>'LYNX PLYWOOD'!#REF!*SUM('LYNX PLYWOOD'!N224:Y224)</f>
        <v>#REF!</v>
      </c>
      <c r="D191" s="4" t="e">
        <f>'LYNX PLYWOOD'!#REF!*SUM('LYNX PLYWOOD'!N224:Y224)</f>
        <v>#REF!</v>
      </c>
      <c r="E191" s="4" t="e">
        <f>'LYNX PLYWOOD'!#REF!*SUM('LYNX PLYWOOD'!N224:Y224)</f>
        <v>#REF!</v>
      </c>
      <c r="F191" s="4" t="e">
        <f t="shared" si="7"/>
        <v>#REF!</v>
      </c>
      <c r="G191" s="4" t="e">
        <f t="shared" si="8"/>
        <v>#REF!</v>
      </c>
      <c r="H191" s="4" t="e">
        <f>'LYNX PLYWOOD'!#REF!*SUM('LYNX PLYWOOD'!N224:Y224)/3.125</f>
        <v>#REF!</v>
      </c>
      <c r="I191" s="4" t="e">
        <f>'LYNX PLYWOOD'!#REF!</f>
        <v>#REF!</v>
      </c>
    </row>
    <row r="192" spans="1:9">
      <c r="A192">
        <f>'PRODUCTION LIST lynx plywood'!A192</f>
        <v>0</v>
      </c>
      <c r="B192" s="4" t="e">
        <f>'LYNX PLYWOOD'!#REF!*SUM('LYNX PLYWOOD'!N225:Y225)</f>
        <v>#REF!</v>
      </c>
      <c r="C192" s="4" t="e">
        <f>'LYNX PLYWOOD'!#REF!*SUM('LYNX PLYWOOD'!N225:Y225)</f>
        <v>#REF!</v>
      </c>
      <c r="D192" s="4" t="e">
        <f>'LYNX PLYWOOD'!#REF!*SUM('LYNX PLYWOOD'!N225:Y225)</f>
        <v>#REF!</v>
      </c>
      <c r="E192" s="4" t="e">
        <f>'LYNX PLYWOOD'!#REF!*SUM('LYNX PLYWOOD'!N225:Y225)</f>
        <v>#REF!</v>
      </c>
      <c r="F192" s="4" t="e">
        <f t="shared" si="7"/>
        <v>#REF!</v>
      </c>
      <c r="G192" s="4" t="e">
        <f t="shared" si="8"/>
        <v>#REF!</v>
      </c>
      <c r="H192" s="4" t="e">
        <f>'LYNX PLYWOOD'!#REF!*SUM('LYNX PLYWOOD'!N225:Y225)/3.125</f>
        <v>#REF!</v>
      </c>
      <c r="I192" s="4" t="e">
        <f>'LYNX PLYWOOD'!#REF!</f>
        <v>#REF!</v>
      </c>
    </row>
    <row r="193" spans="1:9">
      <c r="A193">
        <f>'PRODUCTION LIST lynx plywood'!A193</f>
        <v>0</v>
      </c>
      <c r="B193" s="4" t="e">
        <f>'LYNX PLYWOOD'!#REF!*SUM('LYNX PLYWOOD'!N226:Y226)</f>
        <v>#REF!</v>
      </c>
      <c r="C193" s="4" t="e">
        <f>'LYNX PLYWOOD'!#REF!*SUM('LYNX PLYWOOD'!N226:Y226)</f>
        <v>#REF!</v>
      </c>
      <c r="D193" s="4" t="e">
        <f>'LYNX PLYWOOD'!#REF!*SUM('LYNX PLYWOOD'!N226:Y226)</f>
        <v>#REF!</v>
      </c>
      <c r="E193" s="4" t="e">
        <f>'LYNX PLYWOOD'!#REF!*SUM('LYNX PLYWOOD'!N226:Y226)</f>
        <v>#REF!</v>
      </c>
      <c r="F193" s="4" t="e">
        <f t="shared" si="7"/>
        <v>#REF!</v>
      </c>
      <c r="G193" s="4" t="e">
        <f t="shared" si="8"/>
        <v>#REF!</v>
      </c>
      <c r="H193" s="4" t="e">
        <f>'LYNX PLYWOOD'!#REF!*SUM('LYNX PLYWOOD'!N226:Y226)/3.125</f>
        <v>#REF!</v>
      </c>
      <c r="I193" s="4" t="e">
        <f>'LYNX PLYWOOD'!#REF!</f>
        <v>#REF!</v>
      </c>
    </row>
    <row r="194" spans="1:9">
      <c r="A194">
        <f>'PRODUCTION LIST lynx plywood'!A194</f>
        <v>0</v>
      </c>
      <c r="B194" s="4" t="e">
        <f>'LYNX PLYWOOD'!#REF!*SUM('LYNX PLYWOOD'!N227:Y227)</f>
        <v>#REF!</v>
      </c>
      <c r="C194" s="4" t="e">
        <f>'LYNX PLYWOOD'!#REF!*SUM('LYNX PLYWOOD'!N227:Y227)</f>
        <v>#REF!</v>
      </c>
      <c r="D194" s="4" t="e">
        <f>'LYNX PLYWOOD'!#REF!*SUM('LYNX PLYWOOD'!N227:Y227)</f>
        <v>#REF!</v>
      </c>
      <c r="E194" s="4" t="e">
        <f>'LYNX PLYWOOD'!#REF!*SUM('LYNX PLYWOOD'!N227:Y227)</f>
        <v>#REF!</v>
      </c>
      <c r="F194" s="4" t="e">
        <f t="shared" si="7"/>
        <v>#REF!</v>
      </c>
      <c r="G194" s="4" t="e">
        <f t="shared" si="8"/>
        <v>#REF!</v>
      </c>
      <c r="H194" s="4" t="e">
        <f>'LYNX PLYWOOD'!#REF!*SUM('LYNX PLYWOOD'!N227:Y227)/3.125</f>
        <v>#REF!</v>
      </c>
      <c r="I194" s="4" t="e">
        <f>'LYNX PLYWOOD'!#REF!</f>
        <v>#REF!</v>
      </c>
    </row>
    <row r="195" spans="1:9">
      <c r="A195">
        <f>'PRODUCTION LIST lynx plywood'!A195</f>
        <v>0</v>
      </c>
      <c r="B195" s="4" t="e">
        <f>'LYNX PLYWOOD'!#REF!*SUM('LYNX PLYWOOD'!N228:Y228)</f>
        <v>#REF!</v>
      </c>
      <c r="C195" s="4" t="e">
        <f>'LYNX PLYWOOD'!#REF!*SUM('LYNX PLYWOOD'!N228:Y228)</f>
        <v>#REF!</v>
      </c>
      <c r="D195" s="4" t="e">
        <f>'LYNX PLYWOOD'!#REF!*SUM('LYNX PLYWOOD'!N228:Y228)</f>
        <v>#REF!</v>
      </c>
      <c r="E195" s="4" t="e">
        <f>'LYNX PLYWOOD'!#REF!*SUM('LYNX PLYWOOD'!N228:Y228)</f>
        <v>#REF!</v>
      </c>
      <c r="F195" s="4" t="e">
        <f t="shared" si="7"/>
        <v>#REF!</v>
      </c>
      <c r="G195" s="4" t="e">
        <f t="shared" si="8"/>
        <v>#REF!</v>
      </c>
      <c r="H195" s="4" t="e">
        <f>'LYNX PLYWOOD'!#REF!*SUM('LYNX PLYWOOD'!N228:Y228)/3.125</f>
        <v>#REF!</v>
      </c>
      <c r="I195" s="4" t="e">
        <f>'LYNX PLYWOOD'!#REF!</f>
        <v>#REF!</v>
      </c>
    </row>
    <row r="196" spans="1:9">
      <c r="A196">
        <f>'PRODUCTION LIST lynx plywood'!A196</f>
        <v>0</v>
      </c>
      <c r="B196" s="4" t="e">
        <f>'LYNX PLYWOOD'!#REF!*SUM('LYNX PLYWOOD'!N229:Y229)</f>
        <v>#REF!</v>
      </c>
      <c r="C196" s="4" t="e">
        <f>'LYNX PLYWOOD'!#REF!*SUM('LYNX PLYWOOD'!N229:Y229)</f>
        <v>#REF!</v>
      </c>
      <c r="D196" s="4" t="e">
        <f>'LYNX PLYWOOD'!#REF!*SUM('LYNX PLYWOOD'!N229:Y229)</f>
        <v>#REF!</v>
      </c>
      <c r="E196" s="4" t="e">
        <f>'LYNX PLYWOOD'!#REF!*SUM('LYNX PLYWOOD'!N229:Y229)</f>
        <v>#REF!</v>
      </c>
      <c r="F196" s="4" t="e">
        <f t="shared" si="7"/>
        <v>#REF!</v>
      </c>
      <c r="G196" s="4" t="e">
        <f t="shared" si="8"/>
        <v>#REF!</v>
      </c>
      <c r="H196" s="4" t="e">
        <f>'LYNX PLYWOOD'!#REF!*SUM('LYNX PLYWOOD'!N229:Y229)/3.125</f>
        <v>#REF!</v>
      </c>
      <c r="I196" s="4" t="e">
        <f>'LYNX PLYWOOD'!#REF!</f>
        <v>#REF!</v>
      </c>
    </row>
    <row r="197" spans="1:9">
      <c r="A197">
        <f>'PRODUCTION LIST lynx plywood'!A197</f>
        <v>0</v>
      </c>
      <c r="B197" s="4" t="e">
        <f>'LYNX PLYWOOD'!#REF!*SUM('LYNX PLYWOOD'!N230:Y230)</f>
        <v>#REF!</v>
      </c>
      <c r="C197" s="4" t="e">
        <f>'LYNX PLYWOOD'!#REF!*SUM('LYNX PLYWOOD'!N230:Y230)</f>
        <v>#REF!</v>
      </c>
      <c r="D197" s="4" t="e">
        <f>'LYNX PLYWOOD'!#REF!*SUM('LYNX PLYWOOD'!N230:Y230)</f>
        <v>#REF!</v>
      </c>
      <c r="E197" s="4" t="e">
        <f>'LYNX PLYWOOD'!#REF!*SUM('LYNX PLYWOOD'!N230:Y230)</f>
        <v>#REF!</v>
      </c>
      <c r="F197" s="4" t="e">
        <f t="shared" ref="F197:F239" si="9">D197/10</f>
        <v>#REF!</v>
      </c>
      <c r="G197" s="4" t="e">
        <f t="shared" ref="G197:G239" si="10">(3/100)*D197</f>
        <v>#REF!</v>
      </c>
      <c r="H197" s="4" t="e">
        <f>'LYNX PLYWOOD'!#REF!*SUM('LYNX PLYWOOD'!N230:Y230)/3.125</f>
        <v>#REF!</v>
      </c>
      <c r="I197" s="4" t="e">
        <f>'LYNX PLYWOOD'!#REF!</f>
        <v>#REF!</v>
      </c>
    </row>
    <row r="198" spans="1:9">
      <c r="A198">
        <f>'PRODUCTION LIST lynx plywood'!A198</f>
        <v>0</v>
      </c>
      <c r="B198" s="4" t="e">
        <f>'LYNX PLYWOOD'!#REF!*SUM('LYNX PLYWOOD'!N231:Y231)</f>
        <v>#REF!</v>
      </c>
      <c r="C198" s="4" t="e">
        <f>'LYNX PLYWOOD'!#REF!*SUM('LYNX PLYWOOD'!N231:Y231)</f>
        <v>#REF!</v>
      </c>
      <c r="D198" s="4" t="e">
        <f>'LYNX PLYWOOD'!#REF!*SUM('LYNX PLYWOOD'!N231:Y231)</f>
        <v>#REF!</v>
      </c>
      <c r="E198" s="4" t="e">
        <f>'LYNX PLYWOOD'!#REF!*SUM('LYNX PLYWOOD'!N231:Y231)</f>
        <v>#REF!</v>
      </c>
      <c r="F198" s="4" t="e">
        <f t="shared" si="9"/>
        <v>#REF!</v>
      </c>
      <c r="G198" s="4" t="e">
        <f t="shared" si="10"/>
        <v>#REF!</v>
      </c>
      <c r="H198" s="4" t="e">
        <f>'LYNX PLYWOOD'!#REF!*SUM('LYNX PLYWOOD'!N231:Y231)/3.125</f>
        <v>#REF!</v>
      </c>
      <c r="I198" s="4" t="e">
        <f>'LYNX PLYWOOD'!#REF!</f>
        <v>#REF!</v>
      </c>
    </row>
    <row r="199" spans="1:9">
      <c r="A199">
        <f>'PRODUCTION LIST lynx plywood'!A199</f>
        <v>0</v>
      </c>
      <c r="B199" s="4" t="e">
        <f>'LYNX PLYWOOD'!#REF!*SUM('LYNX PLYWOOD'!N232:Y232)</f>
        <v>#REF!</v>
      </c>
      <c r="C199" s="4" t="e">
        <f>'LYNX PLYWOOD'!#REF!*SUM('LYNX PLYWOOD'!N232:Y232)</f>
        <v>#REF!</v>
      </c>
      <c r="D199" s="4" t="e">
        <f>'LYNX PLYWOOD'!#REF!*SUM('LYNX PLYWOOD'!N232:Y232)</f>
        <v>#REF!</v>
      </c>
      <c r="E199" s="4" t="e">
        <f>'LYNX PLYWOOD'!#REF!*SUM('LYNX PLYWOOD'!N232:Y232)</f>
        <v>#REF!</v>
      </c>
      <c r="F199" s="4" t="e">
        <f t="shared" si="9"/>
        <v>#REF!</v>
      </c>
      <c r="G199" s="4" t="e">
        <f t="shared" si="10"/>
        <v>#REF!</v>
      </c>
      <c r="H199" s="4" t="e">
        <f>'LYNX PLYWOOD'!#REF!*SUM('LYNX PLYWOOD'!N232:Y232)/3.125</f>
        <v>#REF!</v>
      </c>
      <c r="I199" s="4" t="e">
        <f>'LYNX PLYWOOD'!#REF!</f>
        <v>#REF!</v>
      </c>
    </row>
    <row r="200" spans="1:9">
      <c r="A200">
        <f>'PRODUCTION LIST lynx plywood'!A200</f>
        <v>0</v>
      </c>
      <c r="B200" s="4" t="e">
        <f>'LYNX PLYWOOD'!#REF!*SUM('LYNX PLYWOOD'!N233:Y233)</f>
        <v>#REF!</v>
      </c>
      <c r="C200" s="4" t="e">
        <f>'LYNX PLYWOOD'!#REF!*SUM('LYNX PLYWOOD'!N233:Y233)</f>
        <v>#REF!</v>
      </c>
      <c r="D200" s="4" t="e">
        <f>'LYNX PLYWOOD'!#REF!*SUM('LYNX PLYWOOD'!N233:Y233)</f>
        <v>#REF!</v>
      </c>
      <c r="E200" s="4" t="e">
        <f>'LYNX PLYWOOD'!#REF!*SUM('LYNX PLYWOOD'!N233:Y233)</f>
        <v>#REF!</v>
      </c>
      <c r="F200" s="4" t="e">
        <f t="shared" si="9"/>
        <v>#REF!</v>
      </c>
      <c r="G200" s="4" t="e">
        <f t="shared" si="10"/>
        <v>#REF!</v>
      </c>
      <c r="H200" s="4" t="e">
        <f>'LYNX PLYWOOD'!#REF!*SUM('LYNX PLYWOOD'!N233:Y233)/3.125</f>
        <v>#REF!</v>
      </c>
      <c r="I200" s="4" t="e">
        <f>'LYNX PLYWOOD'!#REF!</f>
        <v>#REF!</v>
      </c>
    </row>
    <row r="201" spans="1:9">
      <c r="A201">
        <f>'PRODUCTION LIST lynx plywood'!A201</f>
        <v>0</v>
      </c>
      <c r="B201" s="4" t="e">
        <f>'LYNX PLYWOOD'!#REF!*SUM('LYNX PLYWOOD'!N234:Y234)</f>
        <v>#REF!</v>
      </c>
      <c r="C201" s="4" t="e">
        <f>'LYNX PLYWOOD'!#REF!*SUM('LYNX PLYWOOD'!N234:Y234)</f>
        <v>#REF!</v>
      </c>
      <c r="D201" s="4" t="e">
        <f>'LYNX PLYWOOD'!#REF!*SUM('LYNX PLYWOOD'!N234:Y234)</f>
        <v>#REF!</v>
      </c>
      <c r="E201" s="4" t="e">
        <f>'LYNX PLYWOOD'!#REF!*SUM('LYNX PLYWOOD'!N234:Y234)</f>
        <v>#REF!</v>
      </c>
      <c r="F201" s="4" t="e">
        <f t="shared" si="9"/>
        <v>#REF!</v>
      </c>
      <c r="G201" s="4" t="e">
        <f t="shared" si="10"/>
        <v>#REF!</v>
      </c>
      <c r="H201" s="4" t="e">
        <f>'LYNX PLYWOOD'!#REF!*SUM('LYNX PLYWOOD'!N234:Y234)/3.125</f>
        <v>#REF!</v>
      </c>
      <c r="I201" s="4" t="e">
        <f>'LYNX PLYWOOD'!#REF!</f>
        <v>#REF!</v>
      </c>
    </row>
    <row r="202" spans="1:9">
      <c r="A202">
        <f>'PRODUCTION LIST lynx plywood'!A202</f>
        <v>0</v>
      </c>
      <c r="B202" s="4" t="e">
        <f>'LYNX PLYWOOD'!#REF!*SUM('LYNX PLYWOOD'!N235:Y235)</f>
        <v>#REF!</v>
      </c>
      <c r="C202" s="4" t="e">
        <f>'LYNX PLYWOOD'!#REF!*SUM('LYNX PLYWOOD'!N235:Y235)</f>
        <v>#REF!</v>
      </c>
      <c r="D202" s="4" t="e">
        <f>'LYNX PLYWOOD'!#REF!*SUM('LYNX PLYWOOD'!N235:Y235)</f>
        <v>#REF!</v>
      </c>
      <c r="E202" s="4" t="e">
        <f>'LYNX PLYWOOD'!#REF!*SUM('LYNX PLYWOOD'!N235:Y235)</f>
        <v>#REF!</v>
      </c>
      <c r="F202" s="4" t="e">
        <f t="shared" si="9"/>
        <v>#REF!</v>
      </c>
      <c r="G202" s="4" t="e">
        <f t="shared" si="10"/>
        <v>#REF!</v>
      </c>
      <c r="H202" s="4" t="e">
        <f>'LYNX PLYWOOD'!#REF!*SUM('LYNX PLYWOOD'!N235:Y235)/3.125</f>
        <v>#REF!</v>
      </c>
      <c r="I202" s="4" t="e">
        <f>'LYNX PLYWOOD'!#REF!</f>
        <v>#REF!</v>
      </c>
    </row>
    <row r="203" spans="1:9">
      <c r="A203">
        <f>'PRODUCTION LIST lynx plywood'!A203</f>
        <v>0</v>
      </c>
      <c r="B203" s="4" t="e">
        <f>'LYNX PLYWOOD'!#REF!*SUM('LYNX PLYWOOD'!N236:Y236)</f>
        <v>#REF!</v>
      </c>
      <c r="C203" s="4" t="e">
        <f>'LYNX PLYWOOD'!#REF!*SUM('LYNX PLYWOOD'!N236:Y236)</f>
        <v>#REF!</v>
      </c>
      <c r="D203" s="4" t="e">
        <f>'LYNX PLYWOOD'!#REF!*SUM('LYNX PLYWOOD'!N236:Y236)</f>
        <v>#REF!</v>
      </c>
      <c r="E203" s="4" t="e">
        <f>'LYNX PLYWOOD'!#REF!*SUM('LYNX PLYWOOD'!N236:Y236)</f>
        <v>#REF!</v>
      </c>
      <c r="F203" s="4" t="e">
        <f t="shared" si="9"/>
        <v>#REF!</v>
      </c>
      <c r="G203" s="4" t="e">
        <f t="shared" si="10"/>
        <v>#REF!</v>
      </c>
      <c r="H203" s="4" t="e">
        <f>'LYNX PLYWOOD'!#REF!*SUM('LYNX PLYWOOD'!N236:Y236)/3.125</f>
        <v>#REF!</v>
      </c>
      <c r="I203" s="4" t="e">
        <f>'LYNX PLYWOOD'!#REF!</f>
        <v>#REF!</v>
      </c>
    </row>
    <row r="204" spans="1:9">
      <c r="A204">
        <f>'PRODUCTION LIST lynx plywood'!A204</f>
        <v>0</v>
      </c>
      <c r="B204" s="4" t="e">
        <f>'LYNX PLYWOOD'!#REF!*SUM('LYNX PLYWOOD'!N237:Y237)</f>
        <v>#REF!</v>
      </c>
      <c r="C204" s="4" t="e">
        <f>'LYNX PLYWOOD'!#REF!*SUM('LYNX PLYWOOD'!N237:Y237)</f>
        <v>#REF!</v>
      </c>
      <c r="D204" s="4" t="e">
        <f>'LYNX PLYWOOD'!#REF!*SUM('LYNX PLYWOOD'!N237:Y237)</f>
        <v>#REF!</v>
      </c>
      <c r="E204" s="4" t="e">
        <f>'LYNX PLYWOOD'!#REF!*SUM('LYNX PLYWOOD'!N237:Y237)</f>
        <v>#REF!</v>
      </c>
      <c r="F204" s="4" t="e">
        <f t="shared" si="9"/>
        <v>#REF!</v>
      </c>
      <c r="G204" s="4" t="e">
        <f t="shared" si="10"/>
        <v>#REF!</v>
      </c>
      <c r="H204" s="4" t="e">
        <f>'LYNX PLYWOOD'!#REF!*SUM('LYNX PLYWOOD'!N237:Y237)/3.125</f>
        <v>#REF!</v>
      </c>
      <c r="I204" s="4" t="e">
        <f>'LYNX PLYWOOD'!#REF!</f>
        <v>#REF!</v>
      </c>
    </row>
    <row r="205" spans="1:9">
      <c r="A205">
        <f>'PRODUCTION LIST lynx plywood'!A205</f>
        <v>0</v>
      </c>
      <c r="B205" s="4" t="e">
        <f>'LYNX PLYWOOD'!#REF!*SUM('LYNX PLYWOOD'!N238:Y238)</f>
        <v>#REF!</v>
      </c>
      <c r="C205" s="4" t="e">
        <f>'LYNX PLYWOOD'!#REF!*SUM('LYNX PLYWOOD'!N238:Y238)</f>
        <v>#REF!</v>
      </c>
      <c r="D205" s="4" t="e">
        <f>'LYNX PLYWOOD'!#REF!*SUM('LYNX PLYWOOD'!N238:Y238)</f>
        <v>#REF!</v>
      </c>
      <c r="E205" s="4" t="e">
        <f>'LYNX PLYWOOD'!#REF!*SUM('LYNX PLYWOOD'!N238:Y238)</f>
        <v>#REF!</v>
      </c>
      <c r="F205" s="4" t="e">
        <f t="shared" si="9"/>
        <v>#REF!</v>
      </c>
      <c r="G205" s="4" t="e">
        <f t="shared" si="10"/>
        <v>#REF!</v>
      </c>
      <c r="H205" s="4" t="e">
        <f>'LYNX PLYWOOD'!#REF!*SUM('LYNX PLYWOOD'!N238:Y238)/3.125</f>
        <v>#REF!</v>
      </c>
      <c r="I205" s="4" t="e">
        <f>'LYNX PLYWOOD'!#REF!</f>
        <v>#REF!</v>
      </c>
    </row>
    <row r="206" spans="1:9">
      <c r="A206">
        <f>'PRODUCTION LIST lynx plywood'!A206</f>
        <v>0</v>
      </c>
      <c r="B206" s="4" t="e">
        <f>'LYNX PLYWOOD'!#REF!*SUM('LYNX PLYWOOD'!N239:Y239)</f>
        <v>#REF!</v>
      </c>
      <c r="C206" s="4" t="e">
        <f>'LYNX PLYWOOD'!#REF!*SUM('LYNX PLYWOOD'!N239:Y239)</f>
        <v>#REF!</v>
      </c>
      <c r="D206" s="4" t="e">
        <f>'LYNX PLYWOOD'!#REF!*SUM('LYNX PLYWOOD'!N239:Y239)</f>
        <v>#REF!</v>
      </c>
      <c r="E206" s="4" t="e">
        <f>'LYNX PLYWOOD'!#REF!*SUM('LYNX PLYWOOD'!N239:Y239)</f>
        <v>#REF!</v>
      </c>
      <c r="F206" s="4" t="e">
        <f t="shared" si="9"/>
        <v>#REF!</v>
      </c>
      <c r="G206" s="4" t="e">
        <f t="shared" si="10"/>
        <v>#REF!</v>
      </c>
      <c r="H206" s="4" t="e">
        <f>'LYNX PLYWOOD'!#REF!*SUM('LYNX PLYWOOD'!N239:Y239)/3.125</f>
        <v>#REF!</v>
      </c>
      <c r="I206" s="4" t="e">
        <f>'LYNX PLYWOOD'!#REF!</f>
        <v>#REF!</v>
      </c>
    </row>
    <row r="207" spans="1:9">
      <c r="A207">
        <f>'PRODUCTION LIST lynx plywood'!A207</f>
        <v>0</v>
      </c>
      <c r="B207" s="4" t="e">
        <f>'LYNX PLYWOOD'!#REF!*SUM('LYNX PLYWOOD'!N240:Y240)</f>
        <v>#REF!</v>
      </c>
      <c r="C207" s="4" t="e">
        <f>'LYNX PLYWOOD'!#REF!*SUM('LYNX PLYWOOD'!N240:Y240)</f>
        <v>#REF!</v>
      </c>
      <c r="D207" s="4" t="e">
        <f>'LYNX PLYWOOD'!#REF!*SUM('LYNX PLYWOOD'!N240:Y240)</f>
        <v>#REF!</v>
      </c>
      <c r="E207" s="4" t="e">
        <f>'LYNX PLYWOOD'!#REF!*SUM('LYNX PLYWOOD'!N240:Y240)</f>
        <v>#REF!</v>
      </c>
      <c r="F207" s="4" t="e">
        <f t="shared" si="9"/>
        <v>#REF!</v>
      </c>
      <c r="G207" s="4" t="e">
        <f t="shared" si="10"/>
        <v>#REF!</v>
      </c>
      <c r="H207" s="4" t="e">
        <f>'LYNX PLYWOOD'!#REF!*SUM('LYNX PLYWOOD'!N240:Y240)/3.125</f>
        <v>#REF!</v>
      </c>
      <c r="I207" s="4" t="e">
        <f>'LYNX PLYWOOD'!#REF!</f>
        <v>#REF!</v>
      </c>
    </row>
    <row r="208" spans="1:9">
      <c r="A208">
        <f>'PRODUCTION LIST lynx plywood'!A208</f>
        <v>0</v>
      </c>
      <c r="B208" s="4" t="e">
        <f>'LYNX PLYWOOD'!#REF!*SUM('LYNX PLYWOOD'!N241:Y241)</f>
        <v>#REF!</v>
      </c>
      <c r="C208" s="4" t="e">
        <f>'LYNX PLYWOOD'!#REF!*SUM('LYNX PLYWOOD'!N241:Y241)</f>
        <v>#REF!</v>
      </c>
      <c r="D208" s="4" t="e">
        <f>'LYNX PLYWOOD'!#REF!*SUM('LYNX PLYWOOD'!N241:Y241)</f>
        <v>#REF!</v>
      </c>
      <c r="E208" s="4" t="e">
        <f>'LYNX PLYWOOD'!#REF!*SUM('LYNX PLYWOOD'!N241:Y241)</f>
        <v>#REF!</v>
      </c>
      <c r="F208" s="4" t="e">
        <f t="shared" si="9"/>
        <v>#REF!</v>
      </c>
      <c r="G208" s="4" t="e">
        <f t="shared" si="10"/>
        <v>#REF!</v>
      </c>
      <c r="H208" s="4" t="e">
        <f>'LYNX PLYWOOD'!#REF!*SUM('LYNX PLYWOOD'!N241:Y241)/3.125</f>
        <v>#REF!</v>
      </c>
      <c r="I208" s="4" t="e">
        <f>'LYNX PLYWOOD'!#REF!</f>
        <v>#REF!</v>
      </c>
    </row>
    <row r="209" spans="1:9">
      <c r="A209">
        <f>'PRODUCTION LIST lynx plywood'!A209</f>
        <v>0</v>
      </c>
      <c r="B209" s="4" t="e">
        <f>'LYNX PLYWOOD'!#REF!*SUM('LYNX PLYWOOD'!N242:Y242)</f>
        <v>#REF!</v>
      </c>
      <c r="C209" s="4" t="e">
        <f>'LYNX PLYWOOD'!#REF!*SUM('LYNX PLYWOOD'!N242:Y242)</f>
        <v>#REF!</v>
      </c>
      <c r="D209" s="4" t="e">
        <f>'LYNX PLYWOOD'!#REF!*SUM('LYNX PLYWOOD'!N242:Y242)</f>
        <v>#REF!</v>
      </c>
      <c r="E209" s="4" t="e">
        <f>'LYNX PLYWOOD'!#REF!*SUM('LYNX PLYWOOD'!N242:Y242)</f>
        <v>#REF!</v>
      </c>
      <c r="F209" s="4" t="e">
        <f t="shared" si="9"/>
        <v>#REF!</v>
      </c>
      <c r="G209" s="4" t="e">
        <f t="shared" si="10"/>
        <v>#REF!</v>
      </c>
      <c r="H209" s="4" t="e">
        <f>'LYNX PLYWOOD'!#REF!*SUM('LYNX PLYWOOD'!N242:Y242)/3.125</f>
        <v>#REF!</v>
      </c>
      <c r="I209" s="4" t="e">
        <f>'LYNX PLYWOOD'!#REF!</f>
        <v>#REF!</v>
      </c>
    </row>
    <row r="210" spans="1:9">
      <c r="A210">
        <f>'PRODUCTION LIST lynx plywood'!A210</f>
        <v>0</v>
      </c>
      <c r="B210" s="4" t="e">
        <f>'LYNX PLYWOOD'!#REF!*SUM('LYNX PLYWOOD'!N243:Y243)</f>
        <v>#REF!</v>
      </c>
      <c r="C210" s="4" t="e">
        <f>'LYNX PLYWOOD'!#REF!*SUM('LYNX PLYWOOD'!N243:Y243)</f>
        <v>#REF!</v>
      </c>
      <c r="D210" s="4" t="e">
        <f>'LYNX PLYWOOD'!#REF!*SUM('LYNX PLYWOOD'!N243:Y243)</f>
        <v>#REF!</v>
      </c>
      <c r="E210" s="4" t="e">
        <f>'LYNX PLYWOOD'!#REF!*SUM('LYNX PLYWOOD'!N243:Y243)</f>
        <v>#REF!</v>
      </c>
      <c r="F210" s="4" t="e">
        <f t="shared" si="9"/>
        <v>#REF!</v>
      </c>
      <c r="G210" s="4" t="e">
        <f t="shared" si="10"/>
        <v>#REF!</v>
      </c>
      <c r="H210" s="4" t="e">
        <f>'LYNX PLYWOOD'!#REF!*SUM('LYNX PLYWOOD'!N243:Y243)/3.125</f>
        <v>#REF!</v>
      </c>
      <c r="I210" s="4" t="e">
        <f>'LYNX PLYWOOD'!#REF!</f>
        <v>#REF!</v>
      </c>
    </row>
    <row r="211" spans="1:9">
      <c r="A211">
        <f>'PRODUCTION LIST lynx plywood'!A211</f>
        <v>0</v>
      </c>
      <c r="B211" s="4" t="e">
        <f>'LYNX PLYWOOD'!#REF!*SUM('LYNX PLYWOOD'!N244:Y244)</f>
        <v>#REF!</v>
      </c>
      <c r="C211" s="4" t="e">
        <f>'LYNX PLYWOOD'!#REF!*SUM('LYNX PLYWOOD'!N244:Y244)</f>
        <v>#REF!</v>
      </c>
      <c r="D211" s="4" t="e">
        <f>'LYNX PLYWOOD'!#REF!*SUM('LYNX PLYWOOD'!N244:Y244)</f>
        <v>#REF!</v>
      </c>
      <c r="E211" s="4" t="e">
        <f>'LYNX PLYWOOD'!#REF!*SUM('LYNX PLYWOOD'!N244:Y244)</f>
        <v>#REF!</v>
      </c>
      <c r="F211" s="4" t="e">
        <f t="shared" si="9"/>
        <v>#REF!</v>
      </c>
      <c r="G211" s="4" t="e">
        <f t="shared" si="10"/>
        <v>#REF!</v>
      </c>
      <c r="H211" s="4" t="e">
        <f>'LYNX PLYWOOD'!#REF!*SUM('LYNX PLYWOOD'!N244:Y244)/3.125</f>
        <v>#REF!</v>
      </c>
      <c r="I211" s="4" t="e">
        <f>'LYNX PLYWOOD'!#REF!</f>
        <v>#REF!</v>
      </c>
    </row>
    <row r="212" spans="1:9">
      <c r="A212">
        <f>'PRODUCTION LIST lynx plywood'!A212</f>
        <v>0</v>
      </c>
      <c r="B212" s="4" t="e">
        <f>'LYNX PLYWOOD'!#REF!*SUM('LYNX PLYWOOD'!N245:Y245)</f>
        <v>#REF!</v>
      </c>
      <c r="C212" s="4" t="e">
        <f>'LYNX PLYWOOD'!#REF!*SUM('LYNX PLYWOOD'!N245:Y245)</f>
        <v>#REF!</v>
      </c>
      <c r="D212" s="4" t="e">
        <f>'LYNX PLYWOOD'!#REF!*SUM('LYNX PLYWOOD'!N245:Y245)</f>
        <v>#REF!</v>
      </c>
      <c r="E212" s="4" t="e">
        <f>'LYNX PLYWOOD'!#REF!*SUM('LYNX PLYWOOD'!N245:Y245)</f>
        <v>#REF!</v>
      </c>
      <c r="F212" s="4" t="e">
        <f t="shared" si="9"/>
        <v>#REF!</v>
      </c>
      <c r="G212" s="4" t="e">
        <f t="shared" si="10"/>
        <v>#REF!</v>
      </c>
      <c r="H212" s="4" t="e">
        <f>'LYNX PLYWOOD'!#REF!*SUM('LYNX PLYWOOD'!N245:Y245)/3.125</f>
        <v>#REF!</v>
      </c>
      <c r="I212" s="4" t="e">
        <f>'LYNX PLYWOOD'!#REF!</f>
        <v>#REF!</v>
      </c>
    </row>
    <row r="213" spans="1:9">
      <c r="A213">
        <f>'PRODUCTION LIST lynx plywood'!A213</f>
        <v>0</v>
      </c>
      <c r="B213" s="4" t="e">
        <f>'LYNX PLYWOOD'!#REF!*SUM('LYNX PLYWOOD'!N246:Y246)</f>
        <v>#REF!</v>
      </c>
      <c r="C213" s="4" t="e">
        <f>'LYNX PLYWOOD'!#REF!*SUM('LYNX PLYWOOD'!N246:Y246)</f>
        <v>#REF!</v>
      </c>
      <c r="D213" s="4" t="e">
        <f>'LYNX PLYWOOD'!#REF!*SUM('LYNX PLYWOOD'!N246:Y246)</f>
        <v>#REF!</v>
      </c>
      <c r="E213" s="4" t="e">
        <f>'LYNX PLYWOOD'!#REF!*SUM('LYNX PLYWOOD'!N246:Y246)</f>
        <v>#REF!</v>
      </c>
      <c r="F213" s="4" t="e">
        <f t="shared" si="9"/>
        <v>#REF!</v>
      </c>
      <c r="G213" s="4" t="e">
        <f t="shared" si="10"/>
        <v>#REF!</v>
      </c>
      <c r="H213" s="4" t="e">
        <f>'LYNX PLYWOOD'!#REF!*SUM('LYNX PLYWOOD'!N246:Y246)/3.125</f>
        <v>#REF!</v>
      </c>
      <c r="I213" s="4" t="e">
        <f>'LYNX PLYWOOD'!#REF!</f>
        <v>#REF!</v>
      </c>
    </row>
    <row r="214" spans="1:9">
      <c r="A214">
        <f>'PRODUCTION LIST lynx plywood'!A214</f>
        <v>0</v>
      </c>
      <c r="B214" s="4" t="e">
        <f>'LYNX PLYWOOD'!#REF!*SUM('LYNX PLYWOOD'!N247:Y247)</f>
        <v>#REF!</v>
      </c>
      <c r="C214" s="4" t="e">
        <f>'LYNX PLYWOOD'!#REF!*SUM('LYNX PLYWOOD'!N247:Y247)</f>
        <v>#REF!</v>
      </c>
      <c r="D214" s="4" t="e">
        <f>'LYNX PLYWOOD'!#REF!*SUM('LYNX PLYWOOD'!N247:Y247)</f>
        <v>#REF!</v>
      </c>
      <c r="E214" s="4" t="e">
        <f>'LYNX PLYWOOD'!#REF!*SUM('LYNX PLYWOOD'!N247:Y247)</f>
        <v>#REF!</v>
      </c>
      <c r="F214" s="4" t="e">
        <f t="shared" si="9"/>
        <v>#REF!</v>
      </c>
      <c r="G214" s="4" t="e">
        <f t="shared" si="10"/>
        <v>#REF!</v>
      </c>
      <c r="H214" s="4" t="e">
        <f>'LYNX PLYWOOD'!#REF!*SUM('LYNX PLYWOOD'!N247:Y247)/3.125</f>
        <v>#REF!</v>
      </c>
      <c r="I214" s="4" t="e">
        <f>'LYNX PLYWOOD'!#REF!</f>
        <v>#REF!</v>
      </c>
    </row>
    <row r="215" spans="1:9">
      <c r="A215">
        <f>'PRODUCTION LIST lynx plywood'!A215</f>
        <v>0</v>
      </c>
      <c r="B215" s="4" t="e">
        <f>'LYNX PLYWOOD'!#REF!*SUM('LYNX PLYWOOD'!N248:Y248)</f>
        <v>#REF!</v>
      </c>
      <c r="C215" s="4" t="e">
        <f>'LYNX PLYWOOD'!#REF!*SUM('LYNX PLYWOOD'!N248:Y248)</f>
        <v>#REF!</v>
      </c>
      <c r="D215" s="4" t="e">
        <f>'LYNX PLYWOOD'!#REF!*SUM('LYNX PLYWOOD'!N248:Y248)</f>
        <v>#REF!</v>
      </c>
      <c r="E215" s="4" t="e">
        <f>'LYNX PLYWOOD'!#REF!*SUM('LYNX PLYWOOD'!N248:Y248)</f>
        <v>#REF!</v>
      </c>
      <c r="F215" s="4" t="e">
        <f t="shared" si="9"/>
        <v>#REF!</v>
      </c>
      <c r="G215" s="4" t="e">
        <f t="shared" si="10"/>
        <v>#REF!</v>
      </c>
      <c r="H215" s="4" t="e">
        <f>'LYNX PLYWOOD'!#REF!*SUM('LYNX PLYWOOD'!N248:Y248)/3.125</f>
        <v>#REF!</v>
      </c>
      <c r="I215" s="4" t="e">
        <f>'LYNX PLYWOOD'!#REF!</f>
        <v>#REF!</v>
      </c>
    </row>
    <row r="216" spans="1:9">
      <c r="A216">
        <f>'PRODUCTION LIST lynx plywood'!A216</f>
        <v>0</v>
      </c>
      <c r="B216" s="4" t="e">
        <f>'LYNX PLYWOOD'!#REF!*SUM('LYNX PLYWOOD'!N249:Y249)</f>
        <v>#REF!</v>
      </c>
      <c r="C216" s="4" t="e">
        <f>'LYNX PLYWOOD'!#REF!*SUM('LYNX PLYWOOD'!N249:Y249)</f>
        <v>#REF!</v>
      </c>
      <c r="D216" s="4" t="e">
        <f>'LYNX PLYWOOD'!#REF!*SUM('LYNX PLYWOOD'!N249:Y249)</f>
        <v>#REF!</v>
      </c>
      <c r="E216" s="4" t="e">
        <f>'LYNX PLYWOOD'!#REF!*SUM('LYNX PLYWOOD'!N249:Y249)</f>
        <v>#REF!</v>
      </c>
      <c r="F216" s="4" t="e">
        <f t="shared" si="9"/>
        <v>#REF!</v>
      </c>
      <c r="G216" s="4" t="e">
        <f t="shared" si="10"/>
        <v>#REF!</v>
      </c>
      <c r="H216" s="4" t="e">
        <f>'LYNX PLYWOOD'!#REF!*SUM('LYNX PLYWOOD'!N249:Y249)/3.125</f>
        <v>#REF!</v>
      </c>
      <c r="I216" s="4" t="e">
        <f>'LYNX PLYWOOD'!#REF!</f>
        <v>#REF!</v>
      </c>
    </row>
    <row r="217" spans="1:9">
      <c r="A217">
        <f>'PRODUCTION LIST lynx plywood'!A217</f>
        <v>0</v>
      </c>
      <c r="B217" s="4" t="e">
        <f>'LYNX PLYWOOD'!#REF!*SUM('LYNX PLYWOOD'!N250:Y250)</f>
        <v>#REF!</v>
      </c>
      <c r="C217" s="4" t="e">
        <f>'LYNX PLYWOOD'!#REF!*SUM('LYNX PLYWOOD'!N250:Y250)</f>
        <v>#REF!</v>
      </c>
      <c r="D217" s="4" t="e">
        <f>'LYNX PLYWOOD'!#REF!*SUM('LYNX PLYWOOD'!N250:Y250)</f>
        <v>#REF!</v>
      </c>
      <c r="E217" s="4" t="e">
        <f>'LYNX PLYWOOD'!#REF!*SUM('LYNX PLYWOOD'!N250:Y250)</f>
        <v>#REF!</v>
      </c>
      <c r="F217" s="4" t="e">
        <f t="shared" si="9"/>
        <v>#REF!</v>
      </c>
      <c r="G217" s="4" t="e">
        <f t="shared" si="10"/>
        <v>#REF!</v>
      </c>
      <c r="H217" s="4" t="e">
        <f>'LYNX PLYWOOD'!#REF!*SUM('LYNX PLYWOOD'!N250:Y250)/3.125</f>
        <v>#REF!</v>
      </c>
      <c r="I217" s="4" t="e">
        <f>'LYNX PLYWOOD'!#REF!</f>
        <v>#REF!</v>
      </c>
    </row>
    <row r="218" spans="1:9">
      <c r="A218">
        <f>'PRODUCTION LIST lynx plywood'!A218</f>
        <v>0</v>
      </c>
      <c r="B218" s="4" t="e">
        <f>'LYNX PLYWOOD'!#REF!*SUM('LYNX PLYWOOD'!N251:Y251)</f>
        <v>#REF!</v>
      </c>
      <c r="C218" s="4" t="e">
        <f>'LYNX PLYWOOD'!#REF!*SUM('LYNX PLYWOOD'!N251:Y251)</f>
        <v>#REF!</v>
      </c>
      <c r="D218" s="4" t="e">
        <f>'LYNX PLYWOOD'!#REF!*SUM('LYNX PLYWOOD'!N251:Y251)</f>
        <v>#REF!</v>
      </c>
      <c r="E218" s="4" t="e">
        <f>'LYNX PLYWOOD'!#REF!*SUM('LYNX PLYWOOD'!N251:Y251)</f>
        <v>#REF!</v>
      </c>
      <c r="F218" s="4" t="e">
        <f t="shared" si="9"/>
        <v>#REF!</v>
      </c>
      <c r="G218" s="4" t="e">
        <f t="shared" si="10"/>
        <v>#REF!</v>
      </c>
      <c r="H218" s="4" t="e">
        <f>'LYNX PLYWOOD'!#REF!*SUM('LYNX PLYWOOD'!N251:Y251)/3.125</f>
        <v>#REF!</v>
      </c>
      <c r="I218" s="4" t="e">
        <f>'LYNX PLYWOOD'!#REF!</f>
        <v>#REF!</v>
      </c>
    </row>
    <row r="219" spans="1:9">
      <c r="A219">
        <f>'PRODUCTION LIST lynx plywood'!A219</f>
        <v>0</v>
      </c>
      <c r="B219" s="4" t="e">
        <f>'LYNX PLYWOOD'!#REF!*SUM('LYNX PLYWOOD'!N252:Y252)</f>
        <v>#REF!</v>
      </c>
      <c r="C219" s="4" t="e">
        <f>'LYNX PLYWOOD'!#REF!*SUM('LYNX PLYWOOD'!N252:Y252)</f>
        <v>#REF!</v>
      </c>
      <c r="D219" s="4" t="e">
        <f>'LYNX PLYWOOD'!#REF!*SUM('LYNX PLYWOOD'!N252:Y252)</f>
        <v>#REF!</v>
      </c>
      <c r="E219" s="4" t="e">
        <f>'LYNX PLYWOOD'!#REF!*SUM('LYNX PLYWOOD'!N252:Y252)</f>
        <v>#REF!</v>
      </c>
      <c r="F219" s="4" t="e">
        <f t="shared" si="9"/>
        <v>#REF!</v>
      </c>
      <c r="G219" s="4" t="e">
        <f t="shared" si="10"/>
        <v>#REF!</v>
      </c>
      <c r="H219" s="4" t="e">
        <f>'LYNX PLYWOOD'!#REF!*SUM('LYNX PLYWOOD'!N252:Y252)/3.125</f>
        <v>#REF!</v>
      </c>
      <c r="I219" s="4" t="e">
        <f>'LYNX PLYWOOD'!#REF!</f>
        <v>#REF!</v>
      </c>
    </row>
    <row r="220" spans="1:9">
      <c r="A220">
        <f>'PRODUCTION LIST lynx plywood'!A220</f>
        <v>0</v>
      </c>
      <c r="B220" s="4" t="e">
        <f>'LYNX PLYWOOD'!#REF!*SUM('LYNX PLYWOOD'!N253:Y253)</f>
        <v>#REF!</v>
      </c>
      <c r="C220" s="4" t="e">
        <f>'LYNX PLYWOOD'!#REF!*SUM('LYNX PLYWOOD'!N253:Y253)</f>
        <v>#REF!</v>
      </c>
      <c r="D220" s="4" t="e">
        <f>'LYNX PLYWOOD'!#REF!*SUM('LYNX PLYWOOD'!N253:Y253)</f>
        <v>#REF!</v>
      </c>
      <c r="E220" s="4" t="e">
        <f>'LYNX PLYWOOD'!#REF!*SUM('LYNX PLYWOOD'!N253:Y253)</f>
        <v>#REF!</v>
      </c>
      <c r="F220" s="4" t="e">
        <f t="shared" si="9"/>
        <v>#REF!</v>
      </c>
      <c r="G220" s="4" t="e">
        <f t="shared" si="10"/>
        <v>#REF!</v>
      </c>
      <c r="H220" s="4" t="e">
        <f>'LYNX PLYWOOD'!#REF!*SUM('LYNX PLYWOOD'!N253:Y253)/3.125</f>
        <v>#REF!</v>
      </c>
      <c r="I220" s="4" t="e">
        <f>'LYNX PLYWOOD'!#REF!</f>
        <v>#REF!</v>
      </c>
    </row>
    <row r="221" spans="1:9">
      <c r="A221">
        <f>'PRODUCTION LIST lynx plywood'!A221</f>
        <v>0</v>
      </c>
      <c r="B221" s="4" t="e">
        <f>'LYNX PLYWOOD'!#REF!*SUM('LYNX PLYWOOD'!N254:Y254)</f>
        <v>#REF!</v>
      </c>
      <c r="C221" s="4" t="e">
        <f>'LYNX PLYWOOD'!#REF!*SUM('LYNX PLYWOOD'!N254:Y254)</f>
        <v>#REF!</v>
      </c>
      <c r="D221" s="4" t="e">
        <f>'LYNX PLYWOOD'!#REF!*SUM('LYNX PLYWOOD'!N254:Y254)</f>
        <v>#REF!</v>
      </c>
      <c r="E221" s="4" t="e">
        <f>'LYNX PLYWOOD'!#REF!*SUM('LYNX PLYWOOD'!N254:Y254)</f>
        <v>#REF!</v>
      </c>
      <c r="F221" s="4" t="e">
        <f t="shared" si="9"/>
        <v>#REF!</v>
      </c>
      <c r="G221" s="4" t="e">
        <f t="shared" si="10"/>
        <v>#REF!</v>
      </c>
      <c r="H221" s="4" t="e">
        <f>'LYNX PLYWOOD'!#REF!*SUM('LYNX PLYWOOD'!N254:Y254)/3.125</f>
        <v>#REF!</v>
      </c>
      <c r="I221" s="4" t="e">
        <f>'LYNX PLYWOOD'!#REF!</f>
        <v>#REF!</v>
      </c>
    </row>
    <row r="222" spans="1:9">
      <c r="A222">
        <f>'PRODUCTION LIST lynx plywood'!A222</f>
        <v>0</v>
      </c>
      <c r="B222" s="4" t="e">
        <f>'LYNX PLYWOOD'!#REF!*SUM('LYNX PLYWOOD'!N255:Y255)</f>
        <v>#REF!</v>
      </c>
      <c r="C222" s="4" t="e">
        <f>'LYNX PLYWOOD'!#REF!*SUM('LYNX PLYWOOD'!N255:Y255)</f>
        <v>#REF!</v>
      </c>
      <c r="D222" s="4" t="e">
        <f>'LYNX PLYWOOD'!#REF!*SUM('LYNX PLYWOOD'!N255:Y255)</f>
        <v>#REF!</v>
      </c>
      <c r="E222" s="4" t="e">
        <f>'LYNX PLYWOOD'!#REF!*SUM('LYNX PLYWOOD'!N255:Y255)</f>
        <v>#REF!</v>
      </c>
      <c r="F222" s="4" t="e">
        <f t="shared" si="9"/>
        <v>#REF!</v>
      </c>
      <c r="G222" s="4" t="e">
        <f t="shared" si="10"/>
        <v>#REF!</v>
      </c>
      <c r="H222" s="4" t="e">
        <f>'LYNX PLYWOOD'!#REF!*SUM('LYNX PLYWOOD'!N255:Y255)/3.125</f>
        <v>#REF!</v>
      </c>
      <c r="I222" s="4" t="e">
        <f>'LYNX PLYWOOD'!#REF!</f>
        <v>#REF!</v>
      </c>
    </row>
    <row r="223" spans="1:9">
      <c r="A223">
        <f>'PRODUCTION LIST lynx plywood'!A223</f>
        <v>0</v>
      </c>
      <c r="B223" s="4" t="e">
        <f>'LYNX PLYWOOD'!#REF!*SUM('LYNX PLYWOOD'!N256:Y256)</f>
        <v>#REF!</v>
      </c>
      <c r="C223" s="4" t="e">
        <f>'LYNX PLYWOOD'!#REF!*SUM('LYNX PLYWOOD'!N256:Y256)</f>
        <v>#REF!</v>
      </c>
      <c r="D223" s="4" t="e">
        <f>'LYNX PLYWOOD'!#REF!*SUM('LYNX PLYWOOD'!N256:Y256)</f>
        <v>#REF!</v>
      </c>
      <c r="E223" s="4" t="e">
        <f>'LYNX PLYWOOD'!#REF!*SUM('LYNX PLYWOOD'!N256:Y256)</f>
        <v>#REF!</v>
      </c>
      <c r="F223" s="4" t="e">
        <f t="shared" si="9"/>
        <v>#REF!</v>
      </c>
      <c r="G223" s="4" t="e">
        <f t="shared" si="10"/>
        <v>#REF!</v>
      </c>
      <c r="H223" s="4" t="e">
        <f>'LYNX PLYWOOD'!#REF!*SUM('LYNX PLYWOOD'!N256:Y256)/3.125</f>
        <v>#REF!</v>
      </c>
      <c r="I223" s="4" t="e">
        <f>'LYNX PLYWOOD'!#REF!</f>
        <v>#REF!</v>
      </c>
    </row>
    <row r="224" spans="1:9">
      <c r="A224">
        <f>'PRODUCTION LIST lynx plywood'!A224</f>
        <v>0</v>
      </c>
      <c r="B224" s="4" t="e">
        <f>'LYNX PLYWOOD'!#REF!*SUM('LYNX PLYWOOD'!N257:Y257)</f>
        <v>#REF!</v>
      </c>
      <c r="C224" s="4" t="e">
        <f>'LYNX PLYWOOD'!#REF!*SUM('LYNX PLYWOOD'!N257:Y257)</f>
        <v>#REF!</v>
      </c>
      <c r="D224" s="4" t="e">
        <f>'LYNX PLYWOOD'!#REF!*SUM('LYNX PLYWOOD'!N257:Y257)</f>
        <v>#REF!</v>
      </c>
      <c r="E224" s="4" t="e">
        <f>'LYNX PLYWOOD'!#REF!*SUM('LYNX PLYWOOD'!N257:Y257)</f>
        <v>#REF!</v>
      </c>
      <c r="F224" s="4" t="e">
        <f t="shared" si="9"/>
        <v>#REF!</v>
      </c>
      <c r="G224" s="4" t="e">
        <f t="shared" si="10"/>
        <v>#REF!</v>
      </c>
      <c r="H224" s="4" t="e">
        <f>'LYNX PLYWOOD'!#REF!*SUM('LYNX PLYWOOD'!N257:Y257)/3.125</f>
        <v>#REF!</v>
      </c>
      <c r="I224" s="4" t="e">
        <f>'LYNX PLYWOOD'!#REF!</f>
        <v>#REF!</v>
      </c>
    </row>
    <row r="225" spans="1:9">
      <c r="A225">
        <f>'PRODUCTION LIST lynx plywood'!A225</f>
        <v>0</v>
      </c>
      <c r="B225" s="4" t="e">
        <f>'LYNX PLYWOOD'!#REF!*SUM('LYNX PLYWOOD'!N258:Y258)</f>
        <v>#REF!</v>
      </c>
      <c r="C225" s="4" t="e">
        <f>'LYNX PLYWOOD'!#REF!*SUM('LYNX PLYWOOD'!N258:Y258)</f>
        <v>#REF!</v>
      </c>
      <c r="D225" s="4" t="e">
        <f>'LYNX PLYWOOD'!#REF!*SUM('LYNX PLYWOOD'!N258:Y258)</f>
        <v>#REF!</v>
      </c>
      <c r="E225" s="4" t="e">
        <f>'LYNX PLYWOOD'!#REF!*SUM('LYNX PLYWOOD'!N258:Y258)</f>
        <v>#REF!</v>
      </c>
      <c r="F225" s="4" t="e">
        <f t="shared" si="9"/>
        <v>#REF!</v>
      </c>
      <c r="G225" s="4" t="e">
        <f t="shared" si="10"/>
        <v>#REF!</v>
      </c>
      <c r="H225" s="4" t="e">
        <f>'LYNX PLYWOOD'!#REF!*SUM('LYNX PLYWOOD'!N258:Y258)/3.125</f>
        <v>#REF!</v>
      </c>
      <c r="I225" s="4" t="e">
        <f>'LYNX PLYWOOD'!#REF!</f>
        <v>#REF!</v>
      </c>
    </row>
    <row r="226" spans="1:9">
      <c r="A226">
        <f>'PRODUCTION LIST lynx plywood'!A226</f>
        <v>0</v>
      </c>
      <c r="B226" s="4" t="e">
        <f>'LYNX PLYWOOD'!#REF!*SUM('LYNX PLYWOOD'!N259:Y259)</f>
        <v>#REF!</v>
      </c>
      <c r="C226" s="4" t="e">
        <f>'LYNX PLYWOOD'!#REF!*SUM('LYNX PLYWOOD'!N259:Y259)</f>
        <v>#REF!</v>
      </c>
      <c r="D226" s="4" t="e">
        <f>'LYNX PLYWOOD'!#REF!*SUM('LYNX PLYWOOD'!N259:Y259)</f>
        <v>#REF!</v>
      </c>
      <c r="E226" s="4" t="e">
        <f>'LYNX PLYWOOD'!#REF!*SUM('LYNX PLYWOOD'!N259:Y259)</f>
        <v>#REF!</v>
      </c>
      <c r="F226" s="4" t="e">
        <f t="shared" si="9"/>
        <v>#REF!</v>
      </c>
      <c r="G226" s="4" t="e">
        <f t="shared" si="10"/>
        <v>#REF!</v>
      </c>
      <c r="H226" s="4" t="e">
        <f>'LYNX PLYWOOD'!#REF!*SUM('LYNX PLYWOOD'!N259:Y259)/3.125</f>
        <v>#REF!</v>
      </c>
      <c r="I226" s="4" t="e">
        <f>'LYNX PLYWOOD'!#REF!</f>
        <v>#REF!</v>
      </c>
    </row>
    <row r="227" spans="1:9">
      <c r="A227">
        <f>'PRODUCTION LIST lynx plywood'!A227</f>
        <v>0</v>
      </c>
      <c r="B227" s="4" t="e">
        <f>'LYNX PLYWOOD'!#REF!*SUM('LYNX PLYWOOD'!N260:Y260)</f>
        <v>#REF!</v>
      </c>
      <c r="C227" s="4" t="e">
        <f>'LYNX PLYWOOD'!#REF!*SUM('LYNX PLYWOOD'!N260:Y260)</f>
        <v>#REF!</v>
      </c>
      <c r="D227" s="4" t="e">
        <f>'LYNX PLYWOOD'!#REF!*SUM('LYNX PLYWOOD'!N260:Y260)</f>
        <v>#REF!</v>
      </c>
      <c r="E227" s="4" t="e">
        <f>'LYNX PLYWOOD'!#REF!*SUM('LYNX PLYWOOD'!N260:Y260)</f>
        <v>#REF!</v>
      </c>
      <c r="F227" s="4" t="e">
        <f t="shared" si="9"/>
        <v>#REF!</v>
      </c>
      <c r="G227" s="4" t="e">
        <f t="shared" si="10"/>
        <v>#REF!</v>
      </c>
      <c r="H227" s="4" t="e">
        <f>'LYNX PLYWOOD'!#REF!*SUM('LYNX PLYWOOD'!N260:Y260)/3.125</f>
        <v>#REF!</v>
      </c>
      <c r="I227" s="4" t="e">
        <f>'LYNX PLYWOOD'!#REF!</f>
        <v>#REF!</v>
      </c>
    </row>
    <row r="228" spans="1:9">
      <c r="A228">
        <f>'PRODUCTION LIST lynx plywood'!A228</f>
        <v>0</v>
      </c>
      <c r="B228" s="4" t="e">
        <f>'LYNX PLYWOOD'!#REF!*SUM('LYNX PLYWOOD'!N261:Y261)</f>
        <v>#REF!</v>
      </c>
      <c r="C228" s="4" t="e">
        <f>'LYNX PLYWOOD'!#REF!*SUM('LYNX PLYWOOD'!N261:Y261)</f>
        <v>#REF!</v>
      </c>
      <c r="D228" s="4" t="e">
        <f>'LYNX PLYWOOD'!#REF!*SUM('LYNX PLYWOOD'!N261:Y261)</f>
        <v>#REF!</v>
      </c>
      <c r="E228" s="4" t="e">
        <f>'LYNX PLYWOOD'!#REF!*SUM('LYNX PLYWOOD'!N261:Y261)</f>
        <v>#REF!</v>
      </c>
      <c r="F228" s="4" t="e">
        <f t="shared" si="9"/>
        <v>#REF!</v>
      </c>
      <c r="G228" s="4" t="e">
        <f t="shared" si="10"/>
        <v>#REF!</v>
      </c>
      <c r="H228" s="4" t="e">
        <f>'LYNX PLYWOOD'!#REF!*SUM('LYNX PLYWOOD'!N261:Y261)/3.125</f>
        <v>#REF!</v>
      </c>
      <c r="I228" s="4" t="e">
        <f>'LYNX PLYWOOD'!#REF!</f>
        <v>#REF!</v>
      </c>
    </row>
    <row r="229" spans="1:9">
      <c r="A229">
        <f>'PRODUCTION LIST lynx plywood'!A229</f>
        <v>0</v>
      </c>
      <c r="B229" s="4" t="e">
        <f>'LYNX PLYWOOD'!#REF!*SUM('LYNX PLYWOOD'!N262:Y262)</f>
        <v>#REF!</v>
      </c>
      <c r="C229" s="4" t="e">
        <f>'LYNX PLYWOOD'!#REF!*SUM('LYNX PLYWOOD'!N262:Y262)</f>
        <v>#REF!</v>
      </c>
      <c r="D229" s="4" t="e">
        <f>'LYNX PLYWOOD'!#REF!*SUM('LYNX PLYWOOD'!N262:Y262)</f>
        <v>#REF!</v>
      </c>
      <c r="E229" s="4" t="e">
        <f>'LYNX PLYWOOD'!#REF!*SUM('LYNX PLYWOOD'!N262:Y262)</f>
        <v>#REF!</v>
      </c>
      <c r="F229" s="4" t="e">
        <f t="shared" si="9"/>
        <v>#REF!</v>
      </c>
      <c r="G229" s="4" t="e">
        <f t="shared" si="10"/>
        <v>#REF!</v>
      </c>
      <c r="H229" s="4" t="e">
        <f>'LYNX PLYWOOD'!#REF!*SUM('LYNX PLYWOOD'!N262:Y262)/3.125</f>
        <v>#REF!</v>
      </c>
      <c r="I229" s="4" t="e">
        <f>'LYNX PLYWOOD'!#REF!</f>
        <v>#REF!</v>
      </c>
    </row>
    <row r="230" spans="1:9">
      <c r="A230">
        <f>'PRODUCTION LIST lynx plywood'!A230</f>
        <v>0</v>
      </c>
      <c r="B230" s="4" t="e">
        <f>'LYNX PLYWOOD'!#REF!*SUM('LYNX PLYWOOD'!N263:Y263)</f>
        <v>#REF!</v>
      </c>
      <c r="C230" s="4" t="e">
        <f>'LYNX PLYWOOD'!#REF!*SUM('LYNX PLYWOOD'!N263:Y263)</f>
        <v>#REF!</v>
      </c>
      <c r="D230" s="4" t="e">
        <f>'LYNX PLYWOOD'!#REF!*SUM('LYNX PLYWOOD'!N263:Y263)</f>
        <v>#REF!</v>
      </c>
      <c r="E230" s="4" t="e">
        <f>'LYNX PLYWOOD'!#REF!*SUM('LYNX PLYWOOD'!N263:Y263)</f>
        <v>#REF!</v>
      </c>
      <c r="F230" s="4" t="e">
        <f t="shared" si="9"/>
        <v>#REF!</v>
      </c>
      <c r="G230" s="4" t="e">
        <f t="shared" si="10"/>
        <v>#REF!</v>
      </c>
      <c r="H230" s="4" t="e">
        <f>'LYNX PLYWOOD'!#REF!*SUM('LYNX PLYWOOD'!N263:Y263)/3.125</f>
        <v>#REF!</v>
      </c>
      <c r="I230" s="4" t="e">
        <f>'LYNX PLYWOOD'!#REF!</f>
        <v>#REF!</v>
      </c>
    </row>
    <row r="231" spans="1:9">
      <c r="A231">
        <f>'PRODUCTION LIST lynx plywood'!A231</f>
        <v>0</v>
      </c>
      <c r="B231" s="4" t="e">
        <f>'LYNX PLYWOOD'!#REF!*SUM('LYNX PLYWOOD'!N264:Y264)</f>
        <v>#REF!</v>
      </c>
      <c r="C231" s="4" t="e">
        <f>'LYNX PLYWOOD'!#REF!*SUM('LYNX PLYWOOD'!N264:Y264)</f>
        <v>#REF!</v>
      </c>
      <c r="D231" s="4" t="e">
        <f>'LYNX PLYWOOD'!#REF!*SUM('LYNX PLYWOOD'!N264:Y264)</f>
        <v>#REF!</v>
      </c>
      <c r="E231" s="4" t="e">
        <f>'LYNX PLYWOOD'!#REF!*SUM('LYNX PLYWOOD'!N264:Y264)</f>
        <v>#REF!</v>
      </c>
      <c r="F231" s="4" t="e">
        <f t="shared" si="9"/>
        <v>#REF!</v>
      </c>
      <c r="G231" s="4" t="e">
        <f t="shared" si="10"/>
        <v>#REF!</v>
      </c>
      <c r="H231" s="4" t="e">
        <f>'LYNX PLYWOOD'!#REF!*SUM('LYNX PLYWOOD'!N264:Y264)/3.125</f>
        <v>#REF!</v>
      </c>
      <c r="I231" s="4" t="e">
        <f>'LYNX PLYWOOD'!#REF!</f>
        <v>#REF!</v>
      </c>
    </row>
    <row r="232" spans="1:9">
      <c r="A232">
        <f>'PRODUCTION LIST lynx plywood'!A232</f>
        <v>0</v>
      </c>
      <c r="B232" s="4" t="e">
        <f>'LYNX PLYWOOD'!#REF!*SUM('LYNX PLYWOOD'!N265:Y265)</f>
        <v>#REF!</v>
      </c>
      <c r="C232" s="4" t="e">
        <f>'LYNX PLYWOOD'!#REF!*SUM('LYNX PLYWOOD'!N265:Y265)</f>
        <v>#REF!</v>
      </c>
      <c r="D232" s="4" t="e">
        <f>'LYNX PLYWOOD'!#REF!*SUM('LYNX PLYWOOD'!N265:Y265)</f>
        <v>#REF!</v>
      </c>
      <c r="E232" s="4" t="e">
        <f>'LYNX PLYWOOD'!#REF!*SUM('LYNX PLYWOOD'!N265:Y265)</f>
        <v>#REF!</v>
      </c>
      <c r="F232" s="4" t="e">
        <f t="shared" si="9"/>
        <v>#REF!</v>
      </c>
      <c r="G232" s="4" t="e">
        <f t="shared" si="10"/>
        <v>#REF!</v>
      </c>
      <c r="H232" s="4" t="e">
        <f>'LYNX PLYWOOD'!#REF!*SUM('LYNX PLYWOOD'!N265:Y265)/3.125</f>
        <v>#REF!</v>
      </c>
      <c r="I232" s="4" t="e">
        <f>'LYNX PLYWOOD'!#REF!</f>
        <v>#REF!</v>
      </c>
    </row>
    <row r="233" spans="1:9">
      <c r="A233">
        <f>'PRODUCTION LIST lynx plywood'!A233</f>
        <v>0</v>
      </c>
      <c r="B233" s="4" t="e">
        <f>'LYNX PLYWOOD'!#REF!*SUM('LYNX PLYWOOD'!N266:Y266)</f>
        <v>#REF!</v>
      </c>
      <c r="C233" s="4" t="e">
        <f>'LYNX PLYWOOD'!#REF!*SUM('LYNX PLYWOOD'!N266:Y266)</f>
        <v>#REF!</v>
      </c>
      <c r="D233" s="4" t="e">
        <f>'LYNX PLYWOOD'!#REF!*SUM('LYNX PLYWOOD'!N266:Y266)</f>
        <v>#REF!</v>
      </c>
      <c r="E233" s="4" t="e">
        <f>'LYNX PLYWOOD'!#REF!*SUM('LYNX PLYWOOD'!N266:Y266)</f>
        <v>#REF!</v>
      </c>
      <c r="F233" s="4" t="e">
        <f t="shared" si="9"/>
        <v>#REF!</v>
      </c>
      <c r="G233" s="4" t="e">
        <f t="shared" si="10"/>
        <v>#REF!</v>
      </c>
      <c r="H233" s="4" t="e">
        <f>'LYNX PLYWOOD'!#REF!*SUM('LYNX PLYWOOD'!N266:Y266)/3.125</f>
        <v>#REF!</v>
      </c>
      <c r="I233" s="4" t="e">
        <f>'LYNX PLYWOOD'!#REF!</f>
        <v>#REF!</v>
      </c>
    </row>
    <row r="234" spans="1:9">
      <c r="A234">
        <f>'PRODUCTION LIST lynx plywood'!A234</f>
        <v>0</v>
      </c>
      <c r="B234" s="4" t="e">
        <f>'LYNX PLYWOOD'!#REF!*SUM('LYNX PLYWOOD'!N267:Y267)</f>
        <v>#REF!</v>
      </c>
      <c r="C234" s="4" t="e">
        <f>'LYNX PLYWOOD'!#REF!*SUM('LYNX PLYWOOD'!N267:Y267)</f>
        <v>#REF!</v>
      </c>
      <c r="D234" s="4" t="e">
        <f>'LYNX PLYWOOD'!#REF!*SUM('LYNX PLYWOOD'!N267:Y267)</f>
        <v>#REF!</v>
      </c>
      <c r="E234" s="4" t="e">
        <f>'LYNX PLYWOOD'!#REF!*SUM('LYNX PLYWOOD'!N267:Y267)</f>
        <v>#REF!</v>
      </c>
      <c r="F234" s="4" t="e">
        <f t="shared" si="9"/>
        <v>#REF!</v>
      </c>
      <c r="G234" s="4" t="e">
        <f t="shared" si="10"/>
        <v>#REF!</v>
      </c>
      <c r="H234" s="4" t="e">
        <f>'LYNX PLYWOOD'!#REF!*SUM('LYNX PLYWOOD'!N267:Y267)/3.125</f>
        <v>#REF!</v>
      </c>
      <c r="I234" s="4" t="e">
        <f>'LYNX PLYWOOD'!#REF!</f>
        <v>#REF!</v>
      </c>
    </row>
    <row r="235" spans="1:9">
      <c r="A235">
        <f>'PRODUCTION LIST lynx plywood'!A235</f>
        <v>0</v>
      </c>
      <c r="B235" s="4" t="e">
        <f>'LYNX PLYWOOD'!#REF!*SUM('LYNX PLYWOOD'!N268:Y268)</f>
        <v>#REF!</v>
      </c>
      <c r="C235" s="4" t="e">
        <f>'LYNX PLYWOOD'!#REF!*SUM('LYNX PLYWOOD'!N268:Y268)</f>
        <v>#REF!</v>
      </c>
      <c r="D235" s="4" t="e">
        <f>'LYNX PLYWOOD'!#REF!*SUM('LYNX PLYWOOD'!N268:Y268)</f>
        <v>#REF!</v>
      </c>
      <c r="E235" s="4" t="e">
        <f>'LYNX PLYWOOD'!#REF!*SUM('LYNX PLYWOOD'!N268:Y268)</f>
        <v>#REF!</v>
      </c>
      <c r="F235" s="4" t="e">
        <f t="shared" si="9"/>
        <v>#REF!</v>
      </c>
      <c r="G235" s="4" t="e">
        <f t="shared" si="10"/>
        <v>#REF!</v>
      </c>
      <c r="H235" s="4" t="e">
        <f>'LYNX PLYWOOD'!#REF!*SUM('LYNX PLYWOOD'!N268:Y268)/3.125</f>
        <v>#REF!</v>
      </c>
      <c r="I235" s="4" t="e">
        <f>'LYNX PLYWOOD'!#REF!</f>
        <v>#REF!</v>
      </c>
    </row>
    <row r="236" spans="1:9">
      <c r="A236">
        <f>'PRODUCTION LIST lynx plywood'!A236</f>
        <v>0</v>
      </c>
      <c r="B236" s="4" t="e">
        <f>'LYNX PLYWOOD'!#REF!*SUM('LYNX PLYWOOD'!N269:Y269)</f>
        <v>#REF!</v>
      </c>
      <c r="C236" s="4" t="e">
        <f>'LYNX PLYWOOD'!#REF!*SUM('LYNX PLYWOOD'!N269:Y269)</f>
        <v>#REF!</v>
      </c>
      <c r="D236" s="4" t="e">
        <f>'LYNX PLYWOOD'!#REF!*SUM('LYNX PLYWOOD'!N269:Y269)</f>
        <v>#REF!</v>
      </c>
      <c r="E236" s="4" t="e">
        <f>'LYNX PLYWOOD'!#REF!*SUM('LYNX PLYWOOD'!N269:Y269)</f>
        <v>#REF!</v>
      </c>
      <c r="F236" s="4" t="e">
        <f t="shared" si="9"/>
        <v>#REF!</v>
      </c>
      <c r="G236" s="4" t="e">
        <f t="shared" si="10"/>
        <v>#REF!</v>
      </c>
      <c r="H236" s="4" t="e">
        <f>'LYNX PLYWOOD'!#REF!*SUM('LYNX PLYWOOD'!N269:Y269)/3.125</f>
        <v>#REF!</v>
      </c>
      <c r="I236" s="4" t="e">
        <f>'LYNX PLYWOOD'!#REF!</f>
        <v>#REF!</v>
      </c>
    </row>
    <row r="237" spans="1:9">
      <c r="A237">
        <f>'PRODUCTION LIST lynx plywood'!A237</f>
        <v>0</v>
      </c>
      <c r="B237" s="4" t="e">
        <f>'LYNX PLYWOOD'!#REF!*SUM('LYNX PLYWOOD'!N270:Y270)</f>
        <v>#REF!</v>
      </c>
      <c r="C237" s="4" t="e">
        <f>'LYNX PLYWOOD'!#REF!*SUM('LYNX PLYWOOD'!N270:Y270)</f>
        <v>#REF!</v>
      </c>
      <c r="D237" s="4" t="e">
        <f>'LYNX PLYWOOD'!#REF!*SUM('LYNX PLYWOOD'!N270:Y270)</f>
        <v>#REF!</v>
      </c>
      <c r="E237" s="4" t="e">
        <f>'LYNX PLYWOOD'!#REF!*SUM('LYNX PLYWOOD'!N270:Y270)</f>
        <v>#REF!</v>
      </c>
      <c r="F237" s="4" t="e">
        <f t="shared" si="9"/>
        <v>#REF!</v>
      </c>
      <c r="G237" s="4" t="e">
        <f t="shared" si="10"/>
        <v>#REF!</v>
      </c>
      <c r="H237" s="4" t="e">
        <f>'LYNX PLYWOOD'!#REF!*SUM('LYNX PLYWOOD'!N270:Y270)/3.125</f>
        <v>#REF!</v>
      </c>
      <c r="I237" s="4" t="e">
        <f>'LYNX PLYWOOD'!#REF!</f>
        <v>#REF!</v>
      </c>
    </row>
    <row r="238" spans="1:9">
      <c r="A238">
        <f>'PRODUCTION LIST lynx plywood'!A238</f>
        <v>0</v>
      </c>
      <c r="B238" s="4" t="e">
        <f>'LYNX PLYWOOD'!#REF!*SUM('LYNX PLYWOOD'!N271:Y271)</f>
        <v>#REF!</v>
      </c>
      <c r="C238" s="4" t="e">
        <f>'LYNX PLYWOOD'!#REF!*SUM('LYNX PLYWOOD'!N271:Y271)</f>
        <v>#REF!</v>
      </c>
      <c r="D238" s="4" t="e">
        <f>'LYNX PLYWOOD'!#REF!*SUM('LYNX PLYWOOD'!N271:Y271)</f>
        <v>#REF!</v>
      </c>
      <c r="E238" s="4" t="e">
        <f>'LYNX PLYWOOD'!#REF!*SUM('LYNX PLYWOOD'!N271:Y271)</f>
        <v>#REF!</v>
      </c>
      <c r="F238" s="4" t="e">
        <f t="shared" si="9"/>
        <v>#REF!</v>
      </c>
      <c r="G238" s="4" t="e">
        <f t="shared" si="10"/>
        <v>#REF!</v>
      </c>
      <c r="H238" s="4" t="e">
        <f>'LYNX PLYWOOD'!#REF!*SUM('LYNX PLYWOOD'!N271:Y271)/3.125</f>
        <v>#REF!</v>
      </c>
      <c r="I238" s="4" t="e">
        <f>'LYNX PLYWOOD'!#REF!</f>
        <v>#REF!</v>
      </c>
    </row>
    <row r="239" spans="1:9">
      <c r="A239">
        <f>'PRODUCTION LIST lynx plywood'!A239</f>
        <v>0</v>
      </c>
      <c r="B239" s="4" t="e">
        <f>'LYNX PLYWOOD'!#REF!*SUM('LYNX PLYWOOD'!N272:Y272)</f>
        <v>#REF!</v>
      </c>
      <c r="C239" s="4" t="e">
        <f>'LYNX PLYWOOD'!#REF!*SUM('LYNX PLYWOOD'!N272:Y272)</f>
        <v>#REF!</v>
      </c>
      <c r="D239" s="4" t="e">
        <f>'LYNX PLYWOOD'!#REF!*SUM('LYNX PLYWOOD'!N272:Y272)</f>
        <v>#REF!</v>
      </c>
      <c r="E239" s="4" t="e">
        <f>'LYNX PLYWOOD'!#REF!*SUM('LYNX PLYWOOD'!N272:Y272)</f>
        <v>#REF!</v>
      </c>
      <c r="F239" s="4" t="e">
        <f t="shared" si="9"/>
        <v>#REF!</v>
      </c>
      <c r="G239" s="4" t="e">
        <f t="shared" si="10"/>
        <v>#REF!</v>
      </c>
      <c r="H239" s="4" t="e">
        <f>'LYNX PLYWOOD'!#REF!*SUM('LYNX PLYWOOD'!N272:Y272)/3.125</f>
        <v>#REF!</v>
      </c>
      <c r="I239" s="4" t="e">
        <f>'LYNX PLYWOOD'!#REF!</f>
        <v>#REF!</v>
      </c>
    </row>
    <row r="240" spans="1:9">
      <c r="B240" s="4" t="e">
        <f>'LYNX PLYWOOD'!#REF!*SUM('LYNX PLYWOOD'!N184:Y184)</f>
        <v>#REF!</v>
      </c>
      <c r="C240" s="4" t="e">
        <f>'LYNX PLYWOOD'!#REF!*SUM('LYNX PLYWOOD'!N184:Y184)</f>
        <v>#REF!</v>
      </c>
      <c r="D240" s="4" t="e">
        <f>'LYNX PLYWOOD'!#REF!*SUM('LYNX PLYWOOD'!N184:Y184)</f>
        <v>#REF!</v>
      </c>
      <c r="E240" s="4" t="e">
        <f>'LYNX PLYWOOD'!#REF!*SUM('LYNX PLYWOOD'!N184:Y184)</f>
        <v>#REF!</v>
      </c>
      <c r="F240" s="4" t="e">
        <f t="shared" ref="F240:F258" si="11">D240/10</f>
        <v>#REF!</v>
      </c>
      <c r="G240" s="4" t="e">
        <f t="shared" ref="G240:G258" si="12">(3/100)*D240</f>
        <v>#REF!</v>
      </c>
      <c r="H240" s="4" t="e">
        <f>'LYNX PLYWOOD'!#REF!*SUM('LYNX PLYWOOD'!N184:Y184)/3.125</f>
        <v>#REF!</v>
      </c>
      <c r="I240" s="4" t="e">
        <f>'LYNX PLYWOOD'!#REF!</f>
        <v>#REF!</v>
      </c>
    </row>
    <row r="241" spans="2:9">
      <c r="B241" s="4" t="e">
        <f>'LYNX PLYWOOD'!#REF!*SUM('LYNX PLYWOOD'!N185:Y185)</f>
        <v>#REF!</v>
      </c>
      <c r="C241" s="4" t="e">
        <f>'LYNX PLYWOOD'!#REF!*SUM('LYNX PLYWOOD'!N185:Y185)</f>
        <v>#REF!</v>
      </c>
      <c r="D241" s="4" t="e">
        <f>'LYNX PLYWOOD'!#REF!*SUM('LYNX PLYWOOD'!N185:Y185)</f>
        <v>#REF!</v>
      </c>
      <c r="E241" s="4" t="e">
        <f>'LYNX PLYWOOD'!#REF!*SUM('LYNX PLYWOOD'!N185:Y185)</f>
        <v>#REF!</v>
      </c>
      <c r="F241" s="4" t="e">
        <f t="shared" si="11"/>
        <v>#REF!</v>
      </c>
      <c r="G241" s="4" t="e">
        <f t="shared" si="12"/>
        <v>#REF!</v>
      </c>
      <c r="H241" s="4" t="e">
        <f>'LYNX PLYWOOD'!#REF!*SUM('LYNX PLYWOOD'!N185:Y185)/3.125</f>
        <v>#REF!</v>
      </c>
      <c r="I241" s="4" t="e">
        <f>'LYNX PLYWOOD'!#REF!</f>
        <v>#REF!</v>
      </c>
    </row>
    <row r="242" spans="2:9">
      <c r="B242" s="4" t="e">
        <f>'LYNX PLYWOOD'!#REF!*SUM('LYNX PLYWOOD'!N186:Y186)</f>
        <v>#REF!</v>
      </c>
      <c r="C242" s="4" t="e">
        <f>'LYNX PLYWOOD'!#REF!*SUM('LYNX PLYWOOD'!N186:Y186)</f>
        <v>#REF!</v>
      </c>
      <c r="D242" s="4" t="e">
        <f>'LYNX PLYWOOD'!#REF!*SUM('LYNX PLYWOOD'!N186:Y186)</f>
        <v>#REF!</v>
      </c>
      <c r="E242" s="4" t="e">
        <f>'LYNX PLYWOOD'!#REF!*SUM('LYNX PLYWOOD'!N186:Y186)</f>
        <v>#REF!</v>
      </c>
      <c r="F242" s="4" t="e">
        <f t="shared" si="11"/>
        <v>#REF!</v>
      </c>
      <c r="G242" s="4" t="e">
        <f t="shared" si="12"/>
        <v>#REF!</v>
      </c>
      <c r="H242" s="4" t="e">
        <f>'LYNX PLYWOOD'!#REF!*SUM('LYNX PLYWOOD'!N186:Y186)/3.125</f>
        <v>#REF!</v>
      </c>
      <c r="I242" s="4" t="e">
        <f>'LYNX PLYWOOD'!#REF!</f>
        <v>#REF!</v>
      </c>
    </row>
    <row r="243" spans="2:9">
      <c r="B243" s="4" t="e">
        <f>'LYNX PLYWOOD'!#REF!*SUM('LYNX PLYWOOD'!N187:Y187)</f>
        <v>#REF!</v>
      </c>
      <c r="C243" s="4" t="e">
        <f>'LYNX PLYWOOD'!#REF!*SUM('LYNX PLYWOOD'!N187:Y187)</f>
        <v>#REF!</v>
      </c>
      <c r="D243" s="4" t="e">
        <f>'LYNX PLYWOOD'!#REF!*SUM('LYNX PLYWOOD'!N187:Y187)</f>
        <v>#REF!</v>
      </c>
      <c r="E243" s="4" t="e">
        <f>'LYNX PLYWOOD'!#REF!*SUM('LYNX PLYWOOD'!N187:Y187)</f>
        <v>#REF!</v>
      </c>
      <c r="F243" s="4" t="e">
        <f t="shared" si="11"/>
        <v>#REF!</v>
      </c>
      <c r="G243" s="4" t="e">
        <f t="shared" si="12"/>
        <v>#REF!</v>
      </c>
      <c r="H243" s="4" t="e">
        <f>'LYNX PLYWOOD'!#REF!*SUM('LYNX PLYWOOD'!N187:Y187)/3.125</f>
        <v>#REF!</v>
      </c>
      <c r="I243" s="4" t="e">
        <f>'LYNX PLYWOOD'!#REF!</f>
        <v>#REF!</v>
      </c>
    </row>
    <row r="244" spans="2:9">
      <c r="B244" s="4" t="e">
        <f>'LYNX PLYWOOD'!#REF!*SUM('LYNX PLYWOOD'!N188:Y188)</f>
        <v>#REF!</v>
      </c>
      <c r="C244" s="4" t="e">
        <f>'LYNX PLYWOOD'!#REF!*SUM('LYNX PLYWOOD'!N188:Y188)</f>
        <v>#REF!</v>
      </c>
      <c r="D244" s="4" t="e">
        <f>'LYNX PLYWOOD'!#REF!*SUM('LYNX PLYWOOD'!N188:Y188)</f>
        <v>#REF!</v>
      </c>
      <c r="E244" s="4" t="e">
        <f>'LYNX PLYWOOD'!#REF!*SUM('LYNX PLYWOOD'!N188:Y188)</f>
        <v>#REF!</v>
      </c>
      <c r="F244" s="4" t="e">
        <f t="shared" si="11"/>
        <v>#REF!</v>
      </c>
      <c r="G244" s="4" t="e">
        <f t="shared" si="12"/>
        <v>#REF!</v>
      </c>
      <c r="H244" s="4" t="e">
        <f>'LYNX PLYWOOD'!#REF!*SUM('LYNX PLYWOOD'!N188:Y188)/3.125</f>
        <v>#REF!</v>
      </c>
      <c r="I244" s="4" t="e">
        <f>'LYNX PLYWOOD'!#REF!</f>
        <v>#REF!</v>
      </c>
    </row>
    <row r="245" spans="2:9">
      <c r="B245" s="4" t="e">
        <f>'LYNX PLYWOOD'!#REF!*SUM('LYNX PLYWOOD'!N189:Y189)</f>
        <v>#REF!</v>
      </c>
      <c r="C245" s="4" t="e">
        <f>'LYNX PLYWOOD'!#REF!*SUM('LYNX PLYWOOD'!N189:Y189)</f>
        <v>#REF!</v>
      </c>
      <c r="D245" s="4" t="e">
        <f>'LYNX PLYWOOD'!#REF!*SUM('LYNX PLYWOOD'!N189:Y189)</f>
        <v>#REF!</v>
      </c>
      <c r="E245" s="4" t="e">
        <f>'LYNX PLYWOOD'!#REF!*SUM('LYNX PLYWOOD'!N189:Y189)</f>
        <v>#REF!</v>
      </c>
      <c r="F245" s="4" t="e">
        <f t="shared" si="11"/>
        <v>#REF!</v>
      </c>
      <c r="G245" s="4" t="e">
        <f t="shared" si="12"/>
        <v>#REF!</v>
      </c>
      <c r="H245" s="4" t="e">
        <f>'LYNX PLYWOOD'!#REF!*SUM('LYNX PLYWOOD'!N189:Y189)/3.125</f>
        <v>#REF!</v>
      </c>
      <c r="I245" s="4" t="e">
        <f>'LYNX PLYWOOD'!#REF!</f>
        <v>#REF!</v>
      </c>
    </row>
    <row r="246" spans="2:9">
      <c r="B246" s="4" t="e">
        <f>'LYNX PLYWOOD'!#REF!*SUM('LYNX PLYWOOD'!N190:Y190)</f>
        <v>#REF!</v>
      </c>
      <c r="C246" s="4" t="e">
        <f>'LYNX PLYWOOD'!#REF!*SUM('LYNX PLYWOOD'!N190:Y190)</f>
        <v>#REF!</v>
      </c>
      <c r="D246" s="4" t="e">
        <f>'LYNX PLYWOOD'!#REF!*SUM('LYNX PLYWOOD'!N190:Y190)</f>
        <v>#REF!</v>
      </c>
      <c r="E246" s="4" t="e">
        <f>'LYNX PLYWOOD'!#REF!*SUM('LYNX PLYWOOD'!N190:Y190)</f>
        <v>#REF!</v>
      </c>
      <c r="F246" s="4" t="e">
        <f t="shared" si="11"/>
        <v>#REF!</v>
      </c>
      <c r="G246" s="4" t="e">
        <f t="shared" si="12"/>
        <v>#REF!</v>
      </c>
      <c r="H246" s="4" t="e">
        <f>'LYNX PLYWOOD'!#REF!*SUM('LYNX PLYWOOD'!N190:Y190)/3.125</f>
        <v>#REF!</v>
      </c>
      <c r="I246" s="4" t="e">
        <f>'LYNX PLYWOOD'!#REF!</f>
        <v>#REF!</v>
      </c>
    </row>
    <row r="247" spans="2:9">
      <c r="B247" s="4" t="e">
        <f>'LYNX PLYWOOD'!#REF!*SUM('LYNX PLYWOOD'!N191:Y191)</f>
        <v>#REF!</v>
      </c>
      <c r="C247" s="4" t="e">
        <f>'LYNX PLYWOOD'!#REF!*SUM('LYNX PLYWOOD'!N191:Y191)</f>
        <v>#REF!</v>
      </c>
      <c r="D247" s="4" t="e">
        <f>'LYNX PLYWOOD'!#REF!*SUM('LYNX PLYWOOD'!N191:Y191)</f>
        <v>#REF!</v>
      </c>
      <c r="E247" s="4" t="e">
        <f>'LYNX PLYWOOD'!#REF!*SUM('LYNX PLYWOOD'!N191:Y191)</f>
        <v>#REF!</v>
      </c>
      <c r="F247" s="4" t="e">
        <f t="shared" si="11"/>
        <v>#REF!</v>
      </c>
      <c r="G247" s="4" t="e">
        <f t="shared" si="12"/>
        <v>#REF!</v>
      </c>
      <c r="H247" s="4" t="e">
        <f>'LYNX PLYWOOD'!#REF!*SUM('LYNX PLYWOOD'!N191:Y191)/3.125</f>
        <v>#REF!</v>
      </c>
      <c r="I247" s="4" t="e">
        <f>'LYNX PLYWOOD'!#REF!</f>
        <v>#REF!</v>
      </c>
    </row>
    <row r="248" spans="2:9">
      <c r="B248" s="4" t="e">
        <f>'LYNX PLYWOOD'!#REF!*SUM('LYNX PLYWOOD'!N192:Y192)</f>
        <v>#REF!</v>
      </c>
      <c r="C248" s="4" t="e">
        <f>'LYNX PLYWOOD'!#REF!*SUM('LYNX PLYWOOD'!N192:Y192)</f>
        <v>#REF!</v>
      </c>
      <c r="D248" s="4" t="e">
        <f>'LYNX PLYWOOD'!#REF!*SUM('LYNX PLYWOOD'!N192:Y192)</f>
        <v>#REF!</v>
      </c>
      <c r="E248" s="4" t="e">
        <f>'LYNX PLYWOOD'!#REF!*SUM('LYNX PLYWOOD'!N192:Y192)</f>
        <v>#REF!</v>
      </c>
      <c r="F248" s="4" t="e">
        <f t="shared" si="11"/>
        <v>#REF!</v>
      </c>
      <c r="G248" s="4" t="e">
        <f t="shared" si="12"/>
        <v>#REF!</v>
      </c>
      <c r="H248" s="4" t="e">
        <f>'LYNX PLYWOOD'!#REF!*SUM('LYNX PLYWOOD'!N192:Y192)/3.125</f>
        <v>#REF!</v>
      </c>
      <c r="I248" s="4" t="e">
        <f>'LYNX PLYWOOD'!#REF!</f>
        <v>#REF!</v>
      </c>
    </row>
    <row r="249" spans="2:9">
      <c r="B249" s="4" t="e">
        <f>'LYNX PLYWOOD'!#REF!*SUM('LYNX PLYWOOD'!N193:Y193)</f>
        <v>#REF!</v>
      </c>
      <c r="C249" s="4" t="e">
        <f>'LYNX PLYWOOD'!#REF!*SUM('LYNX PLYWOOD'!N193:Y193)</f>
        <v>#REF!</v>
      </c>
      <c r="D249" s="4" t="e">
        <f>'LYNX PLYWOOD'!#REF!*SUM('LYNX PLYWOOD'!N193:Y193)</f>
        <v>#REF!</v>
      </c>
      <c r="E249" s="4" t="e">
        <f>'LYNX PLYWOOD'!#REF!*SUM('LYNX PLYWOOD'!N193:Y193)</f>
        <v>#REF!</v>
      </c>
      <c r="F249" s="4" t="e">
        <f t="shared" si="11"/>
        <v>#REF!</v>
      </c>
      <c r="G249" s="4" t="e">
        <f t="shared" si="12"/>
        <v>#REF!</v>
      </c>
      <c r="H249" s="4" t="e">
        <f>'LYNX PLYWOOD'!#REF!*SUM('LYNX PLYWOOD'!N193:Y193)/3.125</f>
        <v>#REF!</v>
      </c>
      <c r="I249" s="4" t="e">
        <f>'LYNX PLYWOOD'!#REF!</f>
        <v>#REF!</v>
      </c>
    </row>
    <row r="250" spans="2:9">
      <c r="B250" s="4" t="e">
        <f>'LYNX PLYWOOD'!#REF!*SUM('LYNX PLYWOOD'!N194:Y194)</f>
        <v>#REF!</v>
      </c>
      <c r="C250" s="4" t="e">
        <f>'LYNX PLYWOOD'!#REF!*SUM('LYNX PLYWOOD'!N194:Y194)</f>
        <v>#REF!</v>
      </c>
      <c r="D250" s="4" t="e">
        <f>'LYNX PLYWOOD'!#REF!*SUM('LYNX PLYWOOD'!N194:Y194)</f>
        <v>#REF!</v>
      </c>
      <c r="E250" s="4" t="e">
        <f>'LYNX PLYWOOD'!#REF!*SUM('LYNX PLYWOOD'!N194:Y194)</f>
        <v>#REF!</v>
      </c>
      <c r="F250" s="4" t="e">
        <f t="shared" si="11"/>
        <v>#REF!</v>
      </c>
      <c r="G250" s="4" t="e">
        <f t="shared" si="12"/>
        <v>#REF!</v>
      </c>
      <c r="H250" s="4" t="e">
        <f>'LYNX PLYWOOD'!#REF!*SUM('LYNX PLYWOOD'!N194:Y194)/3.125</f>
        <v>#REF!</v>
      </c>
      <c r="I250" s="4" t="e">
        <f>'LYNX PLYWOOD'!#REF!</f>
        <v>#REF!</v>
      </c>
    </row>
    <row r="251" spans="2:9">
      <c r="B251" s="4" t="e">
        <f>'LYNX PLYWOOD'!#REF!*SUM('LYNX PLYWOOD'!N195:Y195)</f>
        <v>#REF!</v>
      </c>
      <c r="C251" s="4" t="e">
        <f>'LYNX PLYWOOD'!#REF!*SUM('LYNX PLYWOOD'!N195:Y195)</f>
        <v>#REF!</v>
      </c>
      <c r="D251" s="4" t="e">
        <f>'LYNX PLYWOOD'!#REF!*SUM('LYNX PLYWOOD'!N195:Y195)</f>
        <v>#REF!</v>
      </c>
      <c r="E251" s="4" t="e">
        <f>'LYNX PLYWOOD'!#REF!*SUM('LYNX PLYWOOD'!N195:Y195)</f>
        <v>#REF!</v>
      </c>
      <c r="F251" s="4" t="e">
        <f t="shared" si="11"/>
        <v>#REF!</v>
      </c>
      <c r="G251" s="4" t="e">
        <f t="shared" si="12"/>
        <v>#REF!</v>
      </c>
      <c r="H251" s="4" t="e">
        <f>'LYNX PLYWOOD'!#REF!*SUM('LYNX PLYWOOD'!N195:Y195)/3.125</f>
        <v>#REF!</v>
      </c>
      <c r="I251" s="4" t="e">
        <f>'LYNX PLYWOOD'!#REF!</f>
        <v>#REF!</v>
      </c>
    </row>
    <row r="252" spans="2:9">
      <c r="B252" s="4" t="e">
        <f>'LYNX PLYWOOD'!#REF!*SUM('LYNX PLYWOOD'!N196:Y196)</f>
        <v>#REF!</v>
      </c>
      <c r="C252" s="4" t="e">
        <f>'LYNX PLYWOOD'!#REF!*SUM('LYNX PLYWOOD'!N196:Y196)</f>
        <v>#REF!</v>
      </c>
      <c r="D252" s="4" t="e">
        <f>'LYNX PLYWOOD'!#REF!*SUM('LYNX PLYWOOD'!N196:Y196)</f>
        <v>#REF!</v>
      </c>
      <c r="E252" s="4" t="e">
        <f>'LYNX PLYWOOD'!#REF!*SUM('LYNX PLYWOOD'!N196:Y196)</f>
        <v>#REF!</v>
      </c>
      <c r="F252" s="4" t="e">
        <f t="shared" si="11"/>
        <v>#REF!</v>
      </c>
      <c r="G252" s="4" t="e">
        <f t="shared" si="12"/>
        <v>#REF!</v>
      </c>
      <c r="H252" s="4" t="e">
        <f>'LYNX PLYWOOD'!#REF!*SUM('LYNX PLYWOOD'!N196:Y196)/3.125</f>
        <v>#REF!</v>
      </c>
      <c r="I252" s="4" t="e">
        <f>'LYNX PLYWOOD'!#REF!</f>
        <v>#REF!</v>
      </c>
    </row>
    <row r="253" spans="2:9">
      <c r="B253" s="4" t="e">
        <f>'LYNX PLYWOOD'!#REF!*SUM('LYNX PLYWOOD'!N197:Y197)</f>
        <v>#REF!</v>
      </c>
      <c r="C253" s="4" t="e">
        <f>'LYNX PLYWOOD'!#REF!*SUM('LYNX PLYWOOD'!N197:Y197)</f>
        <v>#REF!</v>
      </c>
      <c r="D253" s="4" t="e">
        <f>'LYNX PLYWOOD'!#REF!*SUM('LYNX PLYWOOD'!N197:Y197)</f>
        <v>#REF!</v>
      </c>
      <c r="E253" s="4" t="e">
        <f>'LYNX PLYWOOD'!#REF!*SUM('LYNX PLYWOOD'!N197:Y197)</f>
        <v>#REF!</v>
      </c>
      <c r="F253" s="4" t="e">
        <f t="shared" si="11"/>
        <v>#REF!</v>
      </c>
      <c r="G253" s="4" t="e">
        <f t="shared" si="12"/>
        <v>#REF!</v>
      </c>
      <c r="H253" s="4" t="e">
        <f>'LYNX PLYWOOD'!#REF!*SUM('LYNX PLYWOOD'!N197:Y197)/3.125</f>
        <v>#REF!</v>
      </c>
      <c r="I253" s="4" t="e">
        <f>'LYNX PLYWOOD'!#REF!</f>
        <v>#REF!</v>
      </c>
    </row>
    <row r="254" spans="2:9">
      <c r="B254" s="4" t="e">
        <f>'LYNX PLYWOOD'!#REF!*SUM('LYNX PLYWOOD'!N198:Y198)</f>
        <v>#REF!</v>
      </c>
      <c r="C254" s="4" t="e">
        <f>'LYNX PLYWOOD'!#REF!*SUM('LYNX PLYWOOD'!N198:Y198)</f>
        <v>#REF!</v>
      </c>
      <c r="D254" s="4" t="e">
        <f>'LYNX PLYWOOD'!#REF!*SUM('LYNX PLYWOOD'!N198:Y198)</f>
        <v>#REF!</v>
      </c>
      <c r="E254" s="4" t="e">
        <f>'LYNX PLYWOOD'!#REF!*SUM('LYNX PLYWOOD'!N198:Y198)</f>
        <v>#REF!</v>
      </c>
      <c r="F254" s="4" t="e">
        <f t="shared" si="11"/>
        <v>#REF!</v>
      </c>
      <c r="G254" s="4" t="e">
        <f t="shared" si="12"/>
        <v>#REF!</v>
      </c>
      <c r="H254" s="4" t="e">
        <f>'LYNX PLYWOOD'!#REF!*SUM('LYNX PLYWOOD'!N198:Y198)/3.125</f>
        <v>#REF!</v>
      </c>
      <c r="I254" s="4" t="e">
        <f>'LYNX PLYWOOD'!#REF!</f>
        <v>#REF!</v>
      </c>
    </row>
    <row r="255" spans="2:9">
      <c r="B255" s="4" t="e">
        <f>'LYNX PLYWOOD'!#REF!*SUM('LYNX PLYWOOD'!N199:Y199)</f>
        <v>#REF!</v>
      </c>
      <c r="C255" s="4" t="e">
        <f>'LYNX PLYWOOD'!#REF!*SUM('LYNX PLYWOOD'!N199:Y199)</f>
        <v>#REF!</v>
      </c>
      <c r="D255" s="4" t="e">
        <f>'LYNX PLYWOOD'!#REF!*SUM('LYNX PLYWOOD'!N199:Y199)</f>
        <v>#REF!</v>
      </c>
      <c r="E255" s="4" t="e">
        <f>'LYNX PLYWOOD'!#REF!*SUM('LYNX PLYWOOD'!N199:Y199)</f>
        <v>#REF!</v>
      </c>
      <c r="F255" s="4" t="e">
        <f t="shared" si="11"/>
        <v>#REF!</v>
      </c>
      <c r="G255" s="4" t="e">
        <f t="shared" si="12"/>
        <v>#REF!</v>
      </c>
      <c r="H255" s="4" t="e">
        <f>'LYNX PLYWOOD'!#REF!*SUM('LYNX PLYWOOD'!N199:Y199)/3.125</f>
        <v>#REF!</v>
      </c>
      <c r="I255" s="4" t="e">
        <f>'LYNX PLYWOOD'!#REF!</f>
        <v>#REF!</v>
      </c>
    </row>
    <row r="256" spans="2:9">
      <c r="B256" s="4" t="e">
        <f>'LYNX PLYWOOD'!#REF!*SUM('LYNX PLYWOOD'!N200:Y200)</f>
        <v>#REF!</v>
      </c>
      <c r="C256" s="4" t="e">
        <f>'LYNX PLYWOOD'!#REF!*SUM('LYNX PLYWOOD'!N200:Y200)</f>
        <v>#REF!</v>
      </c>
      <c r="D256" s="4" t="e">
        <f>'LYNX PLYWOOD'!#REF!*SUM('LYNX PLYWOOD'!N200:Y200)</f>
        <v>#REF!</v>
      </c>
      <c r="E256" s="4" t="e">
        <f>'LYNX PLYWOOD'!#REF!*SUM('LYNX PLYWOOD'!N200:Y200)</f>
        <v>#REF!</v>
      </c>
      <c r="F256" s="4" t="e">
        <f t="shared" si="11"/>
        <v>#REF!</v>
      </c>
      <c r="G256" s="4" t="e">
        <f t="shared" si="12"/>
        <v>#REF!</v>
      </c>
      <c r="H256" s="4" t="e">
        <f>'LYNX PLYWOOD'!#REF!*SUM('LYNX PLYWOOD'!N200:Y200)/3.125</f>
        <v>#REF!</v>
      </c>
      <c r="I256" s="4" t="e">
        <f>'LYNX PLYWOOD'!#REF!</f>
        <v>#REF!</v>
      </c>
    </row>
    <row r="257" spans="2:9">
      <c r="B257" s="4" t="e">
        <f>'LYNX PLYWOOD'!#REF!*SUM('LYNX PLYWOOD'!N201:Y201)</f>
        <v>#REF!</v>
      </c>
      <c r="C257" s="4" t="e">
        <f>'LYNX PLYWOOD'!#REF!*SUM('LYNX PLYWOOD'!N201:Y201)</f>
        <v>#REF!</v>
      </c>
      <c r="D257" s="4" t="e">
        <f>'LYNX PLYWOOD'!#REF!*SUM('LYNX PLYWOOD'!N201:Y201)</f>
        <v>#REF!</v>
      </c>
      <c r="E257" s="4" t="e">
        <f>'LYNX PLYWOOD'!#REF!*SUM('LYNX PLYWOOD'!N201:Y201)</f>
        <v>#REF!</v>
      </c>
      <c r="F257" s="4" t="e">
        <f t="shared" si="11"/>
        <v>#REF!</v>
      </c>
      <c r="G257" s="4" t="e">
        <f t="shared" si="12"/>
        <v>#REF!</v>
      </c>
      <c r="H257" s="4" t="e">
        <f>'LYNX PLYWOOD'!#REF!*SUM('LYNX PLYWOOD'!N201:Y201)/3.125</f>
        <v>#REF!</v>
      </c>
      <c r="I257" s="4" t="e">
        <f>'LYNX PLYWOOD'!#REF!</f>
        <v>#REF!</v>
      </c>
    </row>
    <row r="258" spans="2:9">
      <c r="B258" s="4" t="e">
        <f>'LYNX PLYWOOD'!#REF!*SUM('LYNX PLYWOOD'!N202:Y202)</f>
        <v>#REF!</v>
      </c>
      <c r="C258" s="4" t="e">
        <f>'LYNX PLYWOOD'!#REF!*SUM('LYNX PLYWOOD'!N202:Y202)</f>
        <v>#REF!</v>
      </c>
      <c r="D258" s="4" t="e">
        <f>'LYNX PLYWOOD'!#REF!*SUM('LYNX PLYWOOD'!N202:Y202)</f>
        <v>#REF!</v>
      </c>
      <c r="E258" s="4" t="e">
        <f>'LYNX PLYWOOD'!#REF!*SUM('LYNX PLYWOOD'!N202:Y202)</f>
        <v>#REF!</v>
      </c>
      <c r="F258" s="4" t="e">
        <f t="shared" si="11"/>
        <v>#REF!</v>
      </c>
      <c r="G258" s="4" t="e">
        <f t="shared" si="12"/>
        <v>#REF!</v>
      </c>
      <c r="H258" s="4" t="e">
        <f>'LYNX PLYWOOD'!#REF!*SUM('LYNX PLYWOOD'!N202:Y202)/3.125</f>
        <v>#REF!</v>
      </c>
      <c r="I258" s="4" t="e">
        <f>'LYNX PLYWOOD'!#REF!</f>
        <v>#REF!</v>
      </c>
    </row>
    <row r="259" spans="2:9">
      <c r="B259" s="4" t="e">
        <f>'LYNX PLYWOOD'!#REF!*SUM('LYNX PLYWOOD'!N203:Y203)</f>
        <v>#REF!</v>
      </c>
      <c r="C259" s="4" t="e">
        <f>'LYNX PLYWOOD'!#REF!*SUM('LYNX PLYWOOD'!N203:Y203)</f>
        <v>#REF!</v>
      </c>
      <c r="D259" s="4" t="e">
        <f>'LYNX PLYWOOD'!#REF!*SUM('LYNX PLYWOOD'!N203:Y203)</f>
        <v>#REF!</v>
      </c>
      <c r="E259" s="4" t="e">
        <f>'LYNX PLYWOOD'!#REF!*SUM('LYNX PLYWOOD'!N203:Y203)</f>
        <v>#REF!</v>
      </c>
      <c r="F259" s="4" t="e">
        <f t="shared" ref="F259:F322" si="13">D259/10</f>
        <v>#REF!</v>
      </c>
      <c r="G259" s="4" t="e">
        <f t="shared" ref="G259:G322" si="14">(3/100)*D259</f>
        <v>#REF!</v>
      </c>
      <c r="H259" s="4" t="e">
        <f>'LYNX PLYWOOD'!#REF!*SUM('LYNX PLYWOOD'!N203:Y203)/3.125</f>
        <v>#REF!</v>
      </c>
      <c r="I259" s="4" t="e">
        <f>'LYNX PLYWOOD'!#REF!</f>
        <v>#REF!</v>
      </c>
    </row>
    <row r="260" spans="2:9">
      <c r="B260" s="4" t="e">
        <f>'LYNX PLYWOOD'!#REF!*SUM('LYNX PLYWOOD'!N204:Y204)</f>
        <v>#REF!</v>
      </c>
      <c r="C260" s="4" t="e">
        <f>'LYNX PLYWOOD'!#REF!*SUM('LYNX PLYWOOD'!N204:Y204)</f>
        <v>#REF!</v>
      </c>
      <c r="D260" s="4" t="e">
        <f>'LYNX PLYWOOD'!#REF!*SUM('LYNX PLYWOOD'!N204:Y204)</f>
        <v>#REF!</v>
      </c>
      <c r="E260" s="4" t="e">
        <f>'LYNX PLYWOOD'!#REF!*SUM('LYNX PLYWOOD'!N204:Y204)</f>
        <v>#REF!</v>
      </c>
      <c r="F260" s="4" t="e">
        <f t="shared" si="13"/>
        <v>#REF!</v>
      </c>
      <c r="G260" s="4" t="e">
        <f t="shared" si="14"/>
        <v>#REF!</v>
      </c>
      <c r="H260" s="4" t="e">
        <f>'LYNX PLYWOOD'!#REF!*SUM('LYNX PLYWOOD'!N204:Y204)/3.125</f>
        <v>#REF!</v>
      </c>
      <c r="I260" s="4" t="e">
        <f>'LYNX PLYWOOD'!#REF!</f>
        <v>#REF!</v>
      </c>
    </row>
    <row r="261" spans="2:9">
      <c r="B261" s="4" t="e">
        <f>'LYNX PLYWOOD'!#REF!*SUM('LYNX PLYWOOD'!N205:Y205)</f>
        <v>#REF!</v>
      </c>
      <c r="C261" s="4" t="e">
        <f>'LYNX PLYWOOD'!#REF!*SUM('LYNX PLYWOOD'!N205:Y205)</f>
        <v>#REF!</v>
      </c>
      <c r="D261" s="4" t="e">
        <f>'LYNX PLYWOOD'!#REF!*SUM('LYNX PLYWOOD'!N205:Y205)</f>
        <v>#REF!</v>
      </c>
      <c r="E261" s="4" t="e">
        <f>'LYNX PLYWOOD'!#REF!*SUM('LYNX PLYWOOD'!N205:Y205)</f>
        <v>#REF!</v>
      </c>
      <c r="F261" s="4" t="e">
        <f t="shared" si="13"/>
        <v>#REF!</v>
      </c>
      <c r="G261" s="4" t="e">
        <f t="shared" si="14"/>
        <v>#REF!</v>
      </c>
      <c r="H261" s="4" t="e">
        <f>'LYNX PLYWOOD'!#REF!*SUM('LYNX PLYWOOD'!N205:Y205)/3.125</f>
        <v>#REF!</v>
      </c>
      <c r="I261" s="4" t="e">
        <f>'LYNX PLYWOOD'!#REF!</f>
        <v>#REF!</v>
      </c>
    </row>
    <row r="262" spans="2:9">
      <c r="B262" s="4" t="e">
        <f>'LYNX PLYWOOD'!#REF!*SUM('LYNX PLYWOOD'!N206:Y206)</f>
        <v>#REF!</v>
      </c>
      <c r="C262" s="4" t="e">
        <f>'LYNX PLYWOOD'!#REF!*SUM('LYNX PLYWOOD'!N206:Y206)</f>
        <v>#REF!</v>
      </c>
      <c r="D262" s="4" t="e">
        <f>'LYNX PLYWOOD'!#REF!*SUM('LYNX PLYWOOD'!N206:Y206)</f>
        <v>#REF!</v>
      </c>
      <c r="E262" s="4" t="e">
        <f>'LYNX PLYWOOD'!#REF!*SUM('LYNX PLYWOOD'!N206:Y206)</f>
        <v>#REF!</v>
      </c>
      <c r="F262" s="4" t="e">
        <f t="shared" si="13"/>
        <v>#REF!</v>
      </c>
      <c r="G262" s="4" t="e">
        <f t="shared" si="14"/>
        <v>#REF!</v>
      </c>
      <c r="H262" s="4" t="e">
        <f>'LYNX PLYWOOD'!#REF!*SUM('LYNX PLYWOOD'!N206:Y206)/3.125</f>
        <v>#REF!</v>
      </c>
      <c r="I262" s="4" t="e">
        <f>'LYNX PLYWOOD'!#REF!</f>
        <v>#REF!</v>
      </c>
    </row>
    <row r="263" spans="2:9">
      <c r="B263" s="4" t="e">
        <f>'LYNX PLYWOOD'!#REF!*SUM('LYNX PLYWOOD'!N207:Y207)</f>
        <v>#REF!</v>
      </c>
      <c r="C263" s="4" t="e">
        <f>'LYNX PLYWOOD'!#REF!*SUM('LYNX PLYWOOD'!N207:Y207)</f>
        <v>#REF!</v>
      </c>
      <c r="D263" s="4" t="e">
        <f>'LYNX PLYWOOD'!#REF!*SUM('LYNX PLYWOOD'!N207:Y207)</f>
        <v>#REF!</v>
      </c>
      <c r="E263" s="4" t="e">
        <f>'LYNX PLYWOOD'!#REF!*SUM('LYNX PLYWOOD'!N207:Y207)</f>
        <v>#REF!</v>
      </c>
      <c r="F263" s="4" t="e">
        <f t="shared" si="13"/>
        <v>#REF!</v>
      </c>
      <c r="G263" s="4" t="e">
        <f t="shared" si="14"/>
        <v>#REF!</v>
      </c>
      <c r="H263" s="4" t="e">
        <f>'LYNX PLYWOOD'!#REF!*SUM('LYNX PLYWOOD'!N207:Y207)/3.125</f>
        <v>#REF!</v>
      </c>
      <c r="I263" s="4" t="e">
        <f>'LYNX PLYWOOD'!#REF!</f>
        <v>#REF!</v>
      </c>
    </row>
    <row r="264" spans="2:9">
      <c r="B264" s="4" t="e">
        <f>'LYNX PLYWOOD'!#REF!*SUM('LYNX PLYWOOD'!N208:Y208)</f>
        <v>#REF!</v>
      </c>
      <c r="C264" s="4" t="e">
        <f>'LYNX PLYWOOD'!#REF!*SUM('LYNX PLYWOOD'!N208:Y208)</f>
        <v>#REF!</v>
      </c>
      <c r="D264" s="4" t="e">
        <f>'LYNX PLYWOOD'!#REF!*SUM('LYNX PLYWOOD'!N208:Y208)</f>
        <v>#REF!</v>
      </c>
      <c r="E264" s="4" t="e">
        <f>'LYNX PLYWOOD'!#REF!*SUM('LYNX PLYWOOD'!N208:Y208)</f>
        <v>#REF!</v>
      </c>
      <c r="F264" s="4" t="e">
        <f t="shared" si="13"/>
        <v>#REF!</v>
      </c>
      <c r="G264" s="4" t="e">
        <f t="shared" si="14"/>
        <v>#REF!</v>
      </c>
      <c r="H264" s="4" t="e">
        <f>'LYNX PLYWOOD'!#REF!*SUM('LYNX PLYWOOD'!N208:Y208)/3.125</f>
        <v>#REF!</v>
      </c>
      <c r="I264" s="4" t="e">
        <f>'LYNX PLYWOOD'!#REF!</f>
        <v>#REF!</v>
      </c>
    </row>
    <row r="265" spans="2:9">
      <c r="B265" s="4" t="e">
        <f>'LYNX PLYWOOD'!#REF!*SUM('LYNX PLYWOOD'!N209:Y209)</f>
        <v>#REF!</v>
      </c>
      <c r="C265" s="4" t="e">
        <f>'LYNX PLYWOOD'!#REF!*SUM('LYNX PLYWOOD'!N209:Y209)</f>
        <v>#REF!</v>
      </c>
      <c r="D265" s="4" t="e">
        <f>'LYNX PLYWOOD'!#REF!*SUM('LYNX PLYWOOD'!N209:Y209)</f>
        <v>#REF!</v>
      </c>
      <c r="E265" s="4" t="e">
        <f>'LYNX PLYWOOD'!#REF!*SUM('LYNX PLYWOOD'!N209:Y209)</f>
        <v>#REF!</v>
      </c>
      <c r="F265" s="4" t="e">
        <f t="shared" si="13"/>
        <v>#REF!</v>
      </c>
      <c r="G265" s="4" t="e">
        <f t="shared" si="14"/>
        <v>#REF!</v>
      </c>
      <c r="H265" s="4" t="e">
        <f>'LYNX PLYWOOD'!#REF!*SUM('LYNX PLYWOOD'!N209:Y209)/3.125</f>
        <v>#REF!</v>
      </c>
      <c r="I265" s="4" t="e">
        <f>'LYNX PLYWOOD'!#REF!</f>
        <v>#REF!</v>
      </c>
    </row>
    <row r="266" spans="2:9">
      <c r="B266" s="4" t="e">
        <f>'LYNX PLYWOOD'!#REF!*SUM('LYNX PLYWOOD'!N210:Y210)</f>
        <v>#REF!</v>
      </c>
      <c r="C266" s="4" t="e">
        <f>'LYNX PLYWOOD'!#REF!*SUM('LYNX PLYWOOD'!N210:Y210)</f>
        <v>#REF!</v>
      </c>
      <c r="D266" s="4" t="e">
        <f>'LYNX PLYWOOD'!#REF!*SUM('LYNX PLYWOOD'!N210:Y210)</f>
        <v>#REF!</v>
      </c>
      <c r="E266" s="4" t="e">
        <f>'LYNX PLYWOOD'!#REF!*SUM('LYNX PLYWOOD'!N210:Y210)</f>
        <v>#REF!</v>
      </c>
      <c r="F266" s="4" t="e">
        <f t="shared" si="13"/>
        <v>#REF!</v>
      </c>
      <c r="G266" s="4" t="e">
        <f t="shared" si="14"/>
        <v>#REF!</v>
      </c>
      <c r="H266" s="4" t="e">
        <f>'LYNX PLYWOOD'!#REF!*SUM('LYNX PLYWOOD'!N210:Y210)/3.125</f>
        <v>#REF!</v>
      </c>
      <c r="I266" s="4" t="e">
        <f>'LYNX PLYWOOD'!#REF!</f>
        <v>#REF!</v>
      </c>
    </row>
    <row r="267" spans="2:9">
      <c r="B267" s="4" t="e">
        <f>'LYNX PLYWOOD'!#REF!*SUM('LYNX PLYWOOD'!N211:Y211)</f>
        <v>#REF!</v>
      </c>
      <c r="C267" s="4" t="e">
        <f>'LYNX PLYWOOD'!#REF!*SUM('LYNX PLYWOOD'!N211:Y211)</f>
        <v>#REF!</v>
      </c>
      <c r="D267" s="4" t="e">
        <f>'LYNX PLYWOOD'!#REF!*SUM('LYNX PLYWOOD'!N211:Y211)</f>
        <v>#REF!</v>
      </c>
      <c r="E267" s="4" t="e">
        <f>'LYNX PLYWOOD'!#REF!*SUM('LYNX PLYWOOD'!N211:Y211)</f>
        <v>#REF!</v>
      </c>
      <c r="F267" s="4" t="e">
        <f t="shared" si="13"/>
        <v>#REF!</v>
      </c>
      <c r="G267" s="4" t="e">
        <f t="shared" si="14"/>
        <v>#REF!</v>
      </c>
      <c r="H267" s="4" t="e">
        <f>'LYNX PLYWOOD'!#REF!*SUM('LYNX PLYWOOD'!N211:Y211)/3.125</f>
        <v>#REF!</v>
      </c>
      <c r="I267" s="4" t="e">
        <f>'LYNX PLYWOOD'!#REF!</f>
        <v>#REF!</v>
      </c>
    </row>
    <row r="268" spans="2:9">
      <c r="B268" s="4" t="e">
        <f>'LYNX PLYWOOD'!#REF!*SUM('LYNX PLYWOOD'!N212:Y212)</f>
        <v>#REF!</v>
      </c>
      <c r="C268" s="4" t="e">
        <f>'LYNX PLYWOOD'!#REF!*SUM('LYNX PLYWOOD'!N212:Y212)</f>
        <v>#REF!</v>
      </c>
      <c r="D268" s="4" t="e">
        <f>'LYNX PLYWOOD'!#REF!*SUM('LYNX PLYWOOD'!N212:Y212)</f>
        <v>#REF!</v>
      </c>
      <c r="E268" s="4" t="e">
        <f>'LYNX PLYWOOD'!#REF!*SUM('LYNX PLYWOOD'!N212:Y212)</f>
        <v>#REF!</v>
      </c>
      <c r="F268" s="4" t="e">
        <f t="shared" si="13"/>
        <v>#REF!</v>
      </c>
      <c r="G268" s="4" t="e">
        <f t="shared" si="14"/>
        <v>#REF!</v>
      </c>
      <c r="H268" s="4" t="e">
        <f>'LYNX PLYWOOD'!#REF!*SUM('LYNX PLYWOOD'!N212:Y212)/3.125</f>
        <v>#REF!</v>
      </c>
      <c r="I268" s="4" t="e">
        <f>'LYNX PLYWOOD'!#REF!</f>
        <v>#REF!</v>
      </c>
    </row>
    <row r="269" spans="2:9">
      <c r="B269" s="4" t="e">
        <f>'LYNX PLYWOOD'!#REF!*SUM('LYNX PLYWOOD'!N213:Y213)</f>
        <v>#REF!</v>
      </c>
      <c r="C269" s="4" t="e">
        <f>'LYNX PLYWOOD'!#REF!*SUM('LYNX PLYWOOD'!N213:Y213)</f>
        <v>#REF!</v>
      </c>
      <c r="D269" s="4" t="e">
        <f>'LYNX PLYWOOD'!#REF!*SUM('LYNX PLYWOOD'!N213:Y213)</f>
        <v>#REF!</v>
      </c>
      <c r="E269" s="4" t="e">
        <f>'LYNX PLYWOOD'!#REF!*SUM('LYNX PLYWOOD'!N213:Y213)</f>
        <v>#REF!</v>
      </c>
      <c r="F269" s="4" t="e">
        <f t="shared" si="13"/>
        <v>#REF!</v>
      </c>
      <c r="G269" s="4" t="e">
        <f t="shared" si="14"/>
        <v>#REF!</v>
      </c>
      <c r="H269" s="4" t="e">
        <f>'LYNX PLYWOOD'!#REF!*SUM('LYNX PLYWOOD'!N213:Y213)/3.125</f>
        <v>#REF!</v>
      </c>
      <c r="I269" s="4" t="e">
        <f>'LYNX PLYWOOD'!#REF!</f>
        <v>#REF!</v>
      </c>
    </row>
    <row r="270" spans="2:9">
      <c r="B270" s="4" t="e">
        <f>'LYNX PLYWOOD'!#REF!*SUM('LYNX PLYWOOD'!N214:Y214)</f>
        <v>#REF!</v>
      </c>
      <c r="C270" s="4" t="e">
        <f>'LYNX PLYWOOD'!#REF!*SUM('LYNX PLYWOOD'!N214:Y214)</f>
        <v>#REF!</v>
      </c>
      <c r="D270" s="4" t="e">
        <f>'LYNX PLYWOOD'!#REF!*SUM('LYNX PLYWOOD'!N214:Y214)</f>
        <v>#REF!</v>
      </c>
      <c r="E270" s="4" t="e">
        <f>'LYNX PLYWOOD'!#REF!*SUM('LYNX PLYWOOD'!N214:Y214)</f>
        <v>#REF!</v>
      </c>
      <c r="F270" s="4" t="e">
        <f t="shared" si="13"/>
        <v>#REF!</v>
      </c>
      <c r="G270" s="4" t="e">
        <f t="shared" si="14"/>
        <v>#REF!</v>
      </c>
      <c r="H270" s="4" t="e">
        <f>'LYNX PLYWOOD'!#REF!*SUM('LYNX PLYWOOD'!N214:Y214)/3.125</f>
        <v>#REF!</v>
      </c>
      <c r="I270" s="4" t="e">
        <f>'LYNX PLYWOOD'!#REF!</f>
        <v>#REF!</v>
      </c>
    </row>
    <row r="271" spans="2:9">
      <c r="B271" s="4" t="e">
        <f>'LYNX PLYWOOD'!#REF!*SUM('LYNX PLYWOOD'!N215:Y215)</f>
        <v>#REF!</v>
      </c>
      <c r="C271" s="4" t="e">
        <f>'LYNX PLYWOOD'!#REF!*SUM('LYNX PLYWOOD'!N215:Y215)</f>
        <v>#REF!</v>
      </c>
      <c r="D271" s="4" t="e">
        <f>'LYNX PLYWOOD'!#REF!*SUM('LYNX PLYWOOD'!N215:Y215)</f>
        <v>#REF!</v>
      </c>
      <c r="E271" s="4" t="e">
        <f>'LYNX PLYWOOD'!#REF!*SUM('LYNX PLYWOOD'!N215:Y215)</f>
        <v>#REF!</v>
      </c>
      <c r="F271" s="4" t="e">
        <f t="shared" si="13"/>
        <v>#REF!</v>
      </c>
      <c r="G271" s="4" t="e">
        <f t="shared" si="14"/>
        <v>#REF!</v>
      </c>
      <c r="H271" s="4" t="e">
        <f>'LYNX PLYWOOD'!#REF!*SUM('LYNX PLYWOOD'!N215:Y215)/3.125</f>
        <v>#REF!</v>
      </c>
      <c r="I271" s="4" t="e">
        <f>'LYNX PLYWOOD'!#REF!</f>
        <v>#REF!</v>
      </c>
    </row>
    <row r="272" spans="2:9">
      <c r="B272" s="4" t="e">
        <f>'LYNX PLYWOOD'!#REF!*SUM('LYNX PLYWOOD'!N216:Y216)</f>
        <v>#REF!</v>
      </c>
      <c r="C272" s="4" t="e">
        <f>'LYNX PLYWOOD'!#REF!*SUM('LYNX PLYWOOD'!N216:Y216)</f>
        <v>#REF!</v>
      </c>
      <c r="D272" s="4" t="e">
        <f>'LYNX PLYWOOD'!#REF!*SUM('LYNX PLYWOOD'!N216:Y216)</f>
        <v>#REF!</v>
      </c>
      <c r="E272" s="4" t="e">
        <f>'LYNX PLYWOOD'!#REF!*SUM('LYNX PLYWOOD'!N216:Y216)</f>
        <v>#REF!</v>
      </c>
      <c r="F272" s="4" t="e">
        <f t="shared" si="13"/>
        <v>#REF!</v>
      </c>
      <c r="G272" s="4" t="e">
        <f t="shared" si="14"/>
        <v>#REF!</v>
      </c>
      <c r="H272" s="4" t="e">
        <f>'LYNX PLYWOOD'!#REF!*SUM('LYNX PLYWOOD'!N216:Y216)/3.125</f>
        <v>#REF!</v>
      </c>
      <c r="I272" s="4" t="e">
        <f>'LYNX PLYWOOD'!#REF!</f>
        <v>#REF!</v>
      </c>
    </row>
    <row r="273" spans="2:9">
      <c r="B273" s="4" t="e">
        <f>'LYNX PLYWOOD'!#REF!*SUM('LYNX PLYWOOD'!N217:Y217)</f>
        <v>#REF!</v>
      </c>
      <c r="C273" s="4" t="e">
        <f>'LYNX PLYWOOD'!#REF!*SUM('LYNX PLYWOOD'!N217:Y217)</f>
        <v>#REF!</v>
      </c>
      <c r="D273" s="4" t="e">
        <f>'LYNX PLYWOOD'!#REF!*SUM('LYNX PLYWOOD'!N217:Y217)</f>
        <v>#REF!</v>
      </c>
      <c r="E273" s="4" t="e">
        <f>'LYNX PLYWOOD'!#REF!*SUM('LYNX PLYWOOD'!N217:Y217)</f>
        <v>#REF!</v>
      </c>
      <c r="F273" s="4" t="e">
        <f t="shared" si="13"/>
        <v>#REF!</v>
      </c>
      <c r="G273" s="4" t="e">
        <f t="shared" si="14"/>
        <v>#REF!</v>
      </c>
      <c r="H273" s="4" t="e">
        <f>'LYNX PLYWOOD'!#REF!*SUM('LYNX PLYWOOD'!N217:Y217)/3.125</f>
        <v>#REF!</v>
      </c>
      <c r="I273" s="4" t="e">
        <f>'LYNX PLYWOOD'!#REF!</f>
        <v>#REF!</v>
      </c>
    </row>
    <row r="274" spans="2:9">
      <c r="B274" s="4" t="e">
        <f>'LYNX PLYWOOD'!#REF!*SUM('LYNX PLYWOOD'!N218:Y218)</f>
        <v>#REF!</v>
      </c>
      <c r="C274" s="4" t="e">
        <f>'LYNX PLYWOOD'!#REF!*SUM('LYNX PLYWOOD'!N218:Y218)</f>
        <v>#REF!</v>
      </c>
      <c r="D274" s="4" t="e">
        <f>'LYNX PLYWOOD'!#REF!*SUM('LYNX PLYWOOD'!N218:Y218)</f>
        <v>#REF!</v>
      </c>
      <c r="E274" s="4" t="e">
        <f>'LYNX PLYWOOD'!#REF!*SUM('LYNX PLYWOOD'!N218:Y218)</f>
        <v>#REF!</v>
      </c>
      <c r="F274" s="4" t="e">
        <f t="shared" si="13"/>
        <v>#REF!</v>
      </c>
      <c r="G274" s="4" t="e">
        <f t="shared" si="14"/>
        <v>#REF!</v>
      </c>
      <c r="H274" s="4" t="e">
        <f>'LYNX PLYWOOD'!#REF!*SUM('LYNX PLYWOOD'!N218:Y218)/3.125</f>
        <v>#REF!</v>
      </c>
      <c r="I274" s="4" t="e">
        <f>'LYNX PLYWOOD'!#REF!</f>
        <v>#REF!</v>
      </c>
    </row>
    <row r="275" spans="2:9">
      <c r="B275" s="4" t="e">
        <f>'LYNX PLYWOOD'!#REF!*SUM('LYNX PLYWOOD'!N219:Y219)</f>
        <v>#REF!</v>
      </c>
      <c r="C275" s="4" t="e">
        <f>'LYNX PLYWOOD'!#REF!*SUM('LYNX PLYWOOD'!N219:Y219)</f>
        <v>#REF!</v>
      </c>
      <c r="D275" s="4" t="e">
        <f>'LYNX PLYWOOD'!#REF!*SUM('LYNX PLYWOOD'!N219:Y219)</f>
        <v>#REF!</v>
      </c>
      <c r="E275" s="4" t="e">
        <f>'LYNX PLYWOOD'!#REF!*SUM('LYNX PLYWOOD'!N219:Y219)</f>
        <v>#REF!</v>
      </c>
      <c r="F275" s="4" t="e">
        <f t="shared" si="13"/>
        <v>#REF!</v>
      </c>
      <c r="G275" s="4" t="e">
        <f t="shared" si="14"/>
        <v>#REF!</v>
      </c>
      <c r="H275" s="4" t="e">
        <f>'LYNX PLYWOOD'!#REF!*SUM('LYNX PLYWOOD'!N219:Y219)/3.125</f>
        <v>#REF!</v>
      </c>
      <c r="I275" s="4" t="e">
        <f>'LYNX PLYWOOD'!#REF!</f>
        <v>#REF!</v>
      </c>
    </row>
    <row r="276" spans="2:9">
      <c r="B276" s="4" t="e">
        <f>'LYNX PLYWOOD'!#REF!*SUM('LYNX PLYWOOD'!N220:Y220)</f>
        <v>#REF!</v>
      </c>
      <c r="C276" s="4" t="e">
        <f>'LYNX PLYWOOD'!#REF!*SUM('LYNX PLYWOOD'!N220:Y220)</f>
        <v>#REF!</v>
      </c>
      <c r="D276" s="4" t="e">
        <f>'LYNX PLYWOOD'!#REF!*SUM('LYNX PLYWOOD'!N220:Y220)</f>
        <v>#REF!</v>
      </c>
      <c r="E276" s="4" t="e">
        <f>'LYNX PLYWOOD'!#REF!*SUM('LYNX PLYWOOD'!N220:Y220)</f>
        <v>#REF!</v>
      </c>
      <c r="F276" s="4" t="e">
        <f t="shared" si="13"/>
        <v>#REF!</v>
      </c>
      <c r="G276" s="4" t="e">
        <f t="shared" si="14"/>
        <v>#REF!</v>
      </c>
      <c r="H276" s="4" t="e">
        <f>'LYNX PLYWOOD'!#REF!*SUM('LYNX PLYWOOD'!N220:Y220)/3.125</f>
        <v>#REF!</v>
      </c>
      <c r="I276" s="4" t="e">
        <f>'LYNX PLYWOOD'!#REF!</f>
        <v>#REF!</v>
      </c>
    </row>
    <row r="277" spans="2:9">
      <c r="B277" s="4" t="e">
        <f>'LYNX PLYWOOD'!#REF!*SUM('LYNX PLYWOOD'!N221:Y221)</f>
        <v>#REF!</v>
      </c>
      <c r="C277" s="4" t="e">
        <f>'LYNX PLYWOOD'!#REF!*SUM('LYNX PLYWOOD'!N221:Y221)</f>
        <v>#REF!</v>
      </c>
      <c r="D277" s="4" t="e">
        <f>'LYNX PLYWOOD'!#REF!*SUM('LYNX PLYWOOD'!N221:Y221)</f>
        <v>#REF!</v>
      </c>
      <c r="E277" s="4" t="e">
        <f>'LYNX PLYWOOD'!#REF!*SUM('LYNX PLYWOOD'!N221:Y221)</f>
        <v>#REF!</v>
      </c>
      <c r="F277" s="4" t="e">
        <f t="shared" si="13"/>
        <v>#REF!</v>
      </c>
      <c r="G277" s="4" t="e">
        <f t="shared" si="14"/>
        <v>#REF!</v>
      </c>
      <c r="H277" s="4" t="e">
        <f>'LYNX PLYWOOD'!#REF!*SUM('LYNX PLYWOOD'!N221:Y221)/3.125</f>
        <v>#REF!</v>
      </c>
      <c r="I277" s="4" t="e">
        <f>'LYNX PLYWOOD'!#REF!</f>
        <v>#REF!</v>
      </c>
    </row>
    <row r="278" spans="2:9">
      <c r="B278" s="4" t="e">
        <f>'LYNX PLYWOOD'!#REF!*SUM('LYNX PLYWOOD'!N222:Y222)</f>
        <v>#REF!</v>
      </c>
      <c r="C278" s="4" t="e">
        <f>'LYNX PLYWOOD'!#REF!*SUM('LYNX PLYWOOD'!N222:Y222)</f>
        <v>#REF!</v>
      </c>
      <c r="D278" s="4" t="e">
        <f>'LYNX PLYWOOD'!#REF!*SUM('LYNX PLYWOOD'!N222:Y222)</f>
        <v>#REF!</v>
      </c>
      <c r="E278" s="4" t="e">
        <f>'LYNX PLYWOOD'!#REF!*SUM('LYNX PLYWOOD'!N222:Y222)</f>
        <v>#REF!</v>
      </c>
      <c r="F278" s="4" t="e">
        <f t="shared" si="13"/>
        <v>#REF!</v>
      </c>
      <c r="G278" s="4" t="e">
        <f t="shared" si="14"/>
        <v>#REF!</v>
      </c>
      <c r="H278" s="4" t="e">
        <f>'LYNX PLYWOOD'!#REF!*SUM('LYNX PLYWOOD'!N222:Y222)/3.125</f>
        <v>#REF!</v>
      </c>
      <c r="I278" s="4" t="e">
        <f>'LYNX PLYWOOD'!#REF!</f>
        <v>#REF!</v>
      </c>
    </row>
    <row r="279" spans="2:9">
      <c r="B279" s="4" t="e">
        <f>'LYNX PLYWOOD'!#REF!*SUM('LYNX PLYWOOD'!N223:Y223)</f>
        <v>#REF!</v>
      </c>
      <c r="C279" s="4" t="e">
        <f>'LYNX PLYWOOD'!#REF!*SUM('LYNX PLYWOOD'!N223:Y223)</f>
        <v>#REF!</v>
      </c>
      <c r="D279" s="4" t="e">
        <f>'LYNX PLYWOOD'!#REF!*SUM('LYNX PLYWOOD'!N223:Y223)</f>
        <v>#REF!</v>
      </c>
      <c r="E279" s="4" t="e">
        <f>'LYNX PLYWOOD'!#REF!*SUM('LYNX PLYWOOD'!N223:Y223)</f>
        <v>#REF!</v>
      </c>
      <c r="F279" s="4" t="e">
        <f t="shared" si="13"/>
        <v>#REF!</v>
      </c>
      <c r="G279" s="4" t="e">
        <f t="shared" si="14"/>
        <v>#REF!</v>
      </c>
      <c r="H279" s="4" t="e">
        <f>'LYNX PLYWOOD'!#REF!*SUM('LYNX PLYWOOD'!N223:Y223)/3.125</f>
        <v>#REF!</v>
      </c>
      <c r="I279" s="4" t="e">
        <f>'LYNX PLYWOOD'!#REF!</f>
        <v>#REF!</v>
      </c>
    </row>
    <row r="280" spans="2:9">
      <c r="B280" s="4" t="e">
        <f>'LYNX PLYWOOD'!#REF!*SUM('LYNX PLYWOOD'!N224:Y224)</f>
        <v>#REF!</v>
      </c>
      <c r="C280" s="4" t="e">
        <f>'LYNX PLYWOOD'!#REF!*SUM('LYNX PLYWOOD'!N224:Y224)</f>
        <v>#REF!</v>
      </c>
      <c r="D280" s="4" t="e">
        <f>'LYNX PLYWOOD'!#REF!*SUM('LYNX PLYWOOD'!N224:Y224)</f>
        <v>#REF!</v>
      </c>
      <c r="E280" s="4" t="e">
        <f>'LYNX PLYWOOD'!#REF!*SUM('LYNX PLYWOOD'!N224:Y224)</f>
        <v>#REF!</v>
      </c>
      <c r="F280" s="4" t="e">
        <f t="shared" si="13"/>
        <v>#REF!</v>
      </c>
      <c r="G280" s="4" t="e">
        <f t="shared" si="14"/>
        <v>#REF!</v>
      </c>
      <c r="H280" s="4" t="e">
        <f>'LYNX PLYWOOD'!#REF!*SUM('LYNX PLYWOOD'!N224:Y224)/3.125</f>
        <v>#REF!</v>
      </c>
      <c r="I280" s="4" t="e">
        <f>'LYNX PLYWOOD'!#REF!</f>
        <v>#REF!</v>
      </c>
    </row>
    <row r="281" spans="2:9">
      <c r="B281" s="4" t="e">
        <f>'LYNX PLYWOOD'!#REF!*SUM('LYNX PLYWOOD'!N225:Y225)</f>
        <v>#REF!</v>
      </c>
      <c r="C281" s="4" t="e">
        <f>'LYNX PLYWOOD'!#REF!*SUM('LYNX PLYWOOD'!N225:Y225)</f>
        <v>#REF!</v>
      </c>
      <c r="D281" s="4" t="e">
        <f>'LYNX PLYWOOD'!#REF!*SUM('LYNX PLYWOOD'!N225:Y225)</f>
        <v>#REF!</v>
      </c>
      <c r="E281" s="4" t="e">
        <f>'LYNX PLYWOOD'!#REF!*SUM('LYNX PLYWOOD'!N225:Y225)</f>
        <v>#REF!</v>
      </c>
      <c r="F281" s="4" t="e">
        <f t="shared" si="13"/>
        <v>#REF!</v>
      </c>
      <c r="G281" s="4" t="e">
        <f t="shared" si="14"/>
        <v>#REF!</v>
      </c>
      <c r="H281" s="4" t="e">
        <f>'LYNX PLYWOOD'!#REF!*SUM('LYNX PLYWOOD'!N225:Y225)/3.125</f>
        <v>#REF!</v>
      </c>
      <c r="I281" s="4" t="e">
        <f>'LYNX PLYWOOD'!#REF!</f>
        <v>#REF!</v>
      </c>
    </row>
    <row r="282" spans="2:9">
      <c r="B282" s="4" t="e">
        <f>'LYNX PLYWOOD'!#REF!*SUM('LYNX PLYWOOD'!N226:Y226)</f>
        <v>#REF!</v>
      </c>
      <c r="C282" s="4" t="e">
        <f>'LYNX PLYWOOD'!#REF!*SUM('LYNX PLYWOOD'!N226:Y226)</f>
        <v>#REF!</v>
      </c>
      <c r="D282" s="4" t="e">
        <f>'LYNX PLYWOOD'!#REF!*SUM('LYNX PLYWOOD'!N226:Y226)</f>
        <v>#REF!</v>
      </c>
      <c r="E282" s="4" t="e">
        <f>'LYNX PLYWOOD'!#REF!*SUM('LYNX PLYWOOD'!N226:Y226)</f>
        <v>#REF!</v>
      </c>
      <c r="F282" s="4" t="e">
        <f t="shared" si="13"/>
        <v>#REF!</v>
      </c>
      <c r="G282" s="4" t="e">
        <f t="shared" si="14"/>
        <v>#REF!</v>
      </c>
      <c r="H282" s="4" t="e">
        <f>'LYNX PLYWOOD'!#REF!*SUM('LYNX PLYWOOD'!N226:Y226)/3.125</f>
        <v>#REF!</v>
      </c>
      <c r="I282" s="4" t="e">
        <f>'LYNX PLYWOOD'!#REF!</f>
        <v>#REF!</v>
      </c>
    </row>
    <row r="283" spans="2:9">
      <c r="B283" s="4" t="e">
        <f>'LYNX PLYWOOD'!#REF!*SUM('LYNX PLYWOOD'!N227:Y227)</f>
        <v>#REF!</v>
      </c>
      <c r="C283" s="4" t="e">
        <f>'LYNX PLYWOOD'!#REF!*SUM('LYNX PLYWOOD'!N227:Y227)</f>
        <v>#REF!</v>
      </c>
      <c r="D283" s="4" t="e">
        <f>'LYNX PLYWOOD'!#REF!*SUM('LYNX PLYWOOD'!N227:Y227)</f>
        <v>#REF!</v>
      </c>
      <c r="E283" s="4" t="e">
        <f>'LYNX PLYWOOD'!#REF!*SUM('LYNX PLYWOOD'!N227:Y227)</f>
        <v>#REF!</v>
      </c>
      <c r="F283" s="4" t="e">
        <f t="shared" si="13"/>
        <v>#REF!</v>
      </c>
      <c r="G283" s="4" t="e">
        <f t="shared" si="14"/>
        <v>#REF!</v>
      </c>
      <c r="H283" s="4" t="e">
        <f>'LYNX PLYWOOD'!#REF!*SUM('LYNX PLYWOOD'!N227:Y227)/3.125</f>
        <v>#REF!</v>
      </c>
      <c r="I283" s="4" t="e">
        <f>'LYNX PLYWOOD'!#REF!</f>
        <v>#REF!</v>
      </c>
    </row>
    <row r="284" spans="2:9">
      <c r="B284" s="4" t="e">
        <f>'LYNX PLYWOOD'!#REF!*SUM('LYNX PLYWOOD'!N228:Y228)</f>
        <v>#REF!</v>
      </c>
      <c r="C284" s="4" t="e">
        <f>'LYNX PLYWOOD'!#REF!*SUM('LYNX PLYWOOD'!N228:Y228)</f>
        <v>#REF!</v>
      </c>
      <c r="D284" s="4" t="e">
        <f>'LYNX PLYWOOD'!#REF!*SUM('LYNX PLYWOOD'!N228:Y228)</f>
        <v>#REF!</v>
      </c>
      <c r="E284" s="4" t="e">
        <f>'LYNX PLYWOOD'!#REF!*SUM('LYNX PLYWOOD'!N228:Y228)</f>
        <v>#REF!</v>
      </c>
      <c r="F284" s="4" t="e">
        <f t="shared" si="13"/>
        <v>#REF!</v>
      </c>
      <c r="G284" s="4" t="e">
        <f t="shared" si="14"/>
        <v>#REF!</v>
      </c>
      <c r="H284" s="4" t="e">
        <f>'LYNX PLYWOOD'!#REF!*SUM('LYNX PLYWOOD'!N228:Y228)/3.125</f>
        <v>#REF!</v>
      </c>
      <c r="I284" s="4" t="e">
        <f>'LYNX PLYWOOD'!#REF!</f>
        <v>#REF!</v>
      </c>
    </row>
    <row r="285" spans="2:9">
      <c r="B285" s="4" t="e">
        <f>'LYNX PLYWOOD'!#REF!*SUM('LYNX PLYWOOD'!N229:Y229)</f>
        <v>#REF!</v>
      </c>
      <c r="C285" s="4" t="e">
        <f>'LYNX PLYWOOD'!#REF!*SUM('LYNX PLYWOOD'!N229:Y229)</f>
        <v>#REF!</v>
      </c>
      <c r="D285" s="4" t="e">
        <f>'LYNX PLYWOOD'!#REF!*SUM('LYNX PLYWOOD'!N229:Y229)</f>
        <v>#REF!</v>
      </c>
      <c r="E285" s="4" t="e">
        <f>'LYNX PLYWOOD'!#REF!*SUM('LYNX PLYWOOD'!N229:Y229)</f>
        <v>#REF!</v>
      </c>
      <c r="F285" s="4" t="e">
        <f t="shared" si="13"/>
        <v>#REF!</v>
      </c>
      <c r="G285" s="4" t="e">
        <f t="shared" si="14"/>
        <v>#REF!</v>
      </c>
      <c r="H285" s="4" t="e">
        <f>'LYNX PLYWOOD'!#REF!*SUM('LYNX PLYWOOD'!N229:Y229)/3.125</f>
        <v>#REF!</v>
      </c>
      <c r="I285" s="4" t="e">
        <f>'LYNX PLYWOOD'!#REF!</f>
        <v>#REF!</v>
      </c>
    </row>
    <row r="286" spans="2:9">
      <c r="B286" s="4" t="e">
        <f>'LYNX PLYWOOD'!#REF!*SUM('LYNX PLYWOOD'!N230:Y230)</f>
        <v>#REF!</v>
      </c>
      <c r="C286" s="4" t="e">
        <f>'LYNX PLYWOOD'!#REF!*SUM('LYNX PLYWOOD'!N230:Y230)</f>
        <v>#REF!</v>
      </c>
      <c r="D286" s="4" t="e">
        <f>'LYNX PLYWOOD'!#REF!*SUM('LYNX PLYWOOD'!N230:Y230)</f>
        <v>#REF!</v>
      </c>
      <c r="E286" s="4" t="e">
        <f>'LYNX PLYWOOD'!#REF!*SUM('LYNX PLYWOOD'!N230:Y230)</f>
        <v>#REF!</v>
      </c>
      <c r="F286" s="4" t="e">
        <f t="shared" si="13"/>
        <v>#REF!</v>
      </c>
      <c r="G286" s="4" t="e">
        <f t="shared" si="14"/>
        <v>#REF!</v>
      </c>
      <c r="H286" s="4" t="e">
        <f>'LYNX PLYWOOD'!#REF!*SUM('LYNX PLYWOOD'!N230:Y230)/3.125</f>
        <v>#REF!</v>
      </c>
      <c r="I286" s="4" t="e">
        <f>'LYNX PLYWOOD'!#REF!</f>
        <v>#REF!</v>
      </c>
    </row>
    <row r="287" spans="2:9">
      <c r="B287" s="4" t="e">
        <f>'LYNX PLYWOOD'!#REF!*SUM('LYNX PLYWOOD'!N231:Y231)</f>
        <v>#REF!</v>
      </c>
      <c r="C287" s="4" t="e">
        <f>'LYNX PLYWOOD'!#REF!*SUM('LYNX PLYWOOD'!N231:Y231)</f>
        <v>#REF!</v>
      </c>
      <c r="D287" s="4" t="e">
        <f>'LYNX PLYWOOD'!#REF!*SUM('LYNX PLYWOOD'!N231:Y231)</f>
        <v>#REF!</v>
      </c>
      <c r="E287" s="4" t="e">
        <f>'LYNX PLYWOOD'!#REF!*SUM('LYNX PLYWOOD'!N231:Y231)</f>
        <v>#REF!</v>
      </c>
      <c r="F287" s="4" t="e">
        <f t="shared" si="13"/>
        <v>#REF!</v>
      </c>
      <c r="G287" s="4" t="e">
        <f t="shared" si="14"/>
        <v>#REF!</v>
      </c>
      <c r="H287" s="4" t="e">
        <f>'LYNX PLYWOOD'!#REF!*SUM('LYNX PLYWOOD'!N231:Y231)/3.125</f>
        <v>#REF!</v>
      </c>
      <c r="I287" s="4" t="e">
        <f>'LYNX PLYWOOD'!#REF!</f>
        <v>#REF!</v>
      </c>
    </row>
    <row r="288" spans="2:9">
      <c r="B288" s="4" t="e">
        <f>'LYNX PLYWOOD'!#REF!*SUM('LYNX PLYWOOD'!N232:Y232)</f>
        <v>#REF!</v>
      </c>
      <c r="C288" s="4" t="e">
        <f>'LYNX PLYWOOD'!#REF!*SUM('LYNX PLYWOOD'!N232:Y232)</f>
        <v>#REF!</v>
      </c>
      <c r="D288" s="4" t="e">
        <f>'LYNX PLYWOOD'!#REF!*SUM('LYNX PLYWOOD'!N232:Y232)</f>
        <v>#REF!</v>
      </c>
      <c r="E288" s="4" t="e">
        <f>'LYNX PLYWOOD'!#REF!*SUM('LYNX PLYWOOD'!N232:Y232)</f>
        <v>#REF!</v>
      </c>
      <c r="F288" s="4" t="e">
        <f t="shared" si="13"/>
        <v>#REF!</v>
      </c>
      <c r="G288" s="4" t="e">
        <f t="shared" si="14"/>
        <v>#REF!</v>
      </c>
      <c r="H288" s="4" t="e">
        <f>'LYNX PLYWOOD'!#REF!*SUM('LYNX PLYWOOD'!N232:Y232)/3.125</f>
        <v>#REF!</v>
      </c>
      <c r="I288" s="4" t="e">
        <f>'LYNX PLYWOOD'!#REF!</f>
        <v>#REF!</v>
      </c>
    </row>
    <row r="289" spans="2:9">
      <c r="B289" s="4" t="e">
        <f>'LYNX PLYWOOD'!#REF!*SUM('LYNX PLYWOOD'!N233:Y233)</f>
        <v>#REF!</v>
      </c>
      <c r="C289" s="4" t="e">
        <f>'LYNX PLYWOOD'!#REF!*SUM('LYNX PLYWOOD'!N233:Y233)</f>
        <v>#REF!</v>
      </c>
      <c r="D289" s="4" t="e">
        <f>'LYNX PLYWOOD'!#REF!*SUM('LYNX PLYWOOD'!N233:Y233)</f>
        <v>#REF!</v>
      </c>
      <c r="E289" s="4" t="e">
        <f>'LYNX PLYWOOD'!#REF!*SUM('LYNX PLYWOOD'!N233:Y233)</f>
        <v>#REF!</v>
      </c>
      <c r="F289" s="4" t="e">
        <f t="shared" si="13"/>
        <v>#REF!</v>
      </c>
      <c r="G289" s="4" t="e">
        <f t="shared" si="14"/>
        <v>#REF!</v>
      </c>
      <c r="H289" s="4" t="e">
        <f>'LYNX PLYWOOD'!#REF!*SUM('LYNX PLYWOOD'!N233:Y233)/3.125</f>
        <v>#REF!</v>
      </c>
      <c r="I289" s="4" t="e">
        <f>'LYNX PLYWOOD'!#REF!</f>
        <v>#REF!</v>
      </c>
    </row>
    <row r="290" spans="2:9">
      <c r="B290" s="4" t="e">
        <f>'LYNX PLYWOOD'!#REF!*SUM('LYNX PLYWOOD'!N234:Y234)</f>
        <v>#REF!</v>
      </c>
      <c r="C290" s="4" t="e">
        <f>'LYNX PLYWOOD'!#REF!*SUM('LYNX PLYWOOD'!N234:Y234)</f>
        <v>#REF!</v>
      </c>
      <c r="D290" s="4" t="e">
        <f>'LYNX PLYWOOD'!#REF!*SUM('LYNX PLYWOOD'!N234:Y234)</f>
        <v>#REF!</v>
      </c>
      <c r="E290" s="4" t="e">
        <f>'LYNX PLYWOOD'!#REF!*SUM('LYNX PLYWOOD'!N234:Y234)</f>
        <v>#REF!</v>
      </c>
      <c r="F290" s="4" t="e">
        <f t="shared" si="13"/>
        <v>#REF!</v>
      </c>
      <c r="G290" s="4" t="e">
        <f t="shared" si="14"/>
        <v>#REF!</v>
      </c>
      <c r="H290" s="4" t="e">
        <f>'LYNX PLYWOOD'!#REF!*SUM('LYNX PLYWOOD'!N234:Y234)/3.125</f>
        <v>#REF!</v>
      </c>
      <c r="I290" s="4" t="e">
        <f>'LYNX PLYWOOD'!#REF!</f>
        <v>#REF!</v>
      </c>
    </row>
    <row r="291" spans="2:9">
      <c r="B291" s="4" t="e">
        <f>'LYNX PLYWOOD'!#REF!*SUM('LYNX PLYWOOD'!N235:Y235)</f>
        <v>#REF!</v>
      </c>
      <c r="C291" s="4" t="e">
        <f>'LYNX PLYWOOD'!#REF!*SUM('LYNX PLYWOOD'!N235:Y235)</f>
        <v>#REF!</v>
      </c>
      <c r="D291" s="4" t="e">
        <f>'LYNX PLYWOOD'!#REF!*SUM('LYNX PLYWOOD'!N235:Y235)</f>
        <v>#REF!</v>
      </c>
      <c r="E291" s="4" t="e">
        <f>'LYNX PLYWOOD'!#REF!*SUM('LYNX PLYWOOD'!N235:Y235)</f>
        <v>#REF!</v>
      </c>
      <c r="F291" s="4" t="e">
        <f t="shared" si="13"/>
        <v>#REF!</v>
      </c>
      <c r="G291" s="4" t="e">
        <f t="shared" si="14"/>
        <v>#REF!</v>
      </c>
      <c r="H291" s="4" t="e">
        <f>'LYNX PLYWOOD'!#REF!*SUM('LYNX PLYWOOD'!N235:Y235)/3.125</f>
        <v>#REF!</v>
      </c>
      <c r="I291" s="4" t="e">
        <f>'LYNX PLYWOOD'!#REF!</f>
        <v>#REF!</v>
      </c>
    </row>
    <row r="292" spans="2:9">
      <c r="B292" s="4" t="e">
        <f>'LYNX PLYWOOD'!#REF!*SUM('LYNX PLYWOOD'!N236:Y236)</f>
        <v>#REF!</v>
      </c>
      <c r="C292" s="4" t="e">
        <f>'LYNX PLYWOOD'!#REF!*SUM('LYNX PLYWOOD'!N236:Y236)</f>
        <v>#REF!</v>
      </c>
      <c r="D292" s="4" t="e">
        <f>'LYNX PLYWOOD'!#REF!*SUM('LYNX PLYWOOD'!N236:Y236)</f>
        <v>#REF!</v>
      </c>
      <c r="E292" s="4" t="e">
        <f>'LYNX PLYWOOD'!#REF!*SUM('LYNX PLYWOOD'!N236:Y236)</f>
        <v>#REF!</v>
      </c>
      <c r="F292" s="4" t="e">
        <f t="shared" si="13"/>
        <v>#REF!</v>
      </c>
      <c r="G292" s="4" t="e">
        <f t="shared" si="14"/>
        <v>#REF!</v>
      </c>
      <c r="H292" s="4" t="e">
        <f>'LYNX PLYWOOD'!#REF!*SUM('LYNX PLYWOOD'!N236:Y236)/3.125</f>
        <v>#REF!</v>
      </c>
      <c r="I292" s="4" t="e">
        <f>'LYNX PLYWOOD'!#REF!</f>
        <v>#REF!</v>
      </c>
    </row>
    <row r="293" spans="2:9">
      <c r="B293" s="4" t="e">
        <f>'LYNX PLYWOOD'!#REF!*SUM('LYNX PLYWOOD'!N237:Y237)</f>
        <v>#REF!</v>
      </c>
      <c r="C293" s="4" t="e">
        <f>'LYNX PLYWOOD'!#REF!*SUM('LYNX PLYWOOD'!N237:Y237)</f>
        <v>#REF!</v>
      </c>
      <c r="D293" s="4" t="e">
        <f>'LYNX PLYWOOD'!#REF!*SUM('LYNX PLYWOOD'!N237:Y237)</f>
        <v>#REF!</v>
      </c>
      <c r="E293" s="4" t="e">
        <f>'LYNX PLYWOOD'!#REF!*SUM('LYNX PLYWOOD'!N237:Y237)</f>
        <v>#REF!</v>
      </c>
      <c r="F293" s="4" t="e">
        <f t="shared" si="13"/>
        <v>#REF!</v>
      </c>
      <c r="G293" s="4" t="e">
        <f t="shared" si="14"/>
        <v>#REF!</v>
      </c>
      <c r="H293" s="4" t="e">
        <f>'LYNX PLYWOOD'!#REF!*SUM('LYNX PLYWOOD'!N237:Y237)/3.125</f>
        <v>#REF!</v>
      </c>
      <c r="I293" s="4" t="e">
        <f>'LYNX PLYWOOD'!#REF!</f>
        <v>#REF!</v>
      </c>
    </row>
    <row r="294" spans="2:9">
      <c r="B294" s="4" t="e">
        <f>'LYNX PLYWOOD'!#REF!*SUM('LYNX PLYWOOD'!N238:Y238)</f>
        <v>#REF!</v>
      </c>
      <c r="C294" s="4" t="e">
        <f>'LYNX PLYWOOD'!#REF!*SUM('LYNX PLYWOOD'!N238:Y238)</f>
        <v>#REF!</v>
      </c>
      <c r="D294" s="4" t="e">
        <f>'LYNX PLYWOOD'!#REF!*SUM('LYNX PLYWOOD'!N238:Y238)</f>
        <v>#REF!</v>
      </c>
      <c r="E294" s="4" t="e">
        <f>'LYNX PLYWOOD'!#REF!*SUM('LYNX PLYWOOD'!N238:Y238)</f>
        <v>#REF!</v>
      </c>
      <c r="F294" s="4" t="e">
        <f t="shared" si="13"/>
        <v>#REF!</v>
      </c>
      <c r="G294" s="4" t="e">
        <f t="shared" si="14"/>
        <v>#REF!</v>
      </c>
      <c r="H294" s="4" t="e">
        <f>'LYNX PLYWOOD'!#REF!*SUM('LYNX PLYWOOD'!N238:Y238)/3.125</f>
        <v>#REF!</v>
      </c>
      <c r="I294" s="4" t="e">
        <f>'LYNX PLYWOOD'!#REF!</f>
        <v>#REF!</v>
      </c>
    </row>
    <row r="295" spans="2:9">
      <c r="B295" s="4" t="e">
        <f>'LYNX PLYWOOD'!#REF!*SUM('LYNX PLYWOOD'!N239:Y239)</f>
        <v>#REF!</v>
      </c>
      <c r="C295" s="4" t="e">
        <f>'LYNX PLYWOOD'!#REF!*SUM('LYNX PLYWOOD'!N239:Y239)</f>
        <v>#REF!</v>
      </c>
      <c r="D295" s="4" t="e">
        <f>'LYNX PLYWOOD'!#REF!*SUM('LYNX PLYWOOD'!N239:Y239)</f>
        <v>#REF!</v>
      </c>
      <c r="E295" s="4" t="e">
        <f>'LYNX PLYWOOD'!#REF!*SUM('LYNX PLYWOOD'!N239:Y239)</f>
        <v>#REF!</v>
      </c>
      <c r="F295" s="4" t="e">
        <f t="shared" si="13"/>
        <v>#REF!</v>
      </c>
      <c r="G295" s="4" t="e">
        <f t="shared" si="14"/>
        <v>#REF!</v>
      </c>
      <c r="H295" s="4" t="e">
        <f>'LYNX PLYWOOD'!#REF!*SUM('LYNX PLYWOOD'!N239:Y239)/3.125</f>
        <v>#REF!</v>
      </c>
      <c r="I295" s="4" t="e">
        <f>'LYNX PLYWOOD'!#REF!</f>
        <v>#REF!</v>
      </c>
    </row>
    <row r="296" spans="2:9">
      <c r="B296" s="4" t="e">
        <f>'LYNX PLYWOOD'!#REF!*SUM('LYNX PLYWOOD'!N240:Y240)</f>
        <v>#REF!</v>
      </c>
      <c r="C296" s="4" t="e">
        <f>'LYNX PLYWOOD'!#REF!*SUM('LYNX PLYWOOD'!N240:Y240)</f>
        <v>#REF!</v>
      </c>
      <c r="D296" s="4" t="e">
        <f>'LYNX PLYWOOD'!#REF!*SUM('LYNX PLYWOOD'!N240:Y240)</f>
        <v>#REF!</v>
      </c>
      <c r="E296" s="4" t="e">
        <f>'LYNX PLYWOOD'!#REF!*SUM('LYNX PLYWOOD'!N240:Y240)</f>
        <v>#REF!</v>
      </c>
      <c r="F296" s="4" t="e">
        <f t="shared" si="13"/>
        <v>#REF!</v>
      </c>
      <c r="G296" s="4" t="e">
        <f t="shared" si="14"/>
        <v>#REF!</v>
      </c>
      <c r="H296" s="4" t="e">
        <f>'LYNX PLYWOOD'!#REF!*SUM('LYNX PLYWOOD'!N240:Y240)/3.125</f>
        <v>#REF!</v>
      </c>
      <c r="I296" s="4" t="e">
        <f>'LYNX PLYWOOD'!#REF!</f>
        <v>#REF!</v>
      </c>
    </row>
    <row r="297" spans="2:9">
      <c r="B297" s="4" t="e">
        <f>'LYNX PLYWOOD'!#REF!*SUM('LYNX PLYWOOD'!N241:Y241)</f>
        <v>#REF!</v>
      </c>
      <c r="C297" s="4" t="e">
        <f>'LYNX PLYWOOD'!#REF!*SUM('LYNX PLYWOOD'!N241:Y241)</f>
        <v>#REF!</v>
      </c>
      <c r="D297" s="4" t="e">
        <f>'LYNX PLYWOOD'!#REF!*SUM('LYNX PLYWOOD'!N241:Y241)</f>
        <v>#REF!</v>
      </c>
      <c r="E297" s="4" t="e">
        <f>'LYNX PLYWOOD'!#REF!*SUM('LYNX PLYWOOD'!N241:Y241)</f>
        <v>#REF!</v>
      </c>
      <c r="F297" s="4" t="e">
        <f t="shared" si="13"/>
        <v>#REF!</v>
      </c>
      <c r="G297" s="4" t="e">
        <f t="shared" si="14"/>
        <v>#REF!</v>
      </c>
      <c r="H297" s="4" t="e">
        <f>'LYNX PLYWOOD'!#REF!*SUM('LYNX PLYWOOD'!N241:Y241)/3.125</f>
        <v>#REF!</v>
      </c>
      <c r="I297" s="4" t="e">
        <f>'LYNX PLYWOOD'!#REF!</f>
        <v>#REF!</v>
      </c>
    </row>
    <row r="298" spans="2:9">
      <c r="B298" s="4" t="e">
        <f>'LYNX PLYWOOD'!#REF!*SUM('LYNX PLYWOOD'!N242:Y242)</f>
        <v>#REF!</v>
      </c>
      <c r="C298" s="4" t="e">
        <f>'LYNX PLYWOOD'!#REF!*SUM('LYNX PLYWOOD'!N242:Y242)</f>
        <v>#REF!</v>
      </c>
      <c r="D298" s="4" t="e">
        <f>'LYNX PLYWOOD'!#REF!*SUM('LYNX PLYWOOD'!N242:Y242)</f>
        <v>#REF!</v>
      </c>
      <c r="E298" s="4" t="e">
        <f>'LYNX PLYWOOD'!#REF!*SUM('LYNX PLYWOOD'!N242:Y242)</f>
        <v>#REF!</v>
      </c>
      <c r="F298" s="4" t="e">
        <f t="shared" si="13"/>
        <v>#REF!</v>
      </c>
      <c r="G298" s="4" t="e">
        <f t="shared" si="14"/>
        <v>#REF!</v>
      </c>
      <c r="H298" s="4" t="e">
        <f>'LYNX PLYWOOD'!#REF!*SUM('LYNX PLYWOOD'!N242:Y242)/3.125</f>
        <v>#REF!</v>
      </c>
      <c r="I298" s="4" t="e">
        <f>'LYNX PLYWOOD'!#REF!</f>
        <v>#REF!</v>
      </c>
    </row>
    <row r="299" spans="2:9">
      <c r="B299" s="4" t="e">
        <f>'LYNX PLYWOOD'!#REF!*SUM('LYNX PLYWOOD'!N243:Y243)</f>
        <v>#REF!</v>
      </c>
      <c r="C299" s="4" t="e">
        <f>'LYNX PLYWOOD'!#REF!*SUM('LYNX PLYWOOD'!N243:Y243)</f>
        <v>#REF!</v>
      </c>
      <c r="D299" s="4" t="e">
        <f>'LYNX PLYWOOD'!#REF!*SUM('LYNX PLYWOOD'!N243:Y243)</f>
        <v>#REF!</v>
      </c>
      <c r="E299" s="4" t="e">
        <f>'LYNX PLYWOOD'!#REF!*SUM('LYNX PLYWOOD'!N243:Y243)</f>
        <v>#REF!</v>
      </c>
      <c r="F299" s="4" t="e">
        <f t="shared" si="13"/>
        <v>#REF!</v>
      </c>
      <c r="G299" s="4" t="e">
        <f t="shared" si="14"/>
        <v>#REF!</v>
      </c>
      <c r="H299" s="4" t="e">
        <f>'LYNX PLYWOOD'!#REF!*SUM('LYNX PLYWOOD'!N243:Y243)/3.125</f>
        <v>#REF!</v>
      </c>
      <c r="I299" s="4" t="e">
        <f>'LYNX PLYWOOD'!#REF!</f>
        <v>#REF!</v>
      </c>
    </row>
    <row r="300" spans="2:9">
      <c r="B300" s="4" t="e">
        <f>'LYNX PLYWOOD'!#REF!*SUM('LYNX PLYWOOD'!N244:Y244)</f>
        <v>#REF!</v>
      </c>
      <c r="C300" s="4" t="e">
        <f>'LYNX PLYWOOD'!#REF!*SUM('LYNX PLYWOOD'!N244:Y244)</f>
        <v>#REF!</v>
      </c>
      <c r="D300" s="4" t="e">
        <f>'LYNX PLYWOOD'!#REF!*SUM('LYNX PLYWOOD'!N244:Y244)</f>
        <v>#REF!</v>
      </c>
      <c r="E300" s="4" t="e">
        <f>'LYNX PLYWOOD'!#REF!*SUM('LYNX PLYWOOD'!N244:Y244)</f>
        <v>#REF!</v>
      </c>
      <c r="F300" s="4" t="e">
        <f t="shared" si="13"/>
        <v>#REF!</v>
      </c>
      <c r="G300" s="4" t="e">
        <f t="shared" si="14"/>
        <v>#REF!</v>
      </c>
      <c r="H300" s="4" t="e">
        <f>'LYNX PLYWOOD'!#REF!*SUM('LYNX PLYWOOD'!N244:Y244)/3.125</f>
        <v>#REF!</v>
      </c>
      <c r="I300" s="4" t="e">
        <f>'LYNX PLYWOOD'!#REF!</f>
        <v>#REF!</v>
      </c>
    </row>
    <row r="301" spans="2:9">
      <c r="B301" s="4" t="e">
        <f>'LYNX PLYWOOD'!#REF!*SUM('LYNX PLYWOOD'!N245:Y245)</f>
        <v>#REF!</v>
      </c>
      <c r="C301" s="4" t="e">
        <f>'LYNX PLYWOOD'!#REF!*SUM('LYNX PLYWOOD'!N245:Y245)</f>
        <v>#REF!</v>
      </c>
      <c r="D301" s="4" t="e">
        <f>'LYNX PLYWOOD'!#REF!*SUM('LYNX PLYWOOD'!N245:Y245)</f>
        <v>#REF!</v>
      </c>
      <c r="E301" s="4" t="e">
        <f>'LYNX PLYWOOD'!#REF!*SUM('LYNX PLYWOOD'!N245:Y245)</f>
        <v>#REF!</v>
      </c>
      <c r="F301" s="4" t="e">
        <f t="shared" si="13"/>
        <v>#REF!</v>
      </c>
      <c r="G301" s="4" t="e">
        <f t="shared" si="14"/>
        <v>#REF!</v>
      </c>
      <c r="H301" s="4" t="e">
        <f>'LYNX PLYWOOD'!#REF!*SUM('LYNX PLYWOOD'!N245:Y245)/3.125</f>
        <v>#REF!</v>
      </c>
      <c r="I301" s="4" t="e">
        <f>'LYNX PLYWOOD'!#REF!</f>
        <v>#REF!</v>
      </c>
    </row>
    <row r="302" spans="2:9">
      <c r="B302" s="4" t="e">
        <f>'LYNX PLYWOOD'!#REF!*SUM('LYNX PLYWOOD'!N246:Y246)</f>
        <v>#REF!</v>
      </c>
      <c r="C302" s="4" t="e">
        <f>'LYNX PLYWOOD'!#REF!*SUM('LYNX PLYWOOD'!N246:Y246)</f>
        <v>#REF!</v>
      </c>
      <c r="D302" s="4" t="e">
        <f>'LYNX PLYWOOD'!#REF!*SUM('LYNX PLYWOOD'!N246:Y246)</f>
        <v>#REF!</v>
      </c>
      <c r="E302" s="4" t="e">
        <f>'LYNX PLYWOOD'!#REF!*SUM('LYNX PLYWOOD'!N246:Y246)</f>
        <v>#REF!</v>
      </c>
      <c r="F302" s="4" t="e">
        <f t="shared" si="13"/>
        <v>#REF!</v>
      </c>
      <c r="G302" s="4" t="e">
        <f t="shared" si="14"/>
        <v>#REF!</v>
      </c>
      <c r="H302" s="4" t="e">
        <f>'LYNX PLYWOOD'!#REF!*SUM('LYNX PLYWOOD'!N246:Y246)/3.125</f>
        <v>#REF!</v>
      </c>
      <c r="I302" s="4" t="e">
        <f>'LYNX PLYWOOD'!#REF!</f>
        <v>#REF!</v>
      </c>
    </row>
    <row r="303" spans="2:9">
      <c r="B303" s="4" t="e">
        <f>'LYNX PLYWOOD'!#REF!*SUM('LYNX PLYWOOD'!N247:Y247)</f>
        <v>#REF!</v>
      </c>
      <c r="C303" s="4" t="e">
        <f>'LYNX PLYWOOD'!#REF!*SUM('LYNX PLYWOOD'!N247:Y247)</f>
        <v>#REF!</v>
      </c>
      <c r="D303" s="4" t="e">
        <f>'LYNX PLYWOOD'!#REF!*SUM('LYNX PLYWOOD'!N247:Y247)</f>
        <v>#REF!</v>
      </c>
      <c r="E303" s="4" t="e">
        <f>'LYNX PLYWOOD'!#REF!*SUM('LYNX PLYWOOD'!N247:Y247)</f>
        <v>#REF!</v>
      </c>
      <c r="F303" s="4" t="e">
        <f t="shared" si="13"/>
        <v>#REF!</v>
      </c>
      <c r="G303" s="4" t="e">
        <f t="shared" si="14"/>
        <v>#REF!</v>
      </c>
      <c r="H303" s="4" t="e">
        <f>'LYNX PLYWOOD'!#REF!*SUM('LYNX PLYWOOD'!N247:Y247)/3.125</f>
        <v>#REF!</v>
      </c>
      <c r="I303" s="4" t="e">
        <f>'LYNX PLYWOOD'!#REF!</f>
        <v>#REF!</v>
      </c>
    </row>
    <row r="304" spans="2:9">
      <c r="B304" s="4" t="e">
        <f>'LYNX PLYWOOD'!#REF!*SUM('LYNX PLYWOOD'!N248:Y248)</f>
        <v>#REF!</v>
      </c>
      <c r="C304" s="4" t="e">
        <f>'LYNX PLYWOOD'!#REF!*SUM('LYNX PLYWOOD'!N248:Y248)</f>
        <v>#REF!</v>
      </c>
      <c r="D304" s="4" t="e">
        <f>'LYNX PLYWOOD'!#REF!*SUM('LYNX PLYWOOD'!N248:Y248)</f>
        <v>#REF!</v>
      </c>
      <c r="E304" s="4" t="e">
        <f>'LYNX PLYWOOD'!#REF!*SUM('LYNX PLYWOOD'!N248:Y248)</f>
        <v>#REF!</v>
      </c>
      <c r="F304" s="4" t="e">
        <f t="shared" si="13"/>
        <v>#REF!</v>
      </c>
      <c r="G304" s="4" t="e">
        <f t="shared" si="14"/>
        <v>#REF!</v>
      </c>
      <c r="H304" s="4" t="e">
        <f>'LYNX PLYWOOD'!#REF!*SUM('LYNX PLYWOOD'!N248:Y248)/3.125</f>
        <v>#REF!</v>
      </c>
      <c r="I304" s="4" t="e">
        <f>'LYNX PLYWOOD'!#REF!</f>
        <v>#REF!</v>
      </c>
    </row>
    <row r="305" spans="2:9">
      <c r="B305" s="4" t="e">
        <f>'LYNX PLYWOOD'!#REF!*SUM('LYNX PLYWOOD'!N249:Y249)</f>
        <v>#REF!</v>
      </c>
      <c r="C305" s="4" t="e">
        <f>'LYNX PLYWOOD'!#REF!*SUM('LYNX PLYWOOD'!N249:Y249)</f>
        <v>#REF!</v>
      </c>
      <c r="D305" s="4" t="e">
        <f>'LYNX PLYWOOD'!#REF!*SUM('LYNX PLYWOOD'!N249:Y249)</f>
        <v>#REF!</v>
      </c>
      <c r="E305" s="4" t="e">
        <f>'LYNX PLYWOOD'!#REF!*SUM('LYNX PLYWOOD'!N249:Y249)</f>
        <v>#REF!</v>
      </c>
      <c r="F305" s="4" t="e">
        <f t="shared" si="13"/>
        <v>#REF!</v>
      </c>
      <c r="G305" s="4" t="e">
        <f t="shared" si="14"/>
        <v>#REF!</v>
      </c>
      <c r="H305" s="4" t="e">
        <f>'LYNX PLYWOOD'!#REF!*SUM('LYNX PLYWOOD'!N249:Y249)/3.125</f>
        <v>#REF!</v>
      </c>
      <c r="I305" s="4" t="e">
        <f>'LYNX PLYWOOD'!#REF!</f>
        <v>#REF!</v>
      </c>
    </row>
    <row r="306" spans="2:9">
      <c r="B306" s="4" t="e">
        <f>'LYNX PLYWOOD'!#REF!*SUM('LYNX PLYWOOD'!N250:Y250)</f>
        <v>#REF!</v>
      </c>
      <c r="C306" s="4" t="e">
        <f>'LYNX PLYWOOD'!#REF!*SUM('LYNX PLYWOOD'!N250:Y250)</f>
        <v>#REF!</v>
      </c>
      <c r="D306" s="4" t="e">
        <f>'LYNX PLYWOOD'!#REF!*SUM('LYNX PLYWOOD'!N250:Y250)</f>
        <v>#REF!</v>
      </c>
      <c r="E306" s="4" t="e">
        <f>'LYNX PLYWOOD'!#REF!*SUM('LYNX PLYWOOD'!N250:Y250)</f>
        <v>#REF!</v>
      </c>
      <c r="F306" s="4" t="e">
        <f t="shared" si="13"/>
        <v>#REF!</v>
      </c>
      <c r="G306" s="4" t="e">
        <f t="shared" si="14"/>
        <v>#REF!</v>
      </c>
      <c r="H306" s="4" t="e">
        <f>'LYNX PLYWOOD'!#REF!*SUM('LYNX PLYWOOD'!N250:Y250)/3.125</f>
        <v>#REF!</v>
      </c>
      <c r="I306" s="4" t="e">
        <f>'LYNX PLYWOOD'!#REF!</f>
        <v>#REF!</v>
      </c>
    </row>
    <row r="307" spans="2:9">
      <c r="B307" s="4" t="e">
        <f>'LYNX PLYWOOD'!#REF!*SUM('LYNX PLYWOOD'!N251:Y251)</f>
        <v>#REF!</v>
      </c>
      <c r="C307" s="4" t="e">
        <f>'LYNX PLYWOOD'!#REF!*SUM('LYNX PLYWOOD'!N251:Y251)</f>
        <v>#REF!</v>
      </c>
      <c r="D307" s="4" t="e">
        <f>'LYNX PLYWOOD'!#REF!*SUM('LYNX PLYWOOD'!N251:Y251)</f>
        <v>#REF!</v>
      </c>
      <c r="E307" s="4" t="e">
        <f>'LYNX PLYWOOD'!#REF!*SUM('LYNX PLYWOOD'!N251:Y251)</f>
        <v>#REF!</v>
      </c>
      <c r="F307" s="4" t="e">
        <f t="shared" si="13"/>
        <v>#REF!</v>
      </c>
      <c r="G307" s="4" t="e">
        <f t="shared" si="14"/>
        <v>#REF!</v>
      </c>
      <c r="H307" s="4" t="e">
        <f>'LYNX PLYWOOD'!#REF!*SUM('LYNX PLYWOOD'!N251:Y251)/3.125</f>
        <v>#REF!</v>
      </c>
      <c r="I307" s="4" t="e">
        <f>'LYNX PLYWOOD'!#REF!</f>
        <v>#REF!</v>
      </c>
    </row>
    <row r="308" spans="2:9">
      <c r="B308" s="4" t="e">
        <f>'LYNX PLYWOOD'!#REF!*SUM('LYNX PLYWOOD'!N252:Y252)</f>
        <v>#REF!</v>
      </c>
      <c r="C308" s="4" t="e">
        <f>'LYNX PLYWOOD'!#REF!*SUM('LYNX PLYWOOD'!N252:Y252)</f>
        <v>#REF!</v>
      </c>
      <c r="D308" s="4" t="e">
        <f>'LYNX PLYWOOD'!#REF!*SUM('LYNX PLYWOOD'!N252:Y252)</f>
        <v>#REF!</v>
      </c>
      <c r="E308" s="4" t="e">
        <f>'LYNX PLYWOOD'!#REF!*SUM('LYNX PLYWOOD'!N252:Y252)</f>
        <v>#REF!</v>
      </c>
      <c r="F308" s="4" t="e">
        <f t="shared" si="13"/>
        <v>#REF!</v>
      </c>
      <c r="G308" s="4" t="e">
        <f t="shared" si="14"/>
        <v>#REF!</v>
      </c>
      <c r="H308" s="4" t="e">
        <f>'LYNX PLYWOOD'!#REF!*SUM('LYNX PLYWOOD'!N252:Y252)/3.125</f>
        <v>#REF!</v>
      </c>
      <c r="I308" s="4" t="e">
        <f>'LYNX PLYWOOD'!#REF!</f>
        <v>#REF!</v>
      </c>
    </row>
    <row r="309" spans="2:9">
      <c r="B309" s="4" t="e">
        <f>'LYNX PLYWOOD'!#REF!*SUM('LYNX PLYWOOD'!N253:Y253)</f>
        <v>#REF!</v>
      </c>
      <c r="C309" s="4" t="e">
        <f>'LYNX PLYWOOD'!#REF!*SUM('LYNX PLYWOOD'!N253:Y253)</f>
        <v>#REF!</v>
      </c>
      <c r="D309" s="4" t="e">
        <f>'LYNX PLYWOOD'!#REF!*SUM('LYNX PLYWOOD'!N253:Y253)</f>
        <v>#REF!</v>
      </c>
      <c r="E309" s="4" t="e">
        <f>'LYNX PLYWOOD'!#REF!*SUM('LYNX PLYWOOD'!N253:Y253)</f>
        <v>#REF!</v>
      </c>
      <c r="F309" s="4" t="e">
        <f t="shared" si="13"/>
        <v>#REF!</v>
      </c>
      <c r="G309" s="4" t="e">
        <f t="shared" si="14"/>
        <v>#REF!</v>
      </c>
      <c r="H309" s="4" t="e">
        <f>'LYNX PLYWOOD'!#REF!*SUM('LYNX PLYWOOD'!N253:Y253)/3.125</f>
        <v>#REF!</v>
      </c>
      <c r="I309" s="4" t="e">
        <f>'LYNX PLYWOOD'!#REF!</f>
        <v>#REF!</v>
      </c>
    </row>
    <row r="310" spans="2:9">
      <c r="B310" s="4" t="e">
        <f>'LYNX PLYWOOD'!#REF!*SUM('LYNX PLYWOOD'!N254:Y254)</f>
        <v>#REF!</v>
      </c>
      <c r="C310" s="4" t="e">
        <f>'LYNX PLYWOOD'!#REF!*SUM('LYNX PLYWOOD'!N254:Y254)</f>
        <v>#REF!</v>
      </c>
      <c r="D310" s="4" t="e">
        <f>'LYNX PLYWOOD'!#REF!*SUM('LYNX PLYWOOD'!N254:Y254)</f>
        <v>#REF!</v>
      </c>
      <c r="E310" s="4" t="e">
        <f>'LYNX PLYWOOD'!#REF!*SUM('LYNX PLYWOOD'!N254:Y254)</f>
        <v>#REF!</v>
      </c>
      <c r="F310" s="4" t="e">
        <f t="shared" si="13"/>
        <v>#REF!</v>
      </c>
      <c r="G310" s="4" t="e">
        <f t="shared" si="14"/>
        <v>#REF!</v>
      </c>
      <c r="H310" s="4" t="e">
        <f>'LYNX PLYWOOD'!#REF!*SUM('LYNX PLYWOOD'!N254:Y254)/3.125</f>
        <v>#REF!</v>
      </c>
      <c r="I310" s="4" t="e">
        <f>'LYNX PLYWOOD'!#REF!</f>
        <v>#REF!</v>
      </c>
    </row>
    <row r="311" spans="2:9">
      <c r="B311" s="4" t="e">
        <f>'LYNX PLYWOOD'!#REF!*SUM('LYNX PLYWOOD'!N255:Y255)</f>
        <v>#REF!</v>
      </c>
      <c r="C311" s="4" t="e">
        <f>'LYNX PLYWOOD'!#REF!*SUM('LYNX PLYWOOD'!N255:Y255)</f>
        <v>#REF!</v>
      </c>
      <c r="D311" s="4" t="e">
        <f>'LYNX PLYWOOD'!#REF!*SUM('LYNX PLYWOOD'!N255:Y255)</f>
        <v>#REF!</v>
      </c>
      <c r="E311" s="4" t="e">
        <f>'LYNX PLYWOOD'!#REF!*SUM('LYNX PLYWOOD'!N255:Y255)</f>
        <v>#REF!</v>
      </c>
      <c r="F311" s="4" t="e">
        <f t="shared" si="13"/>
        <v>#REF!</v>
      </c>
      <c r="G311" s="4" t="e">
        <f t="shared" si="14"/>
        <v>#REF!</v>
      </c>
      <c r="H311" s="4" t="e">
        <f>'LYNX PLYWOOD'!#REF!*SUM('LYNX PLYWOOD'!N255:Y255)/3.125</f>
        <v>#REF!</v>
      </c>
      <c r="I311" s="4" t="e">
        <f>'LYNX PLYWOOD'!#REF!</f>
        <v>#REF!</v>
      </c>
    </row>
    <row r="312" spans="2:9">
      <c r="B312" s="4" t="e">
        <f>'LYNX PLYWOOD'!#REF!*SUM('LYNX PLYWOOD'!N256:Y256)</f>
        <v>#REF!</v>
      </c>
      <c r="C312" s="4" t="e">
        <f>'LYNX PLYWOOD'!#REF!*SUM('LYNX PLYWOOD'!N256:Y256)</f>
        <v>#REF!</v>
      </c>
      <c r="D312" s="4" t="e">
        <f>'LYNX PLYWOOD'!#REF!*SUM('LYNX PLYWOOD'!N256:Y256)</f>
        <v>#REF!</v>
      </c>
      <c r="E312" s="4" t="e">
        <f>'LYNX PLYWOOD'!#REF!*SUM('LYNX PLYWOOD'!N256:Y256)</f>
        <v>#REF!</v>
      </c>
      <c r="F312" s="4" t="e">
        <f t="shared" si="13"/>
        <v>#REF!</v>
      </c>
      <c r="G312" s="4" t="e">
        <f t="shared" si="14"/>
        <v>#REF!</v>
      </c>
      <c r="H312" s="4" t="e">
        <f>'LYNX PLYWOOD'!#REF!*SUM('LYNX PLYWOOD'!N256:Y256)/3.125</f>
        <v>#REF!</v>
      </c>
      <c r="I312" s="4" t="e">
        <f>'LYNX PLYWOOD'!#REF!</f>
        <v>#REF!</v>
      </c>
    </row>
    <row r="313" spans="2:9">
      <c r="B313" s="4" t="e">
        <f>'LYNX PLYWOOD'!#REF!*SUM('LYNX PLYWOOD'!N257:Y257)</f>
        <v>#REF!</v>
      </c>
      <c r="C313" s="4" t="e">
        <f>'LYNX PLYWOOD'!#REF!*SUM('LYNX PLYWOOD'!N257:Y257)</f>
        <v>#REF!</v>
      </c>
      <c r="D313" s="4" t="e">
        <f>'LYNX PLYWOOD'!#REF!*SUM('LYNX PLYWOOD'!N257:Y257)</f>
        <v>#REF!</v>
      </c>
      <c r="E313" s="4" t="e">
        <f>'LYNX PLYWOOD'!#REF!*SUM('LYNX PLYWOOD'!N257:Y257)</f>
        <v>#REF!</v>
      </c>
      <c r="F313" s="4" t="e">
        <f t="shared" si="13"/>
        <v>#REF!</v>
      </c>
      <c r="G313" s="4" t="e">
        <f t="shared" si="14"/>
        <v>#REF!</v>
      </c>
      <c r="H313" s="4" t="e">
        <f>'LYNX PLYWOOD'!#REF!*SUM('LYNX PLYWOOD'!N257:Y257)/3.125</f>
        <v>#REF!</v>
      </c>
      <c r="I313" s="4" t="e">
        <f>'LYNX PLYWOOD'!#REF!</f>
        <v>#REF!</v>
      </c>
    </row>
    <row r="314" spans="2:9">
      <c r="B314" s="4" t="e">
        <f>'LYNX PLYWOOD'!#REF!*SUM('LYNX PLYWOOD'!N258:Y258)</f>
        <v>#REF!</v>
      </c>
      <c r="C314" s="4" t="e">
        <f>'LYNX PLYWOOD'!#REF!*SUM('LYNX PLYWOOD'!N258:Y258)</f>
        <v>#REF!</v>
      </c>
      <c r="D314" s="4" t="e">
        <f>'LYNX PLYWOOD'!#REF!*SUM('LYNX PLYWOOD'!N258:Y258)</f>
        <v>#REF!</v>
      </c>
      <c r="E314" s="4" t="e">
        <f>'LYNX PLYWOOD'!#REF!*SUM('LYNX PLYWOOD'!N258:Y258)</f>
        <v>#REF!</v>
      </c>
      <c r="F314" s="4" t="e">
        <f t="shared" si="13"/>
        <v>#REF!</v>
      </c>
      <c r="G314" s="4" t="e">
        <f t="shared" si="14"/>
        <v>#REF!</v>
      </c>
      <c r="H314" s="4" t="e">
        <f>'LYNX PLYWOOD'!#REF!*SUM('LYNX PLYWOOD'!N258:Y258)/3.125</f>
        <v>#REF!</v>
      </c>
      <c r="I314" s="4" t="e">
        <f>'LYNX PLYWOOD'!#REF!</f>
        <v>#REF!</v>
      </c>
    </row>
    <row r="315" spans="2:9">
      <c r="B315" s="4" t="e">
        <f>'LYNX PLYWOOD'!#REF!*SUM('LYNX PLYWOOD'!N259:Y259)</f>
        <v>#REF!</v>
      </c>
      <c r="C315" s="4" t="e">
        <f>'LYNX PLYWOOD'!#REF!*SUM('LYNX PLYWOOD'!N259:Y259)</f>
        <v>#REF!</v>
      </c>
      <c r="D315" s="4" t="e">
        <f>'LYNX PLYWOOD'!#REF!*SUM('LYNX PLYWOOD'!N259:Y259)</f>
        <v>#REF!</v>
      </c>
      <c r="E315" s="4" t="e">
        <f>'LYNX PLYWOOD'!#REF!*SUM('LYNX PLYWOOD'!N259:Y259)</f>
        <v>#REF!</v>
      </c>
      <c r="F315" s="4" t="e">
        <f t="shared" si="13"/>
        <v>#REF!</v>
      </c>
      <c r="G315" s="4" t="e">
        <f t="shared" si="14"/>
        <v>#REF!</v>
      </c>
      <c r="H315" s="4" t="e">
        <f>'LYNX PLYWOOD'!#REF!*SUM('LYNX PLYWOOD'!N259:Y259)/3.125</f>
        <v>#REF!</v>
      </c>
      <c r="I315" s="4" t="e">
        <f>'LYNX PLYWOOD'!#REF!</f>
        <v>#REF!</v>
      </c>
    </row>
    <row r="316" spans="2:9">
      <c r="B316" s="4" t="e">
        <f>'LYNX PLYWOOD'!#REF!*SUM('LYNX PLYWOOD'!N260:Y260)</f>
        <v>#REF!</v>
      </c>
      <c r="C316" s="4" t="e">
        <f>'LYNX PLYWOOD'!#REF!*SUM('LYNX PLYWOOD'!N260:Y260)</f>
        <v>#REF!</v>
      </c>
      <c r="D316" s="4" t="e">
        <f>'LYNX PLYWOOD'!#REF!*SUM('LYNX PLYWOOD'!N260:Y260)</f>
        <v>#REF!</v>
      </c>
      <c r="E316" s="4" t="e">
        <f>'LYNX PLYWOOD'!#REF!*SUM('LYNX PLYWOOD'!N260:Y260)</f>
        <v>#REF!</v>
      </c>
      <c r="F316" s="4" t="e">
        <f t="shared" si="13"/>
        <v>#REF!</v>
      </c>
      <c r="G316" s="4" t="e">
        <f t="shared" si="14"/>
        <v>#REF!</v>
      </c>
      <c r="H316" s="4" t="e">
        <f>'LYNX PLYWOOD'!#REF!*SUM('LYNX PLYWOOD'!N260:Y260)/3.125</f>
        <v>#REF!</v>
      </c>
      <c r="I316" s="4" t="e">
        <f>'LYNX PLYWOOD'!#REF!</f>
        <v>#REF!</v>
      </c>
    </row>
    <row r="317" spans="2:9">
      <c r="B317" s="4" t="e">
        <f>'LYNX PLYWOOD'!#REF!*SUM('LYNX PLYWOOD'!N261:Y261)</f>
        <v>#REF!</v>
      </c>
      <c r="C317" s="4" t="e">
        <f>'LYNX PLYWOOD'!#REF!*SUM('LYNX PLYWOOD'!N261:Y261)</f>
        <v>#REF!</v>
      </c>
      <c r="D317" s="4" t="e">
        <f>'LYNX PLYWOOD'!#REF!*SUM('LYNX PLYWOOD'!N261:Y261)</f>
        <v>#REF!</v>
      </c>
      <c r="E317" s="4" t="e">
        <f>'LYNX PLYWOOD'!#REF!*SUM('LYNX PLYWOOD'!N261:Y261)</f>
        <v>#REF!</v>
      </c>
      <c r="F317" s="4" t="e">
        <f t="shared" si="13"/>
        <v>#REF!</v>
      </c>
      <c r="G317" s="4" t="e">
        <f t="shared" si="14"/>
        <v>#REF!</v>
      </c>
      <c r="H317" s="4" t="e">
        <f>'LYNX PLYWOOD'!#REF!*SUM('LYNX PLYWOOD'!N261:Y261)/3.125</f>
        <v>#REF!</v>
      </c>
      <c r="I317" s="4" t="e">
        <f>'LYNX PLYWOOD'!#REF!</f>
        <v>#REF!</v>
      </c>
    </row>
    <row r="318" spans="2:9">
      <c r="B318" s="4" t="e">
        <f>'LYNX PLYWOOD'!#REF!*SUM('LYNX PLYWOOD'!N262:Y262)</f>
        <v>#REF!</v>
      </c>
      <c r="C318" s="4" t="e">
        <f>'LYNX PLYWOOD'!#REF!*SUM('LYNX PLYWOOD'!N262:Y262)</f>
        <v>#REF!</v>
      </c>
      <c r="D318" s="4" t="e">
        <f>'LYNX PLYWOOD'!#REF!*SUM('LYNX PLYWOOD'!N262:Y262)</f>
        <v>#REF!</v>
      </c>
      <c r="E318" s="4" t="e">
        <f>'LYNX PLYWOOD'!#REF!*SUM('LYNX PLYWOOD'!N262:Y262)</f>
        <v>#REF!</v>
      </c>
      <c r="F318" s="4" t="e">
        <f t="shared" si="13"/>
        <v>#REF!</v>
      </c>
      <c r="G318" s="4" t="e">
        <f t="shared" si="14"/>
        <v>#REF!</v>
      </c>
      <c r="H318" s="4" t="e">
        <f>'LYNX PLYWOOD'!#REF!*SUM('LYNX PLYWOOD'!N262:Y262)/3.125</f>
        <v>#REF!</v>
      </c>
      <c r="I318" s="4" t="e">
        <f>'LYNX PLYWOOD'!#REF!</f>
        <v>#REF!</v>
      </c>
    </row>
    <row r="319" spans="2:9">
      <c r="B319" s="4" t="e">
        <f>'LYNX PLYWOOD'!#REF!*SUM('LYNX PLYWOOD'!N263:Y263)</f>
        <v>#REF!</v>
      </c>
      <c r="C319" s="4" t="e">
        <f>'LYNX PLYWOOD'!#REF!*SUM('LYNX PLYWOOD'!N263:Y263)</f>
        <v>#REF!</v>
      </c>
      <c r="D319" s="4" t="e">
        <f>'LYNX PLYWOOD'!#REF!*SUM('LYNX PLYWOOD'!N263:Y263)</f>
        <v>#REF!</v>
      </c>
      <c r="E319" s="4" t="e">
        <f>'LYNX PLYWOOD'!#REF!*SUM('LYNX PLYWOOD'!N263:Y263)</f>
        <v>#REF!</v>
      </c>
      <c r="F319" s="4" t="e">
        <f t="shared" si="13"/>
        <v>#REF!</v>
      </c>
      <c r="G319" s="4" t="e">
        <f t="shared" si="14"/>
        <v>#REF!</v>
      </c>
      <c r="H319" s="4" t="e">
        <f>'LYNX PLYWOOD'!#REF!*SUM('LYNX PLYWOOD'!N263:Y263)/3.125</f>
        <v>#REF!</v>
      </c>
      <c r="I319" s="4" t="e">
        <f>'LYNX PLYWOOD'!#REF!</f>
        <v>#REF!</v>
      </c>
    </row>
    <row r="320" spans="2:9">
      <c r="B320" s="4" t="e">
        <f>'LYNX PLYWOOD'!#REF!*SUM('LYNX PLYWOOD'!N264:Y264)</f>
        <v>#REF!</v>
      </c>
      <c r="C320" s="4" t="e">
        <f>'LYNX PLYWOOD'!#REF!*SUM('LYNX PLYWOOD'!N264:Y264)</f>
        <v>#REF!</v>
      </c>
      <c r="D320" s="4" t="e">
        <f>'LYNX PLYWOOD'!#REF!*SUM('LYNX PLYWOOD'!N264:Y264)</f>
        <v>#REF!</v>
      </c>
      <c r="E320" s="4" t="e">
        <f>'LYNX PLYWOOD'!#REF!*SUM('LYNX PLYWOOD'!N264:Y264)</f>
        <v>#REF!</v>
      </c>
      <c r="F320" s="4" t="e">
        <f t="shared" si="13"/>
        <v>#REF!</v>
      </c>
      <c r="G320" s="4" t="e">
        <f t="shared" si="14"/>
        <v>#REF!</v>
      </c>
      <c r="H320" s="4" t="e">
        <f>'LYNX PLYWOOD'!#REF!*SUM('LYNX PLYWOOD'!N264:Y264)/3.125</f>
        <v>#REF!</v>
      </c>
      <c r="I320" s="4" t="e">
        <f>'LYNX PLYWOOD'!#REF!</f>
        <v>#REF!</v>
      </c>
    </row>
    <row r="321" spans="2:9">
      <c r="B321" s="4" t="e">
        <f>'LYNX PLYWOOD'!#REF!*SUM('LYNX PLYWOOD'!N265:Y265)</f>
        <v>#REF!</v>
      </c>
      <c r="C321" s="4" t="e">
        <f>'LYNX PLYWOOD'!#REF!*SUM('LYNX PLYWOOD'!N265:Y265)</f>
        <v>#REF!</v>
      </c>
      <c r="D321" s="4" t="e">
        <f>'LYNX PLYWOOD'!#REF!*SUM('LYNX PLYWOOD'!N265:Y265)</f>
        <v>#REF!</v>
      </c>
      <c r="E321" s="4" t="e">
        <f>'LYNX PLYWOOD'!#REF!*SUM('LYNX PLYWOOD'!N265:Y265)</f>
        <v>#REF!</v>
      </c>
      <c r="F321" s="4" t="e">
        <f t="shared" si="13"/>
        <v>#REF!</v>
      </c>
      <c r="G321" s="4" t="e">
        <f t="shared" si="14"/>
        <v>#REF!</v>
      </c>
      <c r="H321" s="4" t="e">
        <f>'LYNX PLYWOOD'!#REF!*SUM('LYNX PLYWOOD'!N265:Y265)/3.125</f>
        <v>#REF!</v>
      </c>
      <c r="I321" s="4" t="e">
        <f>'LYNX PLYWOOD'!#REF!</f>
        <v>#REF!</v>
      </c>
    </row>
    <row r="322" spans="2:9">
      <c r="B322" s="4" t="e">
        <f>'LYNX PLYWOOD'!#REF!*SUM('LYNX PLYWOOD'!N266:Y266)</f>
        <v>#REF!</v>
      </c>
      <c r="C322" s="4" t="e">
        <f>'LYNX PLYWOOD'!#REF!*SUM('LYNX PLYWOOD'!N266:Y266)</f>
        <v>#REF!</v>
      </c>
      <c r="D322" s="4" t="e">
        <f>'LYNX PLYWOOD'!#REF!*SUM('LYNX PLYWOOD'!N266:Y266)</f>
        <v>#REF!</v>
      </c>
      <c r="E322" s="4" t="e">
        <f>'LYNX PLYWOOD'!#REF!*SUM('LYNX PLYWOOD'!N266:Y266)</f>
        <v>#REF!</v>
      </c>
      <c r="F322" s="4" t="e">
        <f t="shared" si="13"/>
        <v>#REF!</v>
      </c>
      <c r="G322" s="4" t="e">
        <f t="shared" si="14"/>
        <v>#REF!</v>
      </c>
      <c r="H322" s="4" t="e">
        <f>'LYNX PLYWOOD'!#REF!*SUM('LYNX PLYWOOD'!N266:Y266)/3.125</f>
        <v>#REF!</v>
      </c>
      <c r="I322" s="4" t="e">
        <f>'LYNX PLYWOOD'!#REF!</f>
        <v>#REF!</v>
      </c>
    </row>
    <row r="323" spans="2:9">
      <c r="B323" s="4" t="e">
        <f>'LYNX PLYWOOD'!#REF!*SUM('LYNX PLYWOOD'!N267:Y267)</f>
        <v>#REF!</v>
      </c>
      <c r="C323" s="4" t="e">
        <f>'LYNX PLYWOOD'!#REF!*SUM('LYNX PLYWOOD'!N267:Y267)</f>
        <v>#REF!</v>
      </c>
      <c r="D323" s="4" t="e">
        <f>'LYNX PLYWOOD'!#REF!*SUM('LYNX PLYWOOD'!N267:Y267)</f>
        <v>#REF!</v>
      </c>
      <c r="E323" s="4" t="e">
        <f>'LYNX PLYWOOD'!#REF!*SUM('LYNX PLYWOOD'!N267:Y267)</f>
        <v>#REF!</v>
      </c>
      <c r="F323" s="4" t="e">
        <f t="shared" ref="F323:F386" si="15">D323/10</f>
        <v>#REF!</v>
      </c>
      <c r="G323" s="4" t="e">
        <f t="shared" ref="G323:G386" si="16">(3/100)*D323</f>
        <v>#REF!</v>
      </c>
      <c r="H323" s="4" t="e">
        <f>'LYNX PLYWOOD'!#REF!*SUM('LYNX PLYWOOD'!N267:Y267)/3.125</f>
        <v>#REF!</v>
      </c>
      <c r="I323" s="4" t="e">
        <f>'LYNX PLYWOOD'!#REF!</f>
        <v>#REF!</v>
      </c>
    </row>
    <row r="324" spans="2:9">
      <c r="B324" s="4" t="e">
        <f>'LYNX PLYWOOD'!#REF!*SUM('LYNX PLYWOOD'!N268:Y268)</f>
        <v>#REF!</v>
      </c>
      <c r="C324" s="4" t="e">
        <f>'LYNX PLYWOOD'!#REF!*SUM('LYNX PLYWOOD'!N268:Y268)</f>
        <v>#REF!</v>
      </c>
      <c r="D324" s="4" t="e">
        <f>'LYNX PLYWOOD'!#REF!*SUM('LYNX PLYWOOD'!N268:Y268)</f>
        <v>#REF!</v>
      </c>
      <c r="E324" s="4" t="e">
        <f>'LYNX PLYWOOD'!#REF!*SUM('LYNX PLYWOOD'!N268:Y268)</f>
        <v>#REF!</v>
      </c>
      <c r="F324" s="4" t="e">
        <f t="shared" si="15"/>
        <v>#REF!</v>
      </c>
      <c r="G324" s="4" t="e">
        <f t="shared" si="16"/>
        <v>#REF!</v>
      </c>
      <c r="H324" s="4" t="e">
        <f>'LYNX PLYWOOD'!#REF!*SUM('LYNX PLYWOOD'!N268:Y268)/3.125</f>
        <v>#REF!</v>
      </c>
      <c r="I324" s="4" t="e">
        <f>'LYNX PLYWOOD'!#REF!</f>
        <v>#REF!</v>
      </c>
    </row>
    <row r="325" spans="2:9">
      <c r="B325" s="4" t="e">
        <f>'LYNX PLYWOOD'!#REF!*SUM('LYNX PLYWOOD'!N269:Y269)</f>
        <v>#REF!</v>
      </c>
      <c r="C325" s="4" t="e">
        <f>'LYNX PLYWOOD'!#REF!*SUM('LYNX PLYWOOD'!N269:Y269)</f>
        <v>#REF!</v>
      </c>
      <c r="D325" s="4" t="e">
        <f>'LYNX PLYWOOD'!#REF!*SUM('LYNX PLYWOOD'!N269:Y269)</f>
        <v>#REF!</v>
      </c>
      <c r="E325" s="4" t="e">
        <f>'LYNX PLYWOOD'!#REF!*SUM('LYNX PLYWOOD'!N269:Y269)</f>
        <v>#REF!</v>
      </c>
      <c r="F325" s="4" t="e">
        <f t="shared" si="15"/>
        <v>#REF!</v>
      </c>
      <c r="G325" s="4" t="e">
        <f t="shared" si="16"/>
        <v>#REF!</v>
      </c>
      <c r="H325" s="4" t="e">
        <f>'LYNX PLYWOOD'!#REF!*SUM('LYNX PLYWOOD'!N269:Y269)/3.125</f>
        <v>#REF!</v>
      </c>
      <c r="I325" s="4" t="e">
        <f>'LYNX PLYWOOD'!#REF!</f>
        <v>#REF!</v>
      </c>
    </row>
    <row r="326" spans="2:9">
      <c r="B326" s="4" t="e">
        <f>'LYNX PLYWOOD'!#REF!*SUM('LYNX PLYWOOD'!N270:Y270)</f>
        <v>#REF!</v>
      </c>
      <c r="C326" s="4" t="e">
        <f>'LYNX PLYWOOD'!#REF!*SUM('LYNX PLYWOOD'!N270:Y270)</f>
        <v>#REF!</v>
      </c>
      <c r="D326" s="4" t="e">
        <f>'LYNX PLYWOOD'!#REF!*SUM('LYNX PLYWOOD'!N270:Y270)</f>
        <v>#REF!</v>
      </c>
      <c r="E326" s="4" t="e">
        <f>'LYNX PLYWOOD'!#REF!*SUM('LYNX PLYWOOD'!N270:Y270)</f>
        <v>#REF!</v>
      </c>
      <c r="F326" s="4" t="e">
        <f t="shared" si="15"/>
        <v>#REF!</v>
      </c>
      <c r="G326" s="4" t="e">
        <f t="shared" si="16"/>
        <v>#REF!</v>
      </c>
      <c r="H326" s="4" t="e">
        <f>'LYNX PLYWOOD'!#REF!*SUM('LYNX PLYWOOD'!N270:Y270)/3.125</f>
        <v>#REF!</v>
      </c>
      <c r="I326" s="4" t="e">
        <f>'LYNX PLYWOOD'!#REF!</f>
        <v>#REF!</v>
      </c>
    </row>
    <row r="327" spans="2:9">
      <c r="B327" s="4" t="e">
        <f>'LYNX PLYWOOD'!#REF!*SUM('LYNX PLYWOOD'!N271:Y271)</f>
        <v>#REF!</v>
      </c>
      <c r="C327" s="4" t="e">
        <f>'LYNX PLYWOOD'!#REF!*SUM('LYNX PLYWOOD'!N271:Y271)</f>
        <v>#REF!</v>
      </c>
      <c r="D327" s="4" t="e">
        <f>'LYNX PLYWOOD'!#REF!*SUM('LYNX PLYWOOD'!N271:Y271)</f>
        <v>#REF!</v>
      </c>
      <c r="E327" s="4" t="e">
        <f>'LYNX PLYWOOD'!#REF!*SUM('LYNX PLYWOOD'!N271:Y271)</f>
        <v>#REF!</v>
      </c>
      <c r="F327" s="4" t="e">
        <f t="shared" si="15"/>
        <v>#REF!</v>
      </c>
      <c r="G327" s="4" t="e">
        <f t="shared" si="16"/>
        <v>#REF!</v>
      </c>
      <c r="H327" s="4" t="e">
        <f>'LYNX PLYWOOD'!#REF!*SUM('LYNX PLYWOOD'!N271:Y271)/3.125</f>
        <v>#REF!</v>
      </c>
      <c r="I327" s="4" t="e">
        <f>'LYNX PLYWOOD'!#REF!</f>
        <v>#REF!</v>
      </c>
    </row>
    <row r="328" spans="2:9">
      <c r="B328" s="4" t="e">
        <f>'LYNX PLYWOOD'!#REF!*SUM('LYNX PLYWOOD'!N272:Y272)</f>
        <v>#REF!</v>
      </c>
      <c r="C328" s="4" t="e">
        <f>'LYNX PLYWOOD'!#REF!*SUM('LYNX PLYWOOD'!N272:Y272)</f>
        <v>#REF!</v>
      </c>
      <c r="D328" s="4" t="e">
        <f>'LYNX PLYWOOD'!#REF!*SUM('LYNX PLYWOOD'!N272:Y272)</f>
        <v>#REF!</v>
      </c>
      <c r="E328" s="4" t="e">
        <f>'LYNX PLYWOOD'!#REF!*SUM('LYNX PLYWOOD'!N272:Y272)</f>
        <v>#REF!</v>
      </c>
      <c r="F328" s="4" t="e">
        <f t="shared" si="15"/>
        <v>#REF!</v>
      </c>
      <c r="G328" s="4" t="e">
        <f t="shared" si="16"/>
        <v>#REF!</v>
      </c>
      <c r="H328" s="4" t="e">
        <f>'LYNX PLYWOOD'!#REF!*SUM('LYNX PLYWOOD'!N272:Y272)/3.125</f>
        <v>#REF!</v>
      </c>
      <c r="I328" s="4" t="e">
        <f>'LYNX PLYWOOD'!#REF!</f>
        <v>#REF!</v>
      </c>
    </row>
    <row r="329" spans="2:9">
      <c r="B329" s="4" t="e">
        <f>'LYNX PLYWOOD'!#REF!*SUM('LYNX PLYWOOD'!N273:Y273)</f>
        <v>#REF!</v>
      </c>
      <c r="C329" s="4" t="e">
        <f>'LYNX PLYWOOD'!#REF!*SUM('LYNX PLYWOOD'!N273:Y273)</f>
        <v>#REF!</v>
      </c>
      <c r="D329" s="4" t="e">
        <f>'LYNX PLYWOOD'!#REF!*SUM('LYNX PLYWOOD'!N273:Y273)</f>
        <v>#REF!</v>
      </c>
      <c r="E329" s="4" t="e">
        <f>'LYNX PLYWOOD'!#REF!*SUM('LYNX PLYWOOD'!N273:Y273)</f>
        <v>#REF!</v>
      </c>
      <c r="F329" s="4" t="e">
        <f t="shared" si="15"/>
        <v>#REF!</v>
      </c>
      <c r="G329" s="4" t="e">
        <f t="shared" si="16"/>
        <v>#REF!</v>
      </c>
      <c r="H329" s="4" t="e">
        <f>'LYNX PLYWOOD'!#REF!*SUM('LYNX PLYWOOD'!N273:Y273)/3.125</f>
        <v>#REF!</v>
      </c>
      <c r="I329" s="4" t="e">
        <f>'LYNX PLYWOOD'!#REF!</f>
        <v>#REF!</v>
      </c>
    </row>
    <row r="330" spans="2:9">
      <c r="B330" s="4" t="e">
        <f>'LYNX PLYWOOD'!#REF!*SUM('LYNX PLYWOOD'!N274:Y274)</f>
        <v>#REF!</v>
      </c>
      <c r="C330" s="4" t="e">
        <f>'LYNX PLYWOOD'!#REF!*SUM('LYNX PLYWOOD'!N274:Y274)</f>
        <v>#REF!</v>
      </c>
      <c r="D330" s="4" t="e">
        <f>'LYNX PLYWOOD'!#REF!*SUM('LYNX PLYWOOD'!N274:Y274)</f>
        <v>#REF!</v>
      </c>
      <c r="E330" s="4" t="e">
        <f>'LYNX PLYWOOD'!#REF!*SUM('LYNX PLYWOOD'!N274:Y274)</f>
        <v>#REF!</v>
      </c>
      <c r="F330" s="4" t="e">
        <f t="shared" si="15"/>
        <v>#REF!</v>
      </c>
      <c r="G330" s="4" t="e">
        <f t="shared" si="16"/>
        <v>#REF!</v>
      </c>
      <c r="H330" s="4" t="e">
        <f>'LYNX PLYWOOD'!#REF!*SUM('LYNX PLYWOOD'!N274:Y274)/3.125</f>
        <v>#REF!</v>
      </c>
      <c r="I330" s="4" t="e">
        <f>'LYNX PLYWOOD'!#REF!</f>
        <v>#REF!</v>
      </c>
    </row>
    <row r="331" spans="2:9">
      <c r="B331" s="4" t="e">
        <f>'LYNX PLYWOOD'!#REF!*SUM('LYNX PLYWOOD'!N275:Y275)</f>
        <v>#REF!</v>
      </c>
      <c r="C331" s="4" t="e">
        <f>'LYNX PLYWOOD'!#REF!*SUM('LYNX PLYWOOD'!N275:Y275)</f>
        <v>#REF!</v>
      </c>
      <c r="D331" s="4" t="e">
        <f>'LYNX PLYWOOD'!#REF!*SUM('LYNX PLYWOOD'!N275:Y275)</f>
        <v>#REF!</v>
      </c>
      <c r="E331" s="4" t="e">
        <f>'LYNX PLYWOOD'!#REF!*SUM('LYNX PLYWOOD'!N275:Y275)</f>
        <v>#REF!</v>
      </c>
      <c r="F331" s="4" t="e">
        <f t="shared" si="15"/>
        <v>#REF!</v>
      </c>
      <c r="G331" s="4" t="e">
        <f t="shared" si="16"/>
        <v>#REF!</v>
      </c>
      <c r="H331" s="4" t="e">
        <f>'LYNX PLYWOOD'!#REF!*SUM('LYNX PLYWOOD'!N275:Y275)/3.125</f>
        <v>#REF!</v>
      </c>
      <c r="I331" s="4" t="e">
        <f>'LYNX PLYWOOD'!#REF!</f>
        <v>#REF!</v>
      </c>
    </row>
    <row r="332" spans="2:9">
      <c r="B332" s="4" t="e">
        <f>'LYNX PLYWOOD'!#REF!*SUM('LYNX PLYWOOD'!N276:Y276)</f>
        <v>#REF!</v>
      </c>
      <c r="C332" s="4" t="e">
        <f>'LYNX PLYWOOD'!#REF!*SUM('LYNX PLYWOOD'!N276:Y276)</f>
        <v>#REF!</v>
      </c>
      <c r="D332" s="4" t="e">
        <f>'LYNX PLYWOOD'!#REF!*SUM('LYNX PLYWOOD'!N276:Y276)</f>
        <v>#REF!</v>
      </c>
      <c r="E332" s="4" t="e">
        <f>'LYNX PLYWOOD'!#REF!*SUM('LYNX PLYWOOD'!N276:Y276)</f>
        <v>#REF!</v>
      </c>
      <c r="F332" s="4" t="e">
        <f t="shared" si="15"/>
        <v>#REF!</v>
      </c>
      <c r="G332" s="4" t="e">
        <f t="shared" si="16"/>
        <v>#REF!</v>
      </c>
      <c r="H332" s="4" t="e">
        <f>'LYNX PLYWOOD'!#REF!*SUM('LYNX PLYWOOD'!N276:Y276)/3.125</f>
        <v>#REF!</v>
      </c>
      <c r="I332" s="4" t="e">
        <f>'LYNX PLYWOOD'!#REF!</f>
        <v>#REF!</v>
      </c>
    </row>
    <row r="333" spans="2:9">
      <c r="B333" s="4" t="e">
        <f>'LYNX PLYWOOD'!#REF!*SUM('LYNX PLYWOOD'!N277:Y277)</f>
        <v>#REF!</v>
      </c>
      <c r="C333" s="4" t="e">
        <f>'LYNX PLYWOOD'!#REF!*SUM('LYNX PLYWOOD'!N277:Y277)</f>
        <v>#REF!</v>
      </c>
      <c r="D333" s="4" t="e">
        <f>'LYNX PLYWOOD'!#REF!*SUM('LYNX PLYWOOD'!N277:Y277)</f>
        <v>#REF!</v>
      </c>
      <c r="E333" s="4" t="e">
        <f>'LYNX PLYWOOD'!#REF!*SUM('LYNX PLYWOOD'!N277:Y277)</f>
        <v>#REF!</v>
      </c>
      <c r="F333" s="4" t="e">
        <f t="shared" si="15"/>
        <v>#REF!</v>
      </c>
      <c r="G333" s="4" t="e">
        <f t="shared" si="16"/>
        <v>#REF!</v>
      </c>
      <c r="H333" s="4" t="e">
        <f>'LYNX PLYWOOD'!#REF!*SUM('LYNX PLYWOOD'!N277:Y277)/3.125</f>
        <v>#REF!</v>
      </c>
      <c r="I333" s="4" t="e">
        <f>'LYNX PLYWOOD'!#REF!</f>
        <v>#REF!</v>
      </c>
    </row>
    <row r="334" spans="2:9">
      <c r="B334" s="4" t="e">
        <f>'LYNX PLYWOOD'!#REF!*SUM('LYNX PLYWOOD'!N278:Y278)</f>
        <v>#REF!</v>
      </c>
      <c r="C334" s="4" t="e">
        <f>'LYNX PLYWOOD'!#REF!*SUM('LYNX PLYWOOD'!N278:Y278)</f>
        <v>#REF!</v>
      </c>
      <c r="D334" s="4" t="e">
        <f>'LYNX PLYWOOD'!#REF!*SUM('LYNX PLYWOOD'!N278:Y278)</f>
        <v>#REF!</v>
      </c>
      <c r="E334" s="4" t="e">
        <f>'LYNX PLYWOOD'!#REF!*SUM('LYNX PLYWOOD'!N278:Y278)</f>
        <v>#REF!</v>
      </c>
      <c r="F334" s="4" t="e">
        <f t="shared" si="15"/>
        <v>#REF!</v>
      </c>
      <c r="G334" s="4" t="e">
        <f t="shared" si="16"/>
        <v>#REF!</v>
      </c>
      <c r="H334" s="4" t="e">
        <f>'LYNX PLYWOOD'!#REF!*SUM('LYNX PLYWOOD'!N278:Y278)/3.125</f>
        <v>#REF!</v>
      </c>
      <c r="I334" s="4" t="e">
        <f>'LYNX PLYWOOD'!#REF!</f>
        <v>#REF!</v>
      </c>
    </row>
    <row r="335" spans="2:9">
      <c r="B335" s="4" t="e">
        <f>'LYNX PLYWOOD'!#REF!*SUM('LYNX PLYWOOD'!N279:Y279)</f>
        <v>#REF!</v>
      </c>
      <c r="C335" s="4" t="e">
        <f>'LYNX PLYWOOD'!#REF!*SUM('LYNX PLYWOOD'!N279:Y279)</f>
        <v>#REF!</v>
      </c>
      <c r="D335" s="4" t="e">
        <f>'LYNX PLYWOOD'!#REF!*SUM('LYNX PLYWOOD'!N279:Y279)</f>
        <v>#REF!</v>
      </c>
      <c r="E335" s="4" t="e">
        <f>'LYNX PLYWOOD'!#REF!*SUM('LYNX PLYWOOD'!N279:Y279)</f>
        <v>#REF!</v>
      </c>
      <c r="F335" s="4" t="e">
        <f t="shared" si="15"/>
        <v>#REF!</v>
      </c>
      <c r="G335" s="4" t="e">
        <f t="shared" si="16"/>
        <v>#REF!</v>
      </c>
      <c r="H335" s="4" t="e">
        <f>'LYNX PLYWOOD'!#REF!*SUM('LYNX PLYWOOD'!N279:Y279)/3.125</f>
        <v>#REF!</v>
      </c>
      <c r="I335" s="4" t="e">
        <f>'LYNX PLYWOOD'!#REF!</f>
        <v>#REF!</v>
      </c>
    </row>
    <row r="336" spans="2:9">
      <c r="B336" s="4" t="e">
        <f>'LYNX PLYWOOD'!#REF!*SUM('LYNX PLYWOOD'!N280:Y280)</f>
        <v>#REF!</v>
      </c>
      <c r="C336" s="4" t="e">
        <f>'LYNX PLYWOOD'!#REF!*SUM('LYNX PLYWOOD'!N280:Y280)</f>
        <v>#REF!</v>
      </c>
      <c r="D336" s="4" t="e">
        <f>'LYNX PLYWOOD'!#REF!*SUM('LYNX PLYWOOD'!N280:Y280)</f>
        <v>#REF!</v>
      </c>
      <c r="E336" s="4" t="e">
        <f>'LYNX PLYWOOD'!#REF!*SUM('LYNX PLYWOOD'!N280:Y280)</f>
        <v>#REF!</v>
      </c>
      <c r="F336" s="4" t="e">
        <f t="shared" si="15"/>
        <v>#REF!</v>
      </c>
      <c r="G336" s="4" t="e">
        <f t="shared" si="16"/>
        <v>#REF!</v>
      </c>
      <c r="H336" s="4" t="e">
        <f>'LYNX PLYWOOD'!#REF!*SUM('LYNX PLYWOOD'!N280:Y280)/3.125</f>
        <v>#REF!</v>
      </c>
      <c r="I336" s="4" t="e">
        <f>'LYNX PLYWOOD'!#REF!</f>
        <v>#REF!</v>
      </c>
    </row>
    <row r="337" spans="2:9">
      <c r="B337" s="4" t="e">
        <f>'LYNX PLYWOOD'!#REF!*SUM('LYNX PLYWOOD'!N281:Y281)</f>
        <v>#REF!</v>
      </c>
      <c r="C337" s="4" t="e">
        <f>'LYNX PLYWOOD'!#REF!*SUM('LYNX PLYWOOD'!N281:Y281)</f>
        <v>#REF!</v>
      </c>
      <c r="D337" s="4" t="e">
        <f>'LYNX PLYWOOD'!#REF!*SUM('LYNX PLYWOOD'!N281:Y281)</f>
        <v>#REF!</v>
      </c>
      <c r="E337" s="4" t="e">
        <f>'LYNX PLYWOOD'!#REF!*SUM('LYNX PLYWOOD'!N281:Y281)</f>
        <v>#REF!</v>
      </c>
      <c r="F337" s="4" t="e">
        <f t="shared" si="15"/>
        <v>#REF!</v>
      </c>
      <c r="G337" s="4" t="e">
        <f t="shared" si="16"/>
        <v>#REF!</v>
      </c>
      <c r="H337" s="4" t="e">
        <f>'LYNX PLYWOOD'!#REF!*SUM('LYNX PLYWOOD'!N281:Y281)/3.125</f>
        <v>#REF!</v>
      </c>
      <c r="I337" s="4" t="e">
        <f>'LYNX PLYWOOD'!#REF!</f>
        <v>#REF!</v>
      </c>
    </row>
    <row r="338" spans="2:9">
      <c r="B338" s="4" t="e">
        <f>'LYNX PLYWOOD'!#REF!*SUM('LYNX PLYWOOD'!N282:Y282)</f>
        <v>#REF!</v>
      </c>
      <c r="C338" s="4" t="e">
        <f>'LYNX PLYWOOD'!#REF!*SUM('LYNX PLYWOOD'!N282:Y282)</f>
        <v>#REF!</v>
      </c>
      <c r="D338" s="4" t="e">
        <f>'LYNX PLYWOOD'!#REF!*SUM('LYNX PLYWOOD'!N282:Y282)</f>
        <v>#REF!</v>
      </c>
      <c r="E338" s="4" t="e">
        <f>'LYNX PLYWOOD'!#REF!*SUM('LYNX PLYWOOD'!N282:Y282)</f>
        <v>#REF!</v>
      </c>
      <c r="F338" s="4" t="e">
        <f t="shared" si="15"/>
        <v>#REF!</v>
      </c>
      <c r="G338" s="4" t="e">
        <f t="shared" si="16"/>
        <v>#REF!</v>
      </c>
      <c r="H338" s="4" t="e">
        <f>'LYNX PLYWOOD'!#REF!*SUM('LYNX PLYWOOD'!N282:Y282)/3.125</f>
        <v>#REF!</v>
      </c>
      <c r="I338" s="4" t="e">
        <f>'LYNX PLYWOOD'!#REF!</f>
        <v>#REF!</v>
      </c>
    </row>
    <row r="339" spans="2:9">
      <c r="B339" s="4" t="e">
        <f>'LYNX PLYWOOD'!#REF!*SUM('LYNX PLYWOOD'!N283:Y283)</f>
        <v>#REF!</v>
      </c>
      <c r="C339" s="4" t="e">
        <f>'LYNX PLYWOOD'!#REF!*SUM('LYNX PLYWOOD'!N283:Y283)</f>
        <v>#REF!</v>
      </c>
      <c r="D339" s="4" t="e">
        <f>'LYNX PLYWOOD'!#REF!*SUM('LYNX PLYWOOD'!N283:Y283)</f>
        <v>#REF!</v>
      </c>
      <c r="E339" s="4" t="e">
        <f>'LYNX PLYWOOD'!#REF!*SUM('LYNX PLYWOOD'!N283:Y283)</f>
        <v>#REF!</v>
      </c>
      <c r="F339" s="4" t="e">
        <f t="shared" si="15"/>
        <v>#REF!</v>
      </c>
      <c r="G339" s="4" t="e">
        <f t="shared" si="16"/>
        <v>#REF!</v>
      </c>
      <c r="H339" s="4" t="e">
        <f>'LYNX PLYWOOD'!#REF!*SUM('LYNX PLYWOOD'!N283:Y283)/3.125</f>
        <v>#REF!</v>
      </c>
      <c r="I339" s="4" t="e">
        <f>'LYNX PLYWOOD'!#REF!</f>
        <v>#REF!</v>
      </c>
    </row>
    <row r="340" spans="2:9">
      <c r="B340" s="4" t="e">
        <f>'LYNX PLYWOOD'!#REF!*SUM('LYNX PLYWOOD'!N284:Y284)</f>
        <v>#REF!</v>
      </c>
      <c r="C340" s="4" t="e">
        <f>'LYNX PLYWOOD'!#REF!*SUM('LYNX PLYWOOD'!N284:Y284)</f>
        <v>#REF!</v>
      </c>
      <c r="D340" s="4" t="e">
        <f>'LYNX PLYWOOD'!#REF!*SUM('LYNX PLYWOOD'!N284:Y284)</f>
        <v>#REF!</v>
      </c>
      <c r="E340" s="4" t="e">
        <f>'LYNX PLYWOOD'!#REF!*SUM('LYNX PLYWOOD'!N284:Y284)</f>
        <v>#REF!</v>
      </c>
      <c r="F340" s="4" t="e">
        <f t="shared" si="15"/>
        <v>#REF!</v>
      </c>
      <c r="G340" s="4" t="e">
        <f t="shared" si="16"/>
        <v>#REF!</v>
      </c>
      <c r="H340" s="4" t="e">
        <f>'LYNX PLYWOOD'!#REF!*SUM('LYNX PLYWOOD'!N284:Y284)/3.125</f>
        <v>#REF!</v>
      </c>
      <c r="I340" s="4" t="e">
        <f>'LYNX PLYWOOD'!#REF!</f>
        <v>#REF!</v>
      </c>
    </row>
    <row r="341" spans="2:9">
      <c r="B341" s="4" t="e">
        <f>'LYNX PLYWOOD'!#REF!*SUM('LYNX PLYWOOD'!N285:Y285)</f>
        <v>#REF!</v>
      </c>
      <c r="C341" s="4" t="e">
        <f>'LYNX PLYWOOD'!#REF!*SUM('LYNX PLYWOOD'!N285:Y285)</f>
        <v>#REF!</v>
      </c>
      <c r="D341" s="4" t="e">
        <f>'LYNX PLYWOOD'!#REF!*SUM('LYNX PLYWOOD'!N285:Y285)</f>
        <v>#REF!</v>
      </c>
      <c r="E341" s="4" t="e">
        <f>'LYNX PLYWOOD'!#REF!*SUM('LYNX PLYWOOD'!N285:Y285)</f>
        <v>#REF!</v>
      </c>
      <c r="F341" s="4" t="e">
        <f t="shared" si="15"/>
        <v>#REF!</v>
      </c>
      <c r="G341" s="4" t="e">
        <f t="shared" si="16"/>
        <v>#REF!</v>
      </c>
      <c r="H341" s="4" t="e">
        <f>'LYNX PLYWOOD'!#REF!*SUM('LYNX PLYWOOD'!N285:Y285)/3.125</f>
        <v>#REF!</v>
      </c>
      <c r="I341" s="4" t="e">
        <f>'LYNX PLYWOOD'!#REF!</f>
        <v>#REF!</v>
      </c>
    </row>
    <row r="342" spans="2:9">
      <c r="B342" s="4" t="e">
        <f>'LYNX PLYWOOD'!#REF!*SUM('LYNX PLYWOOD'!N286:Y286)</f>
        <v>#REF!</v>
      </c>
      <c r="C342" s="4" t="e">
        <f>'LYNX PLYWOOD'!#REF!*SUM('LYNX PLYWOOD'!N286:Y286)</f>
        <v>#REF!</v>
      </c>
      <c r="D342" s="4" t="e">
        <f>'LYNX PLYWOOD'!#REF!*SUM('LYNX PLYWOOD'!N286:Y286)</f>
        <v>#REF!</v>
      </c>
      <c r="E342" s="4" t="e">
        <f>'LYNX PLYWOOD'!#REF!*SUM('LYNX PLYWOOD'!N286:Y286)</f>
        <v>#REF!</v>
      </c>
      <c r="F342" s="4" t="e">
        <f t="shared" si="15"/>
        <v>#REF!</v>
      </c>
      <c r="G342" s="4" t="e">
        <f t="shared" si="16"/>
        <v>#REF!</v>
      </c>
      <c r="H342" s="4" t="e">
        <f>'LYNX PLYWOOD'!#REF!*SUM('LYNX PLYWOOD'!N286:Y286)/3.125</f>
        <v>#REF!</v>
      </c>
      <c r="I342" s="4" t="e">
        <f>'LYNX PLYWOOD'!#REF!</f>
        <v>#REF!</v>
      </c>
    </row>
    <row r="343" spans="2:9">
      <c r="B343" s="4" t="e">
        <f>'LYNX PLYWOOD'!#REF!*SUM('LYNX PLYWOOD'!N287:Y287)</f>
        <v>#REF!</v>
      </c>
      <c r="C343" s="4" t="e">
        <f>'LYNX PLYWOOD'!#REF!*SUM('LYNX PLYWOOD'!N287:Y287)</f>
        <v>#REF!</v>
      </c>
      <c r="D343" s="4" t="e">
        <f>'LYNX PLYWOOD'!#REF!*SUM('LYNX PLYWOOD'!N287:Y287)</f>
        <v>#REF!</v>
      </c>
      <c r="E343" s="4" t="e">
        <f>'LYNX PLYWOOD'!#REF!*SUM('LYNX PLYWOOD'!N287:Y287)</f>
        <v>#REF!</v>
      </c>
      <c r="F343" s="4" t="e">
        <f t="shared" si="15"/>
        <v>#REF!</v>
      </c>
      <c r="G343" s="4" t="e">
        <f t="shared" si="16"/>
        <v>#REF!</v>
      </c>
      <c r="H343" s="4" t="e">
        <f>'LYNX PLYWOOD'!#REF!*SUM('LYNX PLYWOOD'!N287:Y287)/3.125</f>
        <v>#REF!</v>
      </c>
      <c r="I343" s="4" t="e">
        <f>'LYNX PLYWOOD'!#REF!</f>
        <v>#REF!</v>
      </c>
    </row>
    <row r="344" spans="2:9">
      <c r="B344" s="4" t="e">
        <f>'LYNX PLYWOOD'!#REF!*SUM('LYNX PLYWOOD'!N288:Y288)</f>
        <v>#REF!</v>
      </c>
      <c r="C344" s="4" t="e">
        <f>'LYNX PLYWOOD'!#REF!*SUM('LYNX PLYWOOD'!N288:Y288)</f>
        <v>#REF!</v>
      </c>
      <c r="D344" s="4" t="e">
        <f>'LYNX PLYWOOD'!#REF!*SUM('LYNX PLYWOOD'!N288:Y288)</f>
        <v>#REF!</v>
      </c>
      <c r="E344" s="4" t="e">
        <f>'LYNX PLYWOOD'!#REF!*SUM('LYNX PLYWOOD'!N288:Y288)</f>
        <v>#REF!</v>
      </c>
      <c r="F344" s="4" t="e">
        <f t="shared" si="15"/>
        <v>#REF!</v>
      </c>
      <c r="G344" s="4" t="e">
        <f t="shared" si="16"/>
        <v>#REF!</v>
      </c>
      <c r="H344" s="4" t="e">
        <f>'LYNX PLYWOOD'!#REF!*SUM('LYNX PLYWOOD'!N288:Y288)/3.125</f>
        <v>#REF!</v>
      </c>
      <c r="I344" s="4" t="e">
        <f>'LYNX PLYWOOD'!#REF!</f>
        <v>#REF!</v>
      </c>
    </row>
    <row r="345" spans="2:9">
      <c r="B345" s="4" t="e">
        <f>'LYNX PLYWOOD'!#REF!*SUM('LYNX PLYWOOD'!N289:Y289)</f>
        <v>#REF!</v>
      </c>
      <c r="C345" s="4" t="e">
        <f>'LYNX PLYWOOD'!#REF!*SUM('LYNX PLYWOOD'!N289:Y289)</f>
        <v>#REF!</v>
      </c>
      <c r="D345" s="4" t="e">
        <f>'LYNX PLYWOOD'!#REF!*SUM('LYNX PLYWOOD'!N289:Y289)</f>
        <v>#REF!</v>
      </c>
      <c r="E345" s="4" t="e">
        <f>'LYNX PLYWOOD'!#REF!*SUM('LYNX PLYWOOD'!N289:Y289)</f>
        <v>#REF!</v>
      </c>
      <c r="F345" s="4" t="e">
        <f t="shared" si="15"/>
        <v>#REF!</v>
      </c>
      <c r="G345" s="4" t="e">
        <f t="shared" si="16"/>
        <v>#REF!</v>
      </c>
      <c r="H345" s="4" t="e">
        <f>'LYNX PLYWOOD'!#REF!*SUM('LYNX PLYWOOD'!N289:Y289)/3.125</f>
        <v>#REF!</v>
      </c>
      <c r="I345" s="4" t="e">
        <f>'LYNX PLYWOOD'!#REF!</f>
        <v>#REF!</v>
      </c>
    </row>
    <row r="346" spans="2:9">
      <c r="B346" s="4" t="e">
        <f>'LYNX PLYWOOD'!#REF!*SUM('LYNX PLYWOOD'!N290:Y290)</f>
        <v>#REF!</v>
      </c>
      <c r="C346" s="4" t="e">
        <f>'LYNX PLYWOOD'!#REF!*SUM('LYNX PLYWOOD'!N290:Y290)</f>
        <v>#REF!</v>
      </c>
      <c r="D346" s="4" t="e">
        <f>'LYNX PLYWOOD'!#REF!*SUM('LYNX PLYWOOD'!N290:Y290)</f>
        <v>#REF!</v>
      </c>
      <c r="E346" s="4" t="e">
        <f>'LYNX PLYWOOD'!#REF!*SUM('LYNX PLYWOOD'!N290:Y290)</f>
        <v>#REF!</v>
      </c>
      <c r="F346" s="4" t="e">
        <f t="shared" si="15"/>
        <v>#REF!</v>
      </c>
      <c r="G346" s="4" t="e">
        <f t="shared" si="16"/>
        <v>#REF!</v>
      </c>
      <c r="H346" s="4" t="e">
        <f>'LYNX PLYWOOD'!#REF!*SUM('LYNX PLYWOOD'!N290:Y290)/3.125</f>
        <v>#REF!</v>
      </c>
      <c r="I346" s="4" t="e">
        <f>'LYNX PLYWOOD'!#REF!</f>
        <v>#REF!</v>
      </c>
    </row>
    <row r="347" spans="2:9">
      <c r="B347" s="4" t="e">
        <f>'LYNX PLYWOOD'!#REF!*SUM('LYNX PLYWOOD'!N291:Y291)</f>
        <v>#REF!</v>
      </c>
      <c r="C347" s="4" t="e">
        <f>'LYNX PLYWOOD'!#REF!*SUM('LYNX PLYWOOD'!N291:Y291)</f>
        <v>#REF!</v>
      </c>
      <c r="D347" s="4" t="e">
        <f>'LYNX PLYWOOD'!#REF!*SUM('LYNX PLYWOOD'!N291:Y291)</f>
        <v>#REF!</v>
      </c>
      <c r="E347" s="4" t="e">
        <f>'LYNX PLYWOOD'!#REF!*SUM('LYNX PLYWOOD'!N291:Y291)</f>
        <v>#REF!</v>
      </c>
      <c r="F347" s="4" t="e">
        <f t="shared" si="15"/>
        <v>#REF!</v>
      </c>
      <c r="G347" s="4" t="e">
        <f t="shared" si="16"/>
        <v>#REF!</v>
      </c>
      <c r="H347" s="4" t="e">
        <f>'LYNX PLYWOOD'!#REF!*SUM('LYNX PLYWOOD'!N291:Y291)/3.125</f>
        <v>#REF!</v>
      </c>
      <c r="I347" s="4" t="e">
        <f>'LYNX PLYWOOD'!#REF!</f>
        <v>#REF!</v>
      </c>
    </row>
    <row r="348" spans="2:9">
      <c r="B348" s="4" t="e">
        <f>'LYNX PLYWOOD'!#REF!*SUM('LYNX PLYWOOD'!N292:Y292)</f>
        <v>#REF!</v>
      </c>
      <c r="C348" s="4" t="e">
        <f>'LYNX PLYWOOD'!#REF!*SUM('LYNX PLYWOOD'!N292:Y292)</f>
        <v>#REF!</v>
      </c>
      <c r="D348" s="4" t="e">
        <f>'LYNX PLYWOOD'!#REF!*SUM('LYNX PLYWOOD'!N292:Y292)</f>
        <v>#REF!</v>
      </c>
      <c r="E348" s="4" t="e">
        <f>'LYNX PLYWOOD'!#REF!*SUM('LYNX PLYWOOD'!N292:Y292)</f>
        <v>#REF!</v>
      </c>
      <c r="F348" s="4" t="e">
        <f t="shared" si="15"/>
        <v>#REF!</v>
      </c>
      <c r="G348" s="4" t="e">
        <f t="shared" si="16"/>
        <v>#REF!</v>
      </c>
      <c r="H348" s="4" t="e">
        <f>'LYNX PLYWOOD'!#REF!*SUM('LYNX PLYWOOD'!N292:Y292)/3.125</f>
        <v>#REF!</v>
      </c>
      <c r="I348" s="4" t="e">
        <f>'LYNX PLYWOOD'!#REF!</f>
        <v>#REF!</v>
      </c>
    </row>
    <row r="349" spans="2:9">
      <c r="B349" s="4" t="e">
        <f>'LYNX PLYWOOD'!#REF!*SUM('LYNX PLYWOOD'!N293:Y293)</f>
        <v>#REF!</v>
      </c>
      <c r="C349" s="4" t="e">
        <f>'LYNX PLYWOOD'!#REF!*SUM('LYNX PLYWOOD'!N293:Y293)</f>
        <v>#REF!</v>
      </c>
      <c r="D349" s="4" t="e">
        <f>'LYNX PLYWOOD'!#REF!*SUM('LYNX PLYWOOD'!N293:Y293)</f>
        <v>#REF!</v>
      </c>
      <c r="E349" s="4" t="e">
        <f>'LYNX PLYWOOD'!#REF!*SUM('LYNX PLYWOOD'!N293:Y293)</f>
        <v>#REF!</v>
      </c>
      <c r="F349" s="4" t="e">
        <f t="shared" si="15"/>
        <v>#REF!</v>
      </c>
      <c r="G349" s="4" t="e">
        <f t="shared" si="16"/>
        <v>#REF!</v>
      </c>
      <c r="H349" s="4" t="e">
        <f>'LYNX PLYWOOD'!#REF!*SUM('LYNX PLYWOOD'!N293:Y293)/3.125</f>
        <v>#REF!</v>
      </c>
      <c r="I349" s="4" t="e">
        <f>'LYNX PLYWOOD'!#REF!</f>
        <v>#REF!</v>
      </c>
    </row>
    <row r="350" spans="2:9">
      <c r="B350" s="4" t="e">
        <f>'LYNX PLYWOOD'!#REF!*SUM('LYNX PLYWOOD'!N294:Y294)</f>
        <v>#REF!</v>
      </c>
      <c r="C350" s="4" t="e">
        <f>'LYNX PLYWOOD'!#REF!*SUM('LYNX PLYWOOD'!N294:Y294)</f>
        <v>#REF!</v>
      </c>
      <c r="D350" s="4" t="e">
        <f>'LYNX PLYWOOD'!#REF!*SUM('LYNX PLYWOOD'!N294:Y294)</f>
        <v>#REF!</v>
      </c>
      <c r="E350" s="4" t="e">
        <f>'LYNX PLYWOOD'!#REF!*SUM('LYNX PLYWOOD'!N294:Y294)</f>
        <v>#REF!</v>
      </c>
      <c r="F350" s="4" t="e">
        <f t="shared" si="15"/>
        <v>#REF!</v>
      </c>
      <c r="G350" s="4" t="e">
        <f t="shared" si="16"/>
        <v>#REF!</v>
      </c>
      <c r="H350" s="4" t="e">
        <f>'LYNX PLYWOOD'!#REF!*SUM('LYNX PLYWOOD'!N294:Y294)/3.125</f>
        <v>#REF!</v>
      </c>
      <c r="I350" s="4" t="e">
        <f>'LYNX PLYWOOD'!#REF!</f>
        <v>#REF!</v>
      </c>
    </row>
    <row r="351" spans="2:9">
      <c r="B351" s="4" t="e">
        <f>'LYNX PLYWOOD'!#REF!*SUM('LYNX PLYWOOD'!N295:Y295)</f>
        <v>#REF!</v>
      </c>
      <c r="C351" s="4" t="e">
        <f>'LYNX PLYWOOD'!#REF!*SUM('LYNX PLYWOOD'!N295:Y295)</f>
        <v>#REF!</v>
      </c>
      <c r="D351" s="4" t="e">
        <f>'LYNX PLYWOOD'!#REF!*SUM('LYNX PLYWOOD'!N295:Y295)</f>
        <v>#REF!</v>
      </c>
      <c r="E351" s="4" t="e">
        <f>'LYNX PLYWOOD'!#REF!*SUM('LYNX PLYWOOD'!N295:Y295)</f>
        <v>#REF!</v>
      </c>
      <c r="F351" s="4" t="e">
        <f t="shared" si="15"/>
        <v>#REF!</v>
      </c>
      <c r="G351" s="4" t="e">
        <f t="shared" si="16"/>
        <v>#REF!</v>
      </c>
      <c r="H351" s="4" t="e">
        <f>'LYNX PLYWOOD'!#REF!*SUM('LYNX PLYWOOD'!N295:Y295)/3.125</f>
        <v>#REF!</v>
      </c>
      <c r="I351" s="4" t="e">
        <f>'LYNX PLYWOOD'!#REF!</f>
        <v>#REF!</v>
      </c>
    </row>
    <row r="352" spans="2:9">
      <c r="B352" s="4" t="e">
        <f>'LYNX PLYWOOD'!#REF!*SUM('LYNX PLYWOOD'!N296:Y296)</f>
        <v>#REF!</v>
      </c>
      <c r="C352" s="4" t="e">
        <f>'LYNX PLYWOOD'!#REF!*SUM('LYNX PLYWOOD'!N296:Y296)</f>
        <v>#REF!</v>
      </c>
      <c r="D352" s="4" t="e">
        <f>'LYNX PLYWOOD'!#REF!*SUM('LYNX PLYWOOD'!N296:Y296)</f>
        <v>#REF!</v>
      </c>
      <c r="E352" s="4" t="e">
        <f>'LYNX PLYWOOD'!#REF!*SUM('LYNX PLYWOOD'!N296:Y296)</f>
        <v>#REF!</v>
      </c>
      <c r="F352" s="4" t="e">
        <f t="shared" si="15"/>
        <v>#REF!</v>
      </c>
      <c r="G352" s="4" t="e">
        <f t="shared" si="16"/>
        <v>#REF!</v>
      </c>
      <c r="H352" s="4" t="e">
        <f>'LYNX PLYWOOD'!#REF!*SUM('LYNX PLYWOOD'!N296:Y296)/3.125</f>
        <v>#REF!</v>
      </c>
      <c r="I352" s="4" t="e">
        <f>'LYNX PLYWOOD'!#REF!</f>
        <v>#REF!</v>
      </c>
    </row>
    <row r="353" spans="2:9">
      <c r="B353" s="4" t="e">
        <f>'LYNX PLYWOOD'!#REF!*SUM('LYNX PLYWOOD'!N297:Y297)</f>
        <v>#REF!</v>
      </c>
      <c r="C353" s="4" t="e">
        <f>'LYNX PLYWOOD'!#REF!*SUM('LYNX PLYWOOD'!N297:Y297)</f>
        <v>#REF!</v>
      </c>
      <c r="D353" s="4" t="e">
        <f>'LYNX PLYWOOD'!#REF!*SUM('LYNX PLYWOOD'!N297:Y297)</f>
        <v>#REF!</v>
      </c>
      <c r="E353" s="4" t="e">
        <f>'LYNX PLYWOOD'!#REF!*SUM('LYNX PLYWOOD'!N297:Y297)</f>
        <v>#REF!</v>
      </c>
      <c r="F353" s="4" t="e">
        <f t="shared" si="15"/>
        <v>#REF!</v>
      </c>
      <c r="G353" s="4" t="e">
        <f t="shared" si="16"/>
        <v>#REF!</v>
      </c>
      <c r="H353" s="4" t="e">
        <f>'LYNX PLYWOOD'!#REF!*SUM('LYNX PLYWOOD'!N297:Y297)/3.125</f>
        <v>#REF!</v>
      </c>
      <c r="I353" s="4" t="e">
        <f>'LYNX PLYWOOD'!#REF!</f>
        <v>#REF!</v>
      </c>
    </row>
    <row r="354" spans="2:9">
      <c r="B354" s="4" t="e">
        <f>'LYNX PLYWOOD'!#REF!*SUM('LYNX PLYWOOD'!N298:Y298)</f>
        <v>#REF!</v>
      </c>
      <c r="C354" s="4" t="e">
        <f>'LYNX PLYWOOD'!#REF!*SUM('LYNX PLYWOOD'!N298:Y298)</f>
        <v>#REF!</v>
      </c>
      <c r="D354" s="4" t="e">
        <f>'LYNX PLYWOOD'!#REF!*SUM('LYNX PLYWOOD'!N298:Y298)</f>
        <v>#REF!</v>
      </c>
      <c r="E354" s="4" t="e">
        <f>'LYNX PLYWOOD'!#REF!*SUM('LYNX PLYWOOD'!N298:Y298)</f>
        <v>#REF!</v>
      </c>
      <c r="F354" s="4" t="e">
        <f t="shared" si="15"/>
        <v>#REF!</v>
      </c>
      <c r="G354" s="4" t="e">
        <f t="shared" si="16"/>
        <v>#REF!</v>
      </c>
      <c r="H354" s="4" t="e">
        <f>'LYNX PLYWOOD'!#REF!*SUM('LYNX PLYWOOD'!N298:Y298)/3.125</f>
        <v>#REF!</v>
      </c>
      <c r="I354" s="4" t="e">
        <f>'LYNX PLYWOOD'!#REF!</f>
        <v>#REF!</v>
      </c>
    </row>
    <row r="355" spans="2:9">
      <c r="B355" s="4" t="e">
        <f>'LYNX PLYWOOD'!#REF!*SUM('LYNX PLYWOOD'!N299:Y299)</f>
        <v>#REF!</v>
      </c>
      <c r="C355" s="4" t="e">
        <f>'LYNX PLYWOOD'!#REF!*SUM('LYNX PLYWOOD'!N299:Y299)</f>
        <v>#REF!</v>
      </c>
      <c r="D355" s="4" t="e">
        <f>'LYNX PLYWOOD'!#REF!*SUM('LYNX PLYWOOD'!N299:Y299)</f>
        <v>#REF!</v>
      </c>
      <c r="E355" s="4" t="e">
        <f>'LYNX PLYWOOD'!#REF!*SUM('LYNX PLYWOOD'!N299:Y299)</f>
        <v>#REF!</v>
      </c>
      <c r="F355" s="4" t="e">
        <f t="shared" si="15"/>
        <v>#REF!</v>
      </c>
      <c r="G355" s="4" t="e">
        <f t="shared" si="16"/>
        <v>#REF!</v>
      </c>
      <c r="H355" s="4" t="e">
        <f>'LYNX PLYWOOD'!#REF!*SUM('LYNX PLYWOOD'!N299:Y299)/3.125</f>
        <v>#REF!</v>
      </c>
      <c r="I355" s="4" t="e">
        <f>'LYNX PLYWOOD'!#REF!</f>
        <v>#REF!</v>
      </c>
    </row>
    <row r="356" spans="2:9">
      <c r="B356" s="4" t="e">
        <f>'LYNX PLYWOOD'!#REF!*SUM('LYNX PLYWOOD'!N300:Y300)</f>
        <v>#REF!</v>
      </c>
      <c r="C356" s="4" t="e">
        <f>'LYNX PLYWOOD'!#REF!*SUM('LYNX PLYWOOD'!N300:Y300)</f>
        <v>#REF!</v>
      </c>
      <c r="D356" s="4" t="e">
        <f>'LYNX PLYWOOD'!#REF!*SUM('LYNX PLYWOOD'!N300:Y300)</f>
        <v>#REF!</v>
      </c>
      <c r="E356" s="4" t="e">
        <f>'LYNX PLYWOOD'!#REF!*SUM('LYNX PLYWOOD'!N300:Y300)</f>
        <v>#REF!</v>
      </c>
      <c r="F356" s="4" t="e">
        <f t="shared" si="15"/>
        <v>#REF!</v>
      </c>
      <c r="G356" s="4" t="e">
        <f t="shared" si="16"/>
        <v>#REF!</v>
      </c>
      <c r="H356" s="4" t="e">
        <f>'LYNX PLYWOOD'!#REF!*SUM('LYNX PLYWOOD'!N300:Y300)/3.125</f>
        <v>#REF!</v>
      </c>
      <c r="I356" s="4" t="e">
        <f>'LYNX PLYWOOD'!#REF!</f>
        <v>#REF!</v>
      </c>
    </row>
    <row r="357" spans="2:9">
      <c r="B357" s="4" t="e">
        <f>'LYNX PLYWOOD'!#REF!*SUM('LYNX PLYWOOD'!N301:Y301)</f>
        <v>#REF!</v>
      </c>
      <c r="C357" s="4" t="e">
        <f>'LYNX PLYWOOD'!#REF!*SUM('LYNX PLYWOOD'!N301:Y301)</f>
        <v>#REF!</v>
      </c>
      <c r="D357" s="4" t="e">
        <f>'LYNX PLYWOOD'!#REF!*SUM('LYNX PLYWOOD'!N301:Y301)</f>
        <v>#REF!</v>
      </c>
      <c r="E357" s="4" t="e">
        <f>'LYNX PLYWOOD'!#REF!*SUM('LYNX PLYWOOD'!N301:Y301)</f>
        <v>#REF!</v>
      </c>
      <c r="F357" s="4" t="e">
        <f t="shared" si="15"/>
        <v>#REF!</v>
      </c>
      <c r="G357" s="4" t="e">
        <f t="shared" si="16"/>
        <v>#REF!</v>
      </c>
      <c r="H357" s="4" t="e">
        <f>'LYNX PLYWOOD'!#REF!*SUM('LYNX PLYWOOD'!N301:Y301)/3.125</f>
        <v>#REF!</v>
      </c>
      <c r="I357" s="4" t="e">
        <f>'LYNX PLYWOOD'!#REF!</f>
        <v>#REF!</v>
      </c>
    </row>
    <row r="358" spans="2:9">
      <c r="B358" s="4" t="e">
        <f>'LYNX PLYWOOD'!#REF!*SUM('LYNX PLYWOOD'!N302:Y302)</f>
        <v>#REF!</v>
      </c>
      <c r="C358" s="4" t="e">
        <f>'LYNX PLYWOOD'!#REF!*SUM('LYNX PLYWOOD'!N302:Y302)</f>
        <v>#REF!</v>
      </c>
      <c r="D358" s="4" t="e">
        <f>'LYNX PLYWOOD'!#REF!*SUM('LYNX PLYWOOD'!N302:Y302)</f>
        <v>#REF!</v>
      </c>
      <c r="E358" s="4" t="e">
        <f>'LYNX PLYWOOD'!#REF!*SUM('LYNX PLYWOOD'!N302:Y302)</f>
        <v>#REF!</v>
      </c>
      <c r="F358" s="4" t="e">
        <f t="shared" si="15"/>
        <v>#REF!</v>
      </c>
      <c r="G358" s="4" t="e">
        <f t="shared" si="16"/>
        <v>#REF!</v>
      </c>
      <c r="H358" s="4" t="e">
        <f>'LYNX PLYWOOD'!#REF!*SUM('LYNX PLYWOOD'!N302:Y302)/3.125</f>
        <v>#REF!</v>
      </c>
      <c r="I358" s="4" t="e">
        <f>'LYNX PLYWOOD'!#REF!</f>
        <v>#REF!</v>
      </c>
    </row>
    <row r="359" spans="2:9">
      <c r="B359" s="4" t="e">
        <f>'LYNX PLYWOOD'!#REF!*SUM('LYNX PLYWOOD'!N303:Y303)</f>
        <v>#REF!</v>
      </c>
      <c r="C359" s="4" t="e">
        <f>'LYNX PLYWOOD'!#REF!*SUM('LYNX PLYWOOD'!N303:Y303)</f>
        <v>#REF!</v>
      </c>
      <c r="D359" s="4" t="e">
        <f>'LYNX PLYWOOD'!#REF!*SUM('LYNX PLYWOOD'!N303:Y303)</f>
        <v>#REF!</v>
      </c>
      <c r="E359" s="4" t="e">
        <f>'LYNX PLYWOOD'!#REF!*SUM('LYNX PLYWOOD'!N303:Y303)</f>
        <v>#REF!</v>
      </c>
      <c r="F359" s="4" t="e">
        <f t="shared" si="15"/>
        <v>#REF!</v>
      </c>
      <c r="G359" s="4" t="e">
        <f t="shared" si="16"/>
        <v>#REF!</v>
      </c>
      <c r="H359" s="4" t="e">
        <f>'LYNX PLYWOOD'!#REF!*SUM('LYNX PLYWOOD'!N303:Y303)/3.125</f>
        <v>#REF!</v>
      </c>
      <c r="I359" s="4" t="e">
        <f>'LYNX PLYWOOD'!#REF!</f>
        <v>#REF!</v>
      </c>
    </row>
    <row r="360" spans="2:9">
      <c r="B360" s="4" t="e">
        <f>'LYNX PLYWOOD'!#REF!*SUM('LYNX PLYWOOD'!N304:Y304)</f>
        <v>#REF!</v>
      </c>
      <c r="C360" s="4" t="e">
        <f>'LYNX PLYWOOD'!#REF!*SUM('LYNX PLYWOOD'!N304:Y304)</f>
        <v>#REF!</v>
      </c>
      <c r="D360" s="4" t="e">
        <f>'LYNX PLYWOOD'!#REF!*SUM('LYNX PLYWOOD'!N304:Y304)</f>
        <v>#REF!</v>
      </c>
      <c r="E360" s="4" t="e">
        <f>'LYNX PLYWOOD'!#REF!*SUM('LYNX PLYWOOD'!N304:Y304)</f>
        <v>#REF!</v>
      </c>
      <c r="F360" s="4" t="e">
        <f t="shared" si="15"/>
        <v>#REF!</v>
      </c>
      <c r="G360" s="4" t="e">
        <f t="shared" si="16"/>
        <v>#REF!</v>
      </c>
      <c r="H360" s="4" t="e">
        <f>'LYNX PLYWOOD'!#REF!*SUM('LYNX PLYWOOD'!N304:Y304)/3.125</f>
        <v>#REF!</v>
      </c>
      <c r="I360" s="4" t="e">
        <f>'LYNX PLYWOOD'!#REF!</f>
        <v>#REF!</v>
      </c>
    </row>
    <row r="361" spans="2:9">
      <c r="B361" s="4" t="e">
        <f>'LYNX PLYWOOD'!#REF!*SUM('LYNX PLYWOOD'!N305:Y305)</f>
        <v>#REF!</v>
      </c>
      <c r="C361" s="4" t="e">
        <f>'LYNX PLYWOOD'!#REF!*SUM('LYNX PLYWOOD'!N305:Y305)</f>
        <v>#REF!</v>
      </c>
      <c r="D361" s="4" t="e">
        <f>'LYNX PLYWOOD'!#REF!*SUM('LYNX PLYWOOD'!N305:Y305)</f>
        <v>#REF!</v>
      </c>
      <c r="E361" s="4" t="e">
        <f>'LYNX PLYWOOD'!#REF!*SUM('LYNX PLYWOOD'!N305:Y305)</f>
        <v>#REF!</v>
      </c>
      <c r="F361" s="4" t="e">
        <f t="shared" si="15"/>
        <v>#REF!</v>
      </c>
      <c r="G361" s="4" t="e">
        <f t="shared" si="16"/>
        <v>#REF!</v>
      </c>
      <c r="H361" s="4" t="e">
        <f>'LYNX PLYWOOD'!#REF!*SUM('LYNX PLYWOOD'!N305:Y305)/3.125</f>
        <v>#REF!</v>
      </c>
      <c r="I361" s="4" t="e">
        <f>'LYNX PLYWOOD'!#REF!</f>
        <v>#REF!</v>
      </c>
    </row>
    <row r="362" spans="2:9">
      <c r="B362" s="4" t="e">
        <f>'LYNX PLYWOOD'!#REF!*SUM('LYNX PLYWOOD'!N306:Y306)</f>
        <v>#REF!</v>
      </c>
      <c r="C362" s="4" t="e">
        <f>'LYNX PLYWOOD'!#REF!*SUM('LYNX PLYWOOD'!N306:Y306)</f>
        <v>#REF!</v>
      </c>
      <c r="D362" s="4" t="e">
        <f>'LYNX PLYWOOD'!#REF!*SUM('LYNX PLYWOOD'!N306:Y306)</f>
        <v>#REF!</v>
      </c>
      <c r="E362" s="4" t="e">
        <f>'LYNX PLYWOOD'!#REF!*SUM('LYNX PLYWOOD'!N306:Y306)</f>
        <v>#REF!</v>
      </c>
      <c r="F362" s="4" t="e">
        <f t="shared" si="15"/>
        <v>#REF!</v>
      </c>
      <c r="G362" s="4" t="e">
        <f t="shared" si="16"/>
        <v>#REF!</v>
      </c>
      <c r="H362" s="4" t="e">
        <f>'LYNX PLYWOOD'!#REF!*SUM('LYNX PLYWOOD'!N306:Y306)/3.125</f>
        <v>#REF!</v>
      </c>
      <c r="I362" s="4" t="e">
        <f>'LYNX PLYWOOD'!#REF!</f>
        <v>#REF!</v>
      </c>
    </row>
    <row r="363" spans="2:9">
      <c r="B363" s="4" t="e">
        <f>'LYNX PLYWOOD'!#REF!*SUM('LYNX PLYWOOD'!N307:Y307)</f>
        <v>#REF!</v>
      </c>
      <c r="C363" s="4" t="e">
        <f>'LYNX PLYWOOD'!#REF!*SUM('LYNX PLYWOOD'!N307:Y307)</f>
        <v>#REF!</v>
      </c>
      <c r="D363" s="4" t="e">
        <f>'LYNX PLYWOOD'!#REF!*SUM('LYNX PLYWOOD'!N307:Y307)</f>
        <v>#REF!</v>
      </c>
      <c r="E363" s="4" t="e">
        <f>'LYNX PLYWOOD'!#REF!*SUM('LYNX PLYWOOD'!N307:Y307)</f>
        <v>#REF!</v>
      </c>
      <c r="F363" s="4" t="e">
        <f t="shared" si="15"/>
        <v>#REF!</v>
      </c>
      <c r="G363" s="4" t="e">
        <f t="shared" si="16"/>
        <v>#REF!</v>
      </c>
      <c r="H363" s="4" t="e">
        <f>'LYNX PLYWOOD'!#REF!*SUM('LYNX PLYWOOD'!N307:Y307)/3.125</f>
        <v>#REF!</v>
      </c>
      <c r="I363" s="4" t="e">
        <f>'LYNX PLYWOOD'!#REF!</f>
        <v>#REF!</v>
      </c>
    </row>
    <row r="364" spans="2:9">
      <c r="B364" s="4" t="e">
        <f>'LYNX PLYWOOD'!#REF!*SUM('LYNX PLYWOOD'!N308:Y308)</f>
        <v>#REF!</v>
      </c>
      <c r="C364" s="4" t="e">
        <f>'LYNX PLYWOOD'!#REF!*SUM('LYNX PLYWOOD'!N308:Y308)</f>
        <v>#REF!</v>
      </c>
      <c r="D364" s="4" t="e">
        <f>'LYNX PLYWOOD'!#REF!*SUM('LYNX PLYWOOD'!N308:Y308)</f>
        <v>#REF!</v>
      </c>
      <c r="E364" s="4" t="e">
        <f>'LYNX PLYWOOD'!#REF!*SUM('LYNX PLYWOOD'!N308:Y308)</f>
        <v>#REF!</v>
      </c>
      <c r="F364" s="4" t="e">
        <f t="shared" si="15"/>
        <v>#REF!</v>
      </c>
      <c r="G364" s="4" t="e">
        <f t="shared" si="16"/>
        <v>#REF!</v>
      </c>
      <c r="H364" s="4" t="e">
        <f>'LYNX PLYWOOD'!#REF!*SUM('LYNX PLYWOOD'!N308:Y308)/3.125</f>
        <v>#REF!</v>
      </c>
      <c r="I364" s="4" t="e">
        <f>'LYNX PLYWOOD'!#REF!</f>
        <v>#REF!</v>
      </c>
    </row>
    <row r="365" spans="2:9">
      <c r="B365" s="4" t="e">
        <f>'LYNX PLYWOOD'!#REF!*SUM('LYNX PLYWOOD'!N309:Y309)</f>
        <v>#REF!</v>
      </c>
      <c r="C365" s="4" t="e">
        <f>'LYNX PLYWOOD'!#REF!*SUM('LYNX PLYWOOD'!N309:Y309)</f>
        <v>#REF!</v>
      </c>
      <c r="D365" s="4" t="e">
        <f>'LYNX PLYWOOD'!#REF!*SUM('LYNX PLYWOOD'!N309:Y309)</f>
        <v>#REF!</v>
      </c>
      <c r="E365" s="4" t="e">
        <f>'LYNX PLYWOOD'!#REF!*SUM('LYNX PLYWOOD'!N309:Y309)</f>
        <v>#REF!</v>
      </c>
      <c r="F365" s="4" t="e">
        <f t="shared" si="15"/>
        <v>#REF!</v>
      </c>
      <c r="G365" s="4" t="e">
        <f t="shared" si="16"/>
        <v>#REF!</v>
      </c>
      <c r="H365" s="4" t="e">
        <f>'LYNX PLYWOOD'!#REF!*SUM('LYNX PLYWOOD'!N309:Y309)/3.125</f>
        <v>#REF!</v>
      </c>
      <c r="I365" s="4" t="e">
        <f>'LYNX PLYWOOD'!#REF!</f>
        <v>#REF!</v>
      </c>
    </row>
    <row r="366" spans="2:9">
      <c r="B366" s="4" t="e">
        <f>'LYNX PLYWOOD'!#REF!*SUM('LYNX PLYWOOD'!N310:Y310)</f>
        <v>#REF!</v>
      </c>
      <c r="C366" s="4" t="e">
        <f>'LYNX PLYWOOD'!#REF!*SUM('LYNX PLYWOOD'!N310:Y310)</f>
        <v>#REF!</v>
      </c>
      <c r="D366" s="4" t="e">
        <f>'LYNX PLYWOOD'!#REF!*SUM('LYNX PLYWOOD'!N310:Y310)</f>
        <v>#REF!</v>
      </c>
      <c r="E366" s="4" t="e">
        <f>'LYNX PLYWOOD'!#REF!*SUM('LYNX PLYWOOD'!N310:Y310)</f>
        <v>#REF!</v>
      </c>
      <c r="F366" s="4" t="e">
        <f t="shared" si="15"/>
        <v>#REF!</v>
      </c>
      <c r="G366" s="4" t="e">
        <f t="shared" si="16"/>
        <v>#REF!</v>
      </c>
      <c r="H366" s="4" t="e">
        <f>'LYNX PLYWOOD'!#REF!*SUM('LYNX PLYWOOD'!N310:Y310)/3.125</f>
        <v>#REF!</v>
      </c>
      <c r="I366" s="4" t="e">
        <f>'LYNX PLYWOOD'!#REF!</f>
        <v>#REF!</v>
      </c>
    </row>
    <row r="367" spans="2:9">
      <c r="B367" s="4" t="e">
        <f>'LYNX PLYWOOD'!#REF!*SUM('LYNX PLYWOOD'!N311:Y311)</f>
        <v>#REF!</v>
      </c>
      <c r="C367" s="4" t="e">
        <f>'LYNX PLYWOOD'!#REF!*SUM('LYNX PLYWOOD'!N311:Y311)</f>
        <v>#REF!</v>
      </c>
      <c r="D367" s="4" t="e">
        <f>'LYNX PLYWOOD'!#REF!*SUM('LYNX PLYWOOD'!N311:Y311)</f>
        <v>#REF!</v>
      </c>
      <c r="E367" s="4" t="e">
        <f>'LYNX PLYWOOD'!#REF!*SUM('LYNX PLYWOOD'!N311:Y311)</f>
        <v>#REF!</v>
      </c>
      <c r="F367" s="4" t="e">
        <f t="shared" si="15"/>
        <v>#REF!</v>
      </c>
      <c r="G367" s="4" t="e">
        <f t="shared" si="16"/>
        <v>#REF!</v>
      </c>
      <c r="H367" s="4" t="e">
        <f>'LYNX PLYWOOD'!#REF!*SUM('LYNX PLYWOOD'!N311:Y311)/3.125</f>
        <v>#REF!</v>
      </c>
      <c r="I367" s="4" t="e">
        <f>'LYNX PLYWOOD'!#REF!</f>
        <v>#REF!</v>
      </c>
    </row>
    <row r="368" spans="2:9">
      <c r="B368" s="4" t="e">
        <f>'LYNX PLYWOOD'!#REF!*SUM('LYNX PLYWOOD'!N312:Y312)</f>
        <v>#REF!</v>
      </c>
      <c r="C368" s="4" t="e">
        <f>'LYNX PLYWOOD'!#REF!*SUM('LYNX PLYWOOD'!N312:Y312)</f>
        <v>#REF!</v>
      </c>
      <c r="D368" s="4" t="e">
        <f>'LYNX PLYWOOD'!#REF!*SUM('LYNX PLYWOOD'!N312:Y312)</f>
        <v>#REF!</v>
      </c>
      <c r="E368" s="4" t="e">
        <f>'LYNX PLYWOOD'!#REF!*SUM('LYNX PLYWOOD'!N312:Y312)</f>
        <v>#REF!</v>
      </c>
      <c r="F368" s="4" t="e">
        <f t="shared" si="15"/>
        <v>#REF!</v>
      </c>
      <c r="G368" s="4" t="e">
        <f t="shared" si="16"/>
        <v>#REF!</v>
      </c>
      <c r="H368" s="4" t="e">
        <f>'LYNX PLYWOOD'!#REF!*SUM('LYNX PLYWOOD'!N312:Y312)/3.125</f>
        <v>#REF!</v>
      </c>
      <c r="I368" s="4" t="e">
        <f>'LYNX PLYWOOD'!#REF!</f>
        <v>#REF!</v>
      </c>
    </row>
    <row r="369" spans="2:9">
      <c r="B369" s="4" t="e">
        <f>'LYNX PLYWOOD'!#REF!*SUM('LYNX PLYWOOD'!N313:Y313)</f>
        <v>#REF!</v>
      </c>
      <c r="C369" s="4" t="e">
        <f>'LYNX PLYWOOD'!#REF!*SUM('LYNX PLYWOOD'!N313:Y313)</f>
        <v>#REF!</v>
      </c>
      <c r="D369" s="4" t="e">
        <f>'LYNX PLYWOOD'!#REF!*SUM('LYNX PLYWOOD'!N313:Y313)</f>
        <v>#REF!</v>
      </c>
      <c r="E369" s="4" t="e">
        <f>'LYNX PLYWOOD'!#REF!*SUM('LYNX PLYWOOD'!N313:Y313)</f>
        <v>#REF!</v>
      </c>
      <c r="F369" s="4" t="e">
        <f t="shared" si="15"/>
        <v>#REF!</v>
      </c>
      <c r="G369" s="4" t="e">
        <f t="shared" si="16"/>
        <v>#REF!</v>
      </c>
      <c r="H369" s="4" t="e">
        <f>'LYNX PLYWOOD'!#REF!*SUM('LYNX PLYWOOD'!N313:Y313)/3.125</f>
        <v>#REF!</v>
      </c>
      <c r="I369" s="4" t="e">
        <f>'LYNX PLYWOOD'!#REF!</f>
        <v>#REF!</v>
      </c>
    </row>
    <row r="370" spans="2:9">
      <c r="B370" s="4" t="e">
        <f>'LYNX PLYWOOD'!#REF!*SUM('LYNX PLYWOOD'!N314:Y314)</f>
        <v>#REF!</v>
      </c>
      <c r="C370" s="4" t="e">
        <f>'LYNX PLYWOOD'!#REF!*SUM('LYNX PLYWOOD'!N314:Y314)</f>
        <v>#REF!</v>
      </c>
      <c r="D370" s="4" t="e">
        <f>'LYNX PLYWOOD'!#REF!*SUM('LYNX PLYWOOD'!N314:Y314)</f>
        <v>#REF!</v>
      </c>
      <c r="E370" s="4" t="e">
        <f>'LYNX PLYWOOD'!#REF!*SUM('LYNX PLYWOOD'!N314:Y314)</f>
        <v>#REF!</v>
      </c>
      <c r="F370" s="4" t="e">
        <f t="shared" si="15"/>
        <v>#REF!</v>
      </c>
      <c r="G370" s="4" t="e">
        <f t="shared" si="16"/>
        <v>#REF!</v>
      </c>
      <c r="H370" s="4" t="e">
        <f>'LYNX PLYWOOD'!#REF!*SUM('LYNX PLYWOOD'!N314:Y314)/3.125</f>
        <v>#REF!</v>
      </c>
      <c r="I370" s="4" t="e">
        <f>'LYNX PLYWOOD'!#REF!</f>
        <v>#REF!</v>
      </c>
    </row>
    <row r="371" spans="2:9">
      <c r="B371" s="4" t="e">
        <f>'LYNX PLYWOOD'!#REF!*SUM('LYNX PLYWOOD'!N315:Y315)</f>
        <v>#REF!</v>
      </c>
      <c r="C371" s="4" t="e">
        <f>'LYNX PLYWOOD'!#REF!*SUM('LYNX PLYWOOD'!N315:Y315)</f>
        <v>#REF!</v>
      </c>
      <c r="D371" s="4" t="e">
        <f>'LYNX PLYWOOD'!#REF!*SUM('LYNX PLYWOOD'!N315:Y315)</f>
        <v>#REF!</v>
      </c>
      <c r="E371" s="4" t="e">
        <f>'LYNX PLYWOOD'!#REF!*SUM('LYNX PLYWOOD'!N315:Y315)</f>
        <v>#REF!</v>
      </c>
      <c r="F371" s="4" t="e">
        <f t="shared" si="15"/>
        <v>#REF!</v>
      </c>
      <c r="G371" s="4" t="e">
        <f t="shared" si="16"/>
        <v>#REF!</v>
      </c>
      <c r="H371" s="4" t="e">
        <f>'LYNX PLYWOOD'!#REF!*SUM('LYNX PLYWOOD'!N315:Y315)/3.125</f>
        <v>#REF!</v>
      </c>
      <c r="I371" s="4" t="e">
        <f>'LYNX PLYWOOD'!#REF!</f>
        <v>#REF!</v>
      </c>
    </row>
    <row r="372" spans="2:9">
      <c r="B372" s="4" t="e">
        <f>'LYNX PLYWOOD'!#REF!*SUM('LYNX PLYWOOD'!N316:Y316)</f>
        <v>#REF!</v>
      </c>
      <c r="C372" s="4" t="e">
        <f>'LYNX PLYWOOD'!#REF!*SUM('LYNX PLYWOOD'!N316:Y316)</f>
        <v>#REF!</v>
      </c>
      <c r="D372" s="4" t="e">
        <f>'LYNX PLYWOOD'!#REF!*SUM('LYNX PLYWOOD'!N316:Y316)</f>
        <v>#REF!</v>
      </c>
      <c r="E372" s="4" t="e">
        <f>'LYNX PLYWOOD'!#REF!*SUM('LYNX PLYWOOD'!N316:Y316)</f>
        <v>#REF!</v>
      </c>
      <c r="F372" s="4" t="e">
        <f t="shared" si="15"/>
        <v>#REF!</v>
      </c>
      <c r="G372" s="4" t="e">
        <f t="shared" si="16"/>
        <v>#REF!</v>
      </c>
      <c r="H372" s="4" t="e">
        <f>'LYNX PLYWOOD'!#REF!*SUM('LYNX PLYWOOD'!N316:Y316)/3.125</f>
        <v>#REF!</v>
      </c>
      <c r="I372" s="4" t="e">
        <f>'LYNX PLYWOOD'!#REF!</f>
        <v>#REF!</v>
      </c>
    </row>
    <row r="373" spans="2:9">
      <c r="B373" s="4" t="e">
        <f>'LYNX PLYWOOD'!#REF!*SUM('LYNX PLYWOOD'!N317:Y317)</f>
        <v>#REF!</v>
      </c>
      <c r="C373" s="4" t="e">
        <f>'LYNX PLYWOOD'!#REF!*SUM('LYNX PLYWOOD'!N317:Y317)</f>
        <v>#REF!</v>
      </c>
      <c r="D373" s="4" t="e">
        <f>'LYNX PLYWOOD'!#REF!*SUM('LYNX PLYWOOD'!N317:Y317)</f>
        <v>#REF!</v>
      </c>
      <c r="E373" s="4" t="e">
        <f>'LYNX PLYWOOD'!#REF!*SUM('LYNX PLYWOOD'!N317:Y317)</f>
        <v>#REF!</v>
      </c>
      <c r="F373" s="4" t="e">
        <f t="shared" si="15"/>
        <v>#REF!</v>
      </c>
      <c r="G373" s="4" t="e">
        <f t="shared" si="16"/>
        <v>#REF!</v>
      </c>
      <c r="H373" s="4" t="e">
        <f>'LYNX PLYWOOD'!#REF!*SUM('LYNX PLYWOOD'!N317:Y317)/3.125</f>
        <v>#REF!</v>
      </c>
      <c r="I373" s="4" t="e">
        <f>'LYNX PLYWOOD'!#REF!</f>
        <v>#REF!</v>
      </c>
    </row>
    <row r="374" spans="2:9">
      <c r="B374" s="4" t="e">
        <f>'LYNX PLYWOOD'!#REF!*SUM('LYNX PLYWOOD'!N318:Y318)</f>
        <v>#REF!</v>
      </c>
      <c r="C374" s="4" t="e">
        <f>'LYNX PLYWOOD'!#REF!*SUM('LYNX PLYWOOD'!N318:Y318)</f>
        <v>#REF!</v>
      </c>
      <c r="D374" s="4" t="e">
        <f>'LYNX PLYWOOD'!#REF!*SUM('LYNX PLYWOOD'!N318:Y318)</f>
        <v>#REF!</v>
      </c>
      <c r="E374" s="4" t="e">
        <f>'LYNX PLYWOOD'!#REF!*SUM('LYNX PLYWOOD'!N318:Y318)</f>
        <v>#REF!</v>
      </c>
      <c r="F374" s="4" t="e">
        <f t="shared" si="15"/>
        <v>#REF!</v>
      </c>
      <c r="G374" s="4" t="e">
        <f t="shared" si="16"/>
        <v>#REF!</v>
      </c>
      <c r="H374" s="4" t="e">
        <f>'LYNX PLYWOOD'!#REF!*SUM('LYNX PLYWOOD'!N318:Y318)/3.125</f>
        <v>#REF!</v>
      </c>
      <c r="I374" s="4" t="e">
        <f>'LYNX PLYWOOD'!#REF!</f>
        <v>#REF!</v>
      </c>
    </row>
    <row r="375" spans="2:9">
      <c r="B375" s="4" t="e">
        <f>'LYNX PLYWOOD'!#REF!*SUM('LYNX PLYWOOD'!N319:Y319)</f>
        <v>#REF!</v>
      </c>
      <c r="C375" s="4" t="e">
        <f>'LYNX PLYWOOD'!#REF!*SUM('LYNX PLYWOOD'!N319:Y319)</f>
        <v>#REF!</v>
      </c>
      <c r="D375" s="4" t="e">
        <f>'LYNX PLYWOOD'!#REF!*SUM('LYNX PLYWOOD'!N319:Y319)</f>
        <v>#REF!</v>
      </c>
      <c r="E375" s="4" t="e">
        <f>'LYNX PLYWOOD'!#REF!*SUM('LYNX PLYWOOD'!N319:Y319)</f>
        <v>#REF!</v>
      </c>
      <c r="F375" s="4" t="e">
        <f t="shared" si="15"/>
        <v>#REF!</v>
      </c>
      <c r="G375" s="4" t="e">
        <f t="shared" si="16"/>
        <v>#REF!</v>
      </c>
      <c r="H375" s="4" t="e">
        <f>'LYNX PLYWOOD'!#REF!*SUM('LYNX PLYWOOD'!N319:Y319)/3.125</f>
        <v>#REF!</v>
      </c>
      <c r="I375" s="4" t="e">
        <f>'LYNX PLYWOOD'!#REF!</f>
        <v>#REF!</v>
      </c>
    </row>
    <row r="376" spans="2:9">
      <c r="B376" s="4" t="e">
        <f>'LYNX PLYWOOD'!#REF!*SUM('LYNX PLYWOOD'!N320:Y320)</f>
        <v>#REF!</v>
      </c>
      <c r="C376" s="4" t="e">
        <f>'LYNX PLYWOOD'!#REF!*SUM('LYNX PLYWOOD'!N320:Y320)</f>
        <v>#REF!</v>
      </c>
      <c r="D376" s="4" t="e">
        <f>'LYNX PLYWOOD'!#REF!*SUM('LYNX PLYWOOD'!N320:Y320)</f>
        <v>#REF!</v>
      </c>
      <c r="E376" s="4" t="e">
        <f>'LYNX PLYWOOD'!#REF!*SUM('LYNX PLYWOOD'!N320:Y320)</f>
        <v>#REF!</v>
      </c>
      <c r="F376" s="4" t="e">
        <f t="shared" si="15"/>
        <v>#REF!</v>
      </c>
      <c r="G376" s="4" t="e">
        <f t="shared" si="16"/>
        <v>#REF!</v>
      </c>
      <c r="H376" s="4" t="e">
        <f>'LYNX PLYWOOD'!#REF!*SUM('LYNX PLYWOOD'!N320:Y320)/3.125</f>
        <v>#REF!</v>
      </c>
      <c r="I376" s="4" t="e">
        <f>'LYNX PLYWOOD'!#REF!</f>
        <v>#REF!</v>
      </c>
    </row>
    <row r="377" spans="2:9">
      <c r="B377" s="4" t="e">
        <f>'LYNX PLYWOOD'!#REF!*SUM('LYNX PLYWOOD'!N321:Y321)</f>
        <v>#REF!</v>
      </c>
      <c r="C377" s="4" t="e">
        <f>'LYNX PLYWOOD'!#REF!*SUM('LYNX PLYWOOD'!N321:Y321)</f>
        <v>#REF!</v>
      </c>
      <c r="D377" s="4" t="e">
        <f>'LYNX PLYWOOD'!#REF!*SUM('LYNX PLYWOOD'!N321:Y321)</f>
        <v>#REF!</v>
      </c>
      <c r="E377" s="4" t="e">
        <f>'LYNX PLYWOOD'!#REF!*SUM('LYNX PLYWOOD'!N321:Y321)</f>
        <v>#REF!</v>
      </c>
      <c r="F377" s="4" t="e">
        <f t="shared" si="15"/>
        <v>#REF!</v>
      </c>
      <c r="G377" s="4" t="e">
        <f t="shared" si="16"/>
        <v>#REF!</v>
      </c>
      <c r="H377" s="4" t="e">
        <f>'LYNX PLYWOOD'!#REF!*SUM('LYNX PLYWOOD'!N321:Y321)/3.125</f>
        <v>#REF!</v>
      </c>
      <c r="I377" s="4" t="e">
        <f>'LYNX PLYWOOD'!#REF!</f>
        <v>#REF!</v>
      </c>
    </row>
    <row r="378" spans="2:9">
      <c r="B378" s="4" t="e">
        <f>'LYNX PLYWOOD'!#REF!*SUM('LYNX PLYWOOD'!N322:Y322)</f>
        <v>#REF!</v>
      </c>
      <c r="C378" s="4" t="e">
        <f>'LYNX PLYWOOD'!#REF!*SUM('LYNX PLYWOOD'!N322:Y322)</f>
        <v>#REF!</v>
      </c>
      <c r="D378" s="4" t="e">
        <f>'LYNX PLYWOOD'!#REF!*SUM('LYNX PLYWOOD'!N322:Y322)</f>
        <v>#REF!</v>
      </c>
      <c r="E378" s="4" t="e">
        <f>'LYNX PLYWOOD'!#REF!*SUM('LYNX PLYWOOD'!N322:Y322)</f>
        <v>#REF!</v>
      </c>
      <c r="F378" s="4" t="e">
        <f t="shared" si="15"/>
        <v>#REF!</v>
      </c>
      <c r="G378" s="4" t="e">
        <f t="shared" si="16"/>
        <v>#REF!</v>
      </c>
      <c r="H378" s="4" t="e">
        <f>'LYNX PLYWOOD'!#REF!*SUM('LYNX PLYWOOD'!N322:Y322)/3.125</f>
        <v>#REF!</v>
      </c>
      <c r="I378" s="4" t="e">
        <f>'LYNX PLYWOOD'!#REF!</f>
        <v>#REF!</v>
      </c>
    </row>
    <row r="379" spans="2:9">
      <c r="B379" s="4" t="e">
        <f>'LYNX PLYWOOD'!#REF!*SUM('LYNX PLYWOOD'!N323:Y323)</f>
        <v>#REF!</v>
      </c>
      <c r="C379" s="4" t="e">
        <f>'LYNX PLYWOOD'!#REF!*SUM('LYNX PLYWOOD'!N323:Y323)</f>
        <v>#REF!</v>
      </c>
      <c r="D379" s="4" t="e">
        <f>'LYNX PLYWOOD'!#REF!*SUM('LYNX PLYWOOD'!N323:Y323)</f>
        <v>#REF!</v>
      </c>
      <c r="E379" s="4" t="e">
        <f>'LYNX PLYWOOD'!#REF!*SUM('LYNX PLYWOOD'!N323:Y323)</f>
        <v>#REF!</v>
      </c>
      <c r="F379" s="4" t="e">
        <f t="shared" si="15"/>
        <v>#REF!</v>
      </c>
      <c r="G379" s="4" t="e">
        <f t="shared" si="16"/>
        <v>#REF!</v>
      </c>
      <c r="H379" s="4" t="e">
        <f>'LYNX PLYWOOD'!#REF!*SUM('LYNX PLYWOOD'!N323:Y323)/3.125</f>
        <v>#REF!</v>
      </c>
      <c r="I379" s="4" t="e">
        <f>'LYNX PLYWOOD'!#REF!</f>
        <v>#REF!</v>
      </c>
    </row>
    <row r="380" spans="2:9">
      <c r="B380" s="4" t="e">
        <f>'LYNX PLYWOOD'!#REF!*SUM('LYNX PLYWOOD'!N324:Y324)</f>
        <v>#REF!</v>
      </c>
      <c r="C380" s="4" t="e">
        <f>'LYNX PLYWOOD'!#REF!*SUM('LYNX PLYWOOD'!N324:Y324)</f>
        <v>#REF!</v>
      </c>
      <c r="D380" s="4" t="e">
        <f>'LYNX PLYWOOD'!#REF!*SUM('LYNX PLYWOOD'!N324:Y324)</f>
        <v>#REF!</v>
      </c>
      <c r="E380" s="4" t="e">
        <f>'LYNX PLYWOOD'!#REF!*SUM('LYNX PLYWOOD'!N324:Y324)</f>
        <v>#REF!</v>
      </c>
      <c r="F380" s="4" t="e">
        <f t="shared" si="15"/>
        <v>#REF!</v>
      </c>
      <c r="G380" s="4" t="e">
        <f t="shared" si="16"/>
        <v>#REF!</v>
      </c>
      <c r="H380" s="4" t="e">
        <f>'LYNX PLYWOOD'!#REF!*SUM('LYNX PLYWOOD'!N324:Y324)/3.125</f>
        <v>#REF!</v>
      </c>
      <c r="I380" s="4" t="e">
        <f>'LYNX PLYWOOD'!#REF!</f>
        <v>#REF!</v>
      </c>
    </row>
    <row r="381" spans="2:9">
      <c r="B381" s="4" t="e">
        <f>'LYNX PLYWOOD'!#REF!*SUM('LYNX PLYWOOD'!N325:Y325)</f>
        <v>#REF!</v>
      </c>
      <c r="C381" s="4" t="e">
        <f>'LYNX PLYWOOD'!#REF!*SUM('LYNX PLYWOOD'!N325:Y325)</f>
        <v>#REF!</v>
      </c>
      <c r="D381" s="4" t="e">
        <f>'LYNX PLYWOOD'!#REF!*SUM('LYNX PLYWOOD'!N325:Y325)</f>
        <v>#REF!</v>
      </c>
      <c r="E381" s="4" t="e">
        <f>'LYNX PLYWOOD'!#REF!*SUM('LYNX PLYWOOD'!N325:Y325)</f>
        <v>#REF!</v>
      </c>
      <c r="F381" s="4" t="e">
        <f t="shared" si="15"/>
        <v>#REF!</v>
      </c>
      <c r="G381" s="4" t="e">
        <f t="shared" si="16"/>
        <v>#REF!</v>
      </c>
      <c r="H381" s="4" t="e">
        <f>'LYNX PLYWOOD'!#REF!*SUM('LYNX PLYWOOD'!N325:Y325)/3.125</f>
        <v>#REF!</v>
      </c>
      <c r="I381" s="4" t="e">
        <f>'LYNX PLYWOOD'!#REF!</f>
        <v>#REF!</v>
      </c>
    </row>
    <row r="382" spans="2:9">
      <c r="B382" s="4" t="e">
        <f>'LYNX PLYWOOD'!#REF!*SUM('LYNX PLYWOOD'!N326:Y326)</f>
        <v>#REF!</v>
      </c>
      <c r="C382" s="4" t="e">
        <f>'LYNX PLYWOOD'!#REF!*SUM('LYNX PLYWOOD'!N326:Y326)</f>
        <v>#REF!</v>
      </c>
      <c r="D382" s="4" t="e">
        <f>'LYNX PLYWOOD'!#REF!*SUM('LYNX PLYWOOD'!N326:Y326)</f>
        <v>#REF!</v>
      </c>
      <c r="E382" s="4" t="e">
        <f>'LYNX PLYWOOD'!#REF!*SUM('LYNX PLYWOOD'!N326:Y326)</f>
        <v>#REF!</v>
      </c>
      <c r="F382" s="4" t="e">
        <f t="shared" si="15"/>
        <v>#REF!</v>
      </c>
      <c r="G382" s="4" t="e">
        <f t="shared" si="16"/>
        <v>#REF!</v>
      </c>
      <c r="H382" s="4" t="e">
        <f>'LYNX PLYWOOD'!#REF!*SUM('LYNX PLYWOOD'!N326:Y326)/3.125</f>
        <v>#REF!</v>
      </c>
      <c r="I382" s="4" t="e">
        <f>'LYNX PLYWOOD'!#REF!</f>
        <v>#REF!</v>
      </c>
    </row>
    <row r="383" spans="2:9">
      <c r="B383" s="4" t="e">
        <f>'LYNX PLYWOOD'!#REF!*SUM('LYNX PLYWOOD'!N327:Y327)</f>
        <v>#REF!</v>
      </c>
      <c r="C383" s="4" t="e">
        <f>'LYNX PLYWOOD'!#REF!*SUM('LYNX PLYWOOD'!N327:Y327)</f>
        <v>#REF!</v>
      </c>
      <c r="D383" s="4" t="e">
        <f>'LYNX PLYWOOD'!#REF!*SUM('LYNX PLYWOOD'!N327:Y327)</f>
        <v>#REF!</v>
      </c>
      <c r="E383" s="4" t="e">
        <f>'LYNX PLYWOOD'!#REF!*SUM('LYNX PLYWOOD'!N327:Y327)</f>
        <v>#REF!</v>
      </c>
      <c r="F383" s="4" t="e">
        <f t="shared" si="15"/>
        <v>#REF!</v>
      </c>
      <c r="G383" s="4" t="e">
        <f t="shared" si="16"/>
        <v>#REF!</v>
      </c>
      <c r="H383" s="4" t="e">
        <f>'LYNX PLYWOOD'!#REF!*SUM('LYNX PLYWOOD'!N327:Y327)/3.125</f>
        <v>#REF!</v>
      </c>
      <c r="I383" s="4" t="e">
        <f>'LYNX PLYWOOD'!#REF!</f>
        <v>#REF!</v>
      </c>
    </row>
    <row r="384" spans="2:9">
      <c r="B384" s="4" t="e">
        <f>'LYNX PLYWOOD'!#REF!*SUM('LYNX PLYWOOD'!N328:Y328)</f>
        <v>#REF!</v>
      </c>
      <c r="C384" s="4" t="e">
        <f>'LYNX PLYWOOD'!#REF!*SUM('LYNX PLYWOOD'!N328:Y328)</f>
        <v>#REF!</v>
      </c>
      <c r="D384" s="4" t="e">
        <f>'LYNX PLYWOOD'!#REF!*SUM('LYNX PLYWOOD'!N328:Y328)</f>
        <v>#REF!</v>
      </c>
      <c r="E384" s="4" t="e">
        <f>'LYNX PLYWOOD'!#REF!*SUM('LYNX PLYWOOD'!N328:Y328)</f>
        <v>#REF!</v>
      </c>
      <c r="F384" s="4" t="e">
        <f t="shared" si="15"/>
        <v>#REF!</v>
      </c>
      <c r="G384" s="4" t="e">
        <f t="shared" si="16"/>
        <v>#REF!</v>
      </c>
      <c r="H384" s="4" t="e">
        <f>'LYNX PLYWOOD'!#REF!*SUM('LYNX PLYWOOD'!N328:Y328)/3.125</f>
        <v>#REF!</v>
      </c>
      <c r="I384" s="4" t="e">
        <f>'LYNX PLYWOOD'!#REF!</f>
        <v>#REF!</v>
      </c>
    </row>
    <row r="385" spans="2:9">
      <c r="B385" s="4" t="e">
        <f>'LYNX PLYWOOD'!#REF!*SUM('LYNX PLYWOOD'!N329:Y329)</f>
        <v>#REF!</v>
      </c>
      <c r="C385" s="4" t="e">
        <f>'LYNX PLYWOOD'!#REF!*SUM('LYNX PLYWOOD'!N329:Y329)</f>
        <v>#REF!</v>
      </c>
      <c r="D385" s="4" t="e">
        <f>'LYNX PLYWOOD'!#REF!*SUM('LYNX PLYWOOD'!N329:Y329)</f>
        <v>#REF!</v>
      </c>
      <c r="E385" s="4" t="e">
        <f>'LYNX PLYWOOD'!#REF!*SUM('LYNX PLYWOOD'!N329:Y329)</f>
        <v>#REF!</v>
      </c>
      <c r="F385" s="4" t="e">
        <f t="shared" si="15"/>
        <v>#REF!</v>
      </c>
      <c r="G385" s="4" t="e">
        <f t="shared" si="16"/>
        <v>#REF!</v>
      </c>
      <c r="H385" s="4" t="e">
        <f>'LYNX PLYWOOD'!#REF!*SUM('LYNX PLYWOOD'!N329:Y329)/3.125</f>
        <v>#REF!</v>
      </c>
      <c r="I385" s="4" t="e">
        <f>'LYNX PLYWOOD'!#REF!</f>
        <v>#REF!</v>
      </c>
    </row>
    <row r="386" spans="2:9">
      <c r="B386" s="4" t="e">
        <f>'LYNX PLYWOOD'!#REF!*SUM('LYNX PLYWOOD'!N330:Y330)</f>
        <v>#REF!</v>
      </c>
      <c r="C386" s="4" t="e">
        <f>'LYNX PLYWOOD'!#REF!*SUM('LYNX PLYWOOD'!N330:Y330)</f>
        <v>#REF!</v>
      </c>
      <c r="D386" s="4" t="e">
        <f>'LYNX PLYWOOD'!#REF!*SUM('LYNX PLYWOOD'!N330:Y330)</f>
        <v>#REF!</v>
      </c>
      <c r="E386" s="4" t="e">
        <f>'LYNX PLYWOOD'!#REF!*SUM('LYNX PLYWOOD'!N330:Y330)</f>
        <v>#REF!</v>
      </c>
      <c r="F386" s="4" t="e">
        <f t="shared" si="15"/>
        <v>#REF!</v>
      </c>
      <c r="G386" s="4" t="e">
        <f t="shared" si="16"/>
        <v>#REF!</v>
      </c>
      <c r="H386" s="4" t="e">
        <f>'LYNX PLYWOOD'!#REF!*SUM('LYNX PLYWOOD'!N330:Y330)/3.125</f>
        <v>#REF!</v>
      </c>
      <c r="I386" s="4" t="e">
        <f>'LYNX PLYWOOD'!#REF!</f>
        <v>#REF!</v>
      </c>
    </row>
    <row r="387" spans="2:9">
      <c r="B387" s="4" t="e">
        <f>'LYNX PLYWOOD'!#REF!*SUM('LYNX PLYWOOD'!N331:Y331)</f>
        <v>#REF!</v>
      </c>
      <c r="C387" s="4" t="e">
        <f>'LYNX PLYWOOD'!#REF!*SUM('LYNX PLYWOOD'!N331:Y331)</f>
        <v>#REF!</v>
      </c>
      <c r="D387" s="4" t="e">
        <f>'LYNX PLYWOOD'!#REF!*SUM('LYNX PLYWOOD'!N331:Y331)</f>
        <v>#REF!</v>
      </c>
      <c r="E387" s="4" t="e">
        <f>'LYNX PLYWOOD'!#REF!*SUM('LYNX PLYWOOD'!N331:Y331)</f>
        <v>#REF!</v>
      </c>
      <c r="F387" s="4" t="e">
        <f t="shared" ref="F387:F450" si="17">D387/10</f>
        <v>#REF!</v>
      </c>
      <c r="G387" s="4" t="e">
        <f t="shared" ref="G387:G450" si="18">(3/100)*D387</f>
        <v>#REF!</v>
      </c>
      <c r="H387" s="4" t="e">
        <f>'LYNX PLYWOOD'!#REF!*SUM('LYNX PLYWOOD'!N331:Y331)/3.125</f>
        <v>#REF!</v>
      </c>
      <c r="I387" s="4" t="e">
        <f>'LYNX PLYWOOD'!#REF!</f>
        <v>#REF!</v>
      </c>
    </row>
    <row r="388" spans="2:9">
      <c r="B388" s="4" t="e">
        <f>'LYNX PLYWOOD'!#REF!*SUM('LYNX PLYWOOD'!N332:Y332)</f>
        <v>#REF!</v>
      </c>
      <c r="C388" s="4" t="e">
        <f>'LYNX PLYWOOD'!#REF!*SUM('LYNX PLYWOOD'!N332:Y332)</f>
        <v>#REF!</v>
      </c>
      <c r="D388" s="4" t="e">
        <f>'LYNX PLYWOOD'!#REF!*SUM('LYNX PLYWOOD'!N332:Y332)</f>
        <v>#REF!</v>
      </c>
      <c r="E388" s="4" t="e">
        <f>'LYNX PLYWOOD'!#REF!*SUM('LYNX PLYWOOD'!N332:Y332)</f>
        <v>#REF!</v>
      </c>
      <c r="F388" s="4" t="e">
        <f t="shared" si="17"/>
        <v>#REF!</v>
      </c>
      <c r="G388" s="4" t="e">
        <f t="shared" si="18"/>
        <v>#REF!</v>
      </c>
      <c r="H388" s="4" t="e">
        <f>'LYNX PLYWOOD'!#REF!*SUM('LYNX PLYWOOD'!N332:Y332)/3.125</f>
        <v>#REF!</v>
      </c>
      <c r="I388" s="4" t="e">
        <f>'LYNX PLYWOOD'!#REF!</f>
        <v>#REF!</v>
      </c>
    </row>
    <row r="389" spans="2:9">
      <c r="B389" s="4" t="e">
        <f>'LYNX PLYWOOD'!#REF!*SUM('LYNX PLYWOOD'!N333:Y333)</f>
        <v>#REF!</v>
      </c>
      <c r="C389" s="4" t="e">
        <f>'LYNX PLYWOOD'!#REF!*SUM('LYNX PLYWOOD'!N333:Y333)</f>
        <v>#REF!</v>
      </c>
      <c r="D389" s="4" t="e">
        <f>'LYNX PLYWOOD'!#REF!*SUM('LYNX PLYWOOD'!N333:Y333)</f>
        <v>#REF!</v>
      </c>
      <c r="E389" s="4" t="e">
        <f>'LYNX PLYWOOD'!#REF!*SUM('LYNX PLYWOOD'!N333:Y333)</f>
        <v>#REF!</v>
      </c>
      <c r="F389" s="4" t="e">
        <f t="shared" si="17"/>
        <v>#REF!</v>
      </c>
      <c r="G389" s="4" t="e">
        <f t="shared" si="18"/>
        <v>#REF!</v>
      </c>
      <c r="H389" s="4" t="e">
        <f>'LYNX PLYWOOD'!#REF!*SUM('LYNX PLYWOOD'!N333:Y333)/3.125</f>
        <v>#REF!</v>
      </c>
      <c r="I389" s="4" t="e">
        <f>'LYNX PLYWOOD'!#REF!</f>
        <v>#REF!</v>
      </c>
    </row>
    <row r="390" spans="2:9">
      <c r="B390" s="4" t="e">
        <f>'LYNX PLYWOOD'!#REF!*SUM('LYNX PLYWOOD'!N334:Y334)</f>
        <v>#REF!</v>
      </c>
      <c r="C390" s="4" t="e">
        <f>'LYNX PLYWOOD'!#REF!*SUM('LYNX PLYWOOD'!N334:Y334)</f>
        <v>#REF!</v>
      </c>
      <c r="D390" s="4" t="e">
        <f>'LYNX PLYWOOD'!#REF!*SUM('LYNX PLYWOOD'!N334:Y334)</f>
        <v>#REF!</v>
      </c>
      <c r="E390" s="4" t="e">
        <f>'LYNX PLYWOOD'!#REF!*SUM('LYNX PLYWOOD'!N334:Y334)</f>
        <v>#REF!</v>
      </c>
      <c r="F390" s="4" t="e">
        <f t="shared" si="17"/>
        <v>#REF!</v>
      </c>
      <c r="G390" s="4" t="e">
        <f t="shared" si="18"/>
        <v>#REF!</v>
      </c>
      <c r="H390" s="4" t="e">
        <f>'LYNX PLYWOOD'!#REF!*SUM('LYNX PLYWOOD'!N334:Y334)/3.125</f>
        <v>#REF!</v>
      </c>
      <c r="I390" s="4" t="e">
        <f>'LYNX PLYWOOD'!#REF!</f>
        <v>#REF!</v>
      </c>
    </row>
    <row r="391" spans="2:9">
      <c r="B391" s="4" t="e">
        <f>'LYNX PLYWOOD'!#REF!*SUM('LYNX PLYWOOD'!N335:Y335)</f>
        <v>#REF!</v>
      </c>
      <c r="C391" s="4" t="e">
        <f>'LYNX PLYWOOD'!#REF!*SUM('LYNX PLYWOOD'!N335:Y335)</f>
        <v>#REF!</v>
      </c>
      <c r="D391" s="4" t="e">
        <f>'LYNX PLYWOOD'!#REF!*SUM('LYNX PLYWOOD'!N335:Y335)</f>
        <v>#REF!</v>
      </c>
      <c r="E391" s="4" t="e">
        <f>'LYNX PLYWOOD'!#REF!*SUM('LYNX PLYWOOD'!N335:Y335)</f>
        <v>#REF!</v>
      </c>
      <c r="F391" s="4" t="e">
        <f t="shared" si="17"/>
        <v>#REF!</v>
      </c>
      <c r="G391" s="4" t="e">
        <f t="shared" si="18"/>
        <v>#REF!</v>
      </c>
      <c r="H391" s="4" t="e">
        <f>'LYNX PLYWOOD'!#REF!*SUM('LYNX PLYWOOD'!N335:Y335)/3.125</f>
        <v>#REF!</v>
      </c>
      <c r="I391" s="4" t="e">
        <f>'LYNX PLYWOOD'!#REF!</f>
        <v>#REF!</v>
      </c>
    </row>
    <row r="392" spans="2:9">
      <c r="B392" s="4" t="e">
        <f>'LYNX PLYWOOD'!#REF!*SUM('LYNX PLYWOOD'!N336:Y336)</f>
        <v>#REF!</v>
      </c>
      <c r="C392" s="4" t="e">
        <f>'LYNX PLYWOOD'!#REF!*SUM('LYNX PLYWOOD'!N336:Y336)</f>
        <v>#REF!</v>
      </c>
      <c r="D392" s="4" t="e">
        <f>'LYNX PLYWOOD'!#REF!*SUM('LYNX PLYWOOD'!N336:Y336)</f>
        <v>#REF!</v>
      </c>
      <c r="E392" s="4" t="e">
        <f>'LYNX PLYWOOD'!#REF!*SUM('LYNX PLYWOOD'!N336:Y336)</f>
        <v>#REF!</v>
      </c>
      <c r="F392" s="4" t="e">
        <f t="shared" si="17"/>
        <v>#REF!</v>
      </c>
      <c r="G392" s="4" t="e">
        <f t="shared" si="18"/>
        <v>#REF!</v>
      </c>
      <c r="H392" s="4" t="e">
        <f>'LYNX PLYWOOD'!#REF!*SUM('LYNX PLYWOOD'!N336:Y336)/3.125</f>
        <v>#REF!</v>
      </c>
      <c r="I392" s="4" t="e">
        <f>'LYNX PLYWOOD'!#REF!</f>
        <v>#REF!</v>
      </c>
    </row>
    <row r="393" spans="2:9">
      <c r="B393" s="4" t="e">
        <f>'LYNX PLYWOOD'!#REF!*SUM('LYNX PLYWOOD'!N337:Y337)</f>
        <v>#REF!</v>
      </c>
      <c r="C393" s="4" t="e">
        <f>'LYNX PLYWOOD'!#REF!*SUM('LYNX PLYWOOD'!N337:Y337)</f>
        <v>#REF!</v>
      </c>
      <c r="D393" s="4" t="e">
        <f>'LYNX PLYWOOD'!#REF!*SUM('LYNX PLYWOOD'!N337:Y337)</f>
        <v>#REF!</v>
      </c>
      <c r="E393" s="4" t="e">
        <f>'LYNX PLYWOOD'!#REF!*SUM('LYNX PLYWOOD'!N337:Y337)</f>
        <v>#REF!</v>
      </c>
      <c r="F393" s="4" t="e">
        <f t="shared" si="17"/>
        <v>#REF!</v>
      </c>
      <c r="G393" s="4" t="e">
        <f t="shared" si="18"/>
        <v>#REF!</v>
      </c>
      <c r="H393" s="4" t="e">
        <f>'LYNX PLYWOOD'!#REF!*SUM('LYNX PLYWOOD'!N337:Y337)/3.125</f>
        <v>#REF!</v>
      </c>
      <c r="I393" s="4" t="e">
        <f>'LYNX PLYWOOD'!#REF!</f>
        <v>#REF!</v>
      </c>
    </row>
    <row r="394" spans="2:9">
      <c r="B394" s="4" t="e">
        <f>'LYNX PLYWOOD'!#REF!*SUM('LYNX PLYWOOD'!N338:Y338)</f>
        <v>#REF!</v>
      </c>
      <c r="C394" s="4" t="e">
        <f>'LYNX PLYWOOD'!#REF!*SUM('LYNX PLYWOOD'!N338:Y338)</f>
        <v>#REF!</v>
      </c>
      <c r="D394" s="4" t="e">
        <f>'LYNX PLYWOOD'!#REF!*SUM('LYNX PLYWOOD'!N338:Y338)</f>
        <v>#REF!</v>
      </c>
      <c r="E394" s="4" t="e">
        <f>'LYNX PLYWOOD'!#REF!*SUM('LYNX PLYWOOD'!N338:Y338)</f>
        <v>#REF!</v>
      </c>
      <c r="F394" s="4" t="e">
        <f t="shared" si="17"/>
        <v>#REF!</v>
      </c>
      <c r="G394" s="4" t="e">
        <f t="shared" si="18"/>
        <v>#REF!</v>
      </c>
      <c r="H394" s="4" t="e">
        <f>'LYNX PLYWOOD'!#REF!*SUM('LYNX PLYWOOD'!N338:Y338)/3.125</f>
        <v>#REF!</v>
      </c>
      <c r="I394" s="4" t="e">
        <f>'LYNX PLYWOOD'!#REF!</f>
        <v>#REF!</v>
      </c>
    </row>
    <row r="395" spans="2:9">
      <c r="B395" s="4" t="e">
        <f>'LYNX PLYWOOD'!#REF!*SUM('LYNX PLYWOOD'!N339:Y339)</f>
        <v>#REF!</v>
      </c>
      <c r="C395" s="4" t="e">
        <f>'LYNX PLYWOOD'!#REF!*SUM('LYNX PLYWOOD'!N339:Y339)</f>
        <v>#REF!</v>
      </c>
      <c r="D395" s="4" t="e">
        <f>'LYNX PLYWOOD'!#REF!*SUM('LYNX PLYWOOD'!N339:Y339)</f>
        <v>#REF!</v>
      </c>
      <c r="E395" s="4" t="e">
        <f>'LYNX PLYWOOD'!#REF!*SUM('LYNX PLYWOOD'!N339:Y339)</f>
        <v>#REF!</v>
      </c>
      <c r="F395" s="4" t="e">
        <f t="shared" si="17"/>
        <v>#REF!</v>
      </c>
      <c r="G395" s="4" t="e">
        <f t="shared" si="18"/>
        <v>#REF!</v>
      </c>
      <c r="H395" s="4" t="e">
        <f>'LYNX PLYWOOD'!#REF!*SUM('LYNX PLYWOOD'!N339:Y339)/3.125</f>
        <v>#REF!</v>
      </c>
      <c r="I395" s="4" t="e">
        <f>'LYNX PLYWOOD'!#REF!</f>
        <v>#REF!</v>
      </c>
    </row>
    <row r="396" spans="2:9">
      <c r="B396" s="4" t="e">
        <f>'LYNX PLYWOOD'!#REF!*SUM('LYNX PLYWOOD'!N340:Y340)</f>
        <v>#REF!</v>
      </c>
      <c r="C396" s="4" t="e">
        <f>'LYNX PLYWOOD'!#REF!*SUM('LYNX PLYWOOD'!N340:Y340)</f>
        <v>#REF!</v>
      </c>
      <c r="D396" s="4" t="e">
        <f>'LYNX PLYWOOD'!#REF!*SUM('LYNX PLYWOOD'!N340:Y340)</f>
        <v>#REF!</v>
      </c>
      <c r="E396" s="4" t="e">
        <f>'LYNX PLYWOOD'!#REF!*SUM('LYNX PLYWOOD'!N340:Y340)</f>
        <v>#REF!</v>
      </c>
      <c r="F396" s="4" t="e">
        <f t="shared" si="17"/>
        <v>#REF!</v>
      </c>
      <c r="G396" s="4" t="e">
        <f t="shared" si="18"/>
        <v>#REF!</v>
      </c>
      <c r="H396" s="4" t="e">
        <f>'LYNX PLYWOOD'!#REF!*SUM('LYNX PLYWOOD'!N340:Y340)/3.125</f>
        <v>#REF!</v>
      </c>
      <c r="I396" s="4" t="e">
        <f>'LYNX PLYWOOD'!#REF!</f>
        <v>#REF!</v>
      </c>
    </row>
    <row r="397" spans="2:9">
      <c r="B397" s="4" t="e">
        <f>'LYNX PLYWOOD'!#REF!*SUM('LYNX PLYWOOD'!N341:Y341)</f>
        <v>#REF!</v>
      </c>
      <c r="C397" s="4" t="e">
        <f>'LYNX PLYWOOD'!#REF!*SUM('LYNX PLYWOOD'!N341:Y341)</f>
        <v>#REF!</v>
      </c>
      <c r="D397" s="4" t="e">
        <f>'LYNX PLYWOOD'!#REF!*SUM('LYNX PLYWOOD'!N341:Y341)</f>
        <v>#REF!</v>
      </c>
      <c r="E397" s="4" t="e">
        <f>'LYNX PLYWOOD'!#REF!*SUM('LYNX PLYWOOD'!N341:Y341)</f>
        <v>#REF!</v>
      </c>
      <c r="F397" s="4" t="e">
        <f t="shared" si="17"/>
        <v>#REF!</v>
      </c>
      <c r="G397" s="4" t="e">
        <f t="shared" si="18"/>
        <v>#REF!</v>
      </c>
      <c r="H397" s="4" t="e">
        <f>'LYNX PLYWOOD'!#REF!*SUM('LYNX PLYWOOD'!N341:Y341)/3.125</f>
        <v>#REF!</v>
      </c>
      <c r="I397" s="4" t="e">
        <f>'LYNX PLYWOOD'!#REF!</f>
        <v>#REF!</v>
      </c>
    </row>
    <row r="398" spans="2:9">
      <c r="B398" s="4" t="e">
        <f>'LYNX PLYWOOD'!#REF!*SUM('LYNX PLYWOOD'!N342:Y342)</f>
        <v>#REF!</v>
      </c>
      <c r="C398" s="4" t="e">
        <f>'LYNX PLYWOOD'!#REF!*SUM('LYNX PLYWOOD'!N342:Y342)</f>
        <v>#REF!</v>
      </c>
      <c r="D398" s="4" t="e">
        <f>'LYNX PLYWOOD'!#REF!*SUM('LYNX PLYWOOD'!N342:Y342)</f>
        <v>#REF!</v>
      </c>
      <c r="E398" s="4" t="e">
        <f>'LYNX PLYWOOD'!#REF!*SUM('LYNX PLYWOOD'!N342:Y342)</f>
        <v>#REF!</v>
      </c>
      <c r="F398" s="4" t="e">
        <f t="shared" si="17"/>
        <v>#REF!</v>
      </c>
      <c r="G398" s="4" t="e">
        <f t="shared" si="18"/>
        <v>#REF!</v>
      </c>
      <c r="H398" s="4" t="e">
        <f>'LYNX PLYWOOD'!#REF!*SUM('LYNX PLYWOOD'!N342:Y342)/3.125</f>
        <v>#REF!</v>
      </c>
      <c r="I398" s="4" t="e">
        <f>'LYNX PLYWOOD'!#REF!</f>
        <v>#REF!</v>
      </c>
    </row>
    <row r="399" spans="2:9">
      <c r="B399" s="4" t="e">
        <f>'LYNX PLYWOOD'!#REF!*SUM('LYNX PLYWOOD'!N343:Y343)</f>
        <v>#REF!</v>
      </c>
      <c r="C399" s="4" t="e">
        <f>'LYNX PLYWOOD'!#REF!*SUM('LYNX PLYWOOD'!N343:Y343)</f>
        <v>#REF!</v>
      </c>
      <c r="D399" s="4" t="e">
        <f>'LYNX PLYWOOD'!#REF!*SUM('LYNX PLYWOOD'!N343:Y343)</f>
        <v>#REF!</v>
      </c>
      <c r="E399" s="4" t="e">
        <f>'LYNX PLYWOOD'!#REF!*SUM('LYNX PLYWOOD'!N343:Y343)</f>
        <v>#REF!</v>
      </c>
      <c r="F399" s="4" t="e">
        <f t="shared" si="17"/>
        <v>#REF!</v>
      </c>
      <c r="G399" s="4" t="e">
        <f t="shared" si="18"/>
        <v>#REF!</v>
      </c>
      <c r="H399" s="4" t="e">
        <f>'LYNX PLYWOOD'!#REF!*SUM('LYNX PLYWOOD'!N343:Y343)/3.125</f>
        <v>#REF!</v>
      </c>
      <c r="I399" s="4" t="e">
        <f>'LYNX PLYWOOD'!#REF!</f>
        <v>#REF!</v>
      </c>
    </row>
    <row r="400" spans="2:9">
      <c r="B400" s="4" t="e">
        <f>'LYNX PLYWOOD'!#REF!*SUM('LYNX PLYWOOD'!N344:Y344)</f>
        <v>#REF!</v>
      </c>
      <c r="C400" s="4" t="e">
        <f>'LYNX PLYWOOD'!#REF!*SUM('LYNX PLYWOOD'!N344:Y344)</f>
        <v>#REF!</v>
      </c>
      <c r="D400" s="4" t="e">
        <f>'LYNX PLYWOOD'!#REF!*SUM('LYNX PLYWOOD'!N344:Y344)</f>
        <v>#REF!</v>
      </c>
      <c r="E400" s="4" t="e">
        <f>'LYNX PLYWOOD'!#REF!*SUM('LYNX PLYWOOD'!N344:Y344)</f>
        <v>#REF!</v>
      </c>
      <c r="F400" s="4" t="e">
        <f t="shared" si="17"/>
        <v>#REF!</v>
      </c>
      <c r="G400" s="4" t="e">
        <f t="shared" si="18"/>
        <v>#REF!</v>
      </c>
      <c r="H400" s="4" t="e">
        <f>'LYNX PLYWOOD'!#REF!*SUM('LYNX PLYWOOD'!N344:Y344)/3.125</f>
        <v>#REF!</v>
      </c>
      <c r="I400" s="4" t="e">
        <f>'LYNX PLYWOOD'!#REF!</f>
        <v>#REF!</v>
      </c>
    </row>
    <row r="401" spans="2:9">
      <c r="B401" s="4" t="e">
        <f>'LYNX PLYWOOD'!#REF!*SUM('LYNX PLYWOOD'!N345:Y345)</f>
        <v>#REF!</v>
      </c>
      <c r="C401" s="4" t="e">
        <f>'LYNX PLYWOOD'!#REF!*SUM('LYNX PLYWOOD'!N345:Y345)</f>
        <v>#REF!</v>
      </c>
      <c r="D401" s="4" t="e">
        <f>'LYNX PLYWOOD'!#REF!*SUM('LYNX PLYWOOD'!N345:Y345)</f>
        <v>#REF!</v>
      </c>
      <c r="E401" s="4" t="e">
        <f>'LYNX PLYWOOD'!#REF!*SUM('LYNX PLYWOOD'!N345:Y345)</f>
        <v>#REF!</v>
      </c>
      <c r="F401" s="4" t="e">
        <f t="shared" si="17"/>
        <v>#REF!</v>
      </c>
      <c r="G401" s="4" t="e">
        <f t="shared" si="18"/>
        <v>#REF!</v>
      </c>
      <c r="H401" s="4" t="e">
        <f>'LYNX PLYWOOD'!#REF!*SUM('LYNX PLYWOOD'!N345:Y345)/3.125</f>
        <v>#REF!</v>
      </c>
      <c r="I401" s="4" t="e">
        <f>'LYNX PLYWOOD'!#REF!</f>
        <v>#REF!</v>
      </c>
    </row>
    <row r="402" spans="2:9">
      <c r="B402" s="4" t="e">
        <f>'LYNX PLYWOOD'!#REF!*SUM('LYNX PLYWOOD'!N346:Y346)</f>
        <v>#REF!</v>
      </c>
      <c r="C402" s="4" t="e">
        <f>'LYNX PLYWOOD'!#REF!*SUM('LYNX PLYWOOD'!N346:Y346)</f>
        <v>#REF!</v>
      </c>
      <c r="D402" s="4" t="e">
        <f>'LYNX PLYWOOD'!#REF!*SUM('LYNX PLYWOOD'!N346:Y346)</f>
        <v>#REF!</v>
      </c>
      <c r="E402" s="4" t="e">
        <f>'LYNX PLYWOOD'!#REF!*SUM('LYNX PLYWOOD'!N346:Y346)</f>
        <v>#REF!</v>
      </c>
      <c r="F402" s="4" t="e">
        <f t="shared" si="17"/>
        <v>#REF!</v>
      </c>
      <c r="G402" s="4" t="e">
        <f t="shared" si="18"/>
        <v>#REF!</v>
      </c>
      <c r="H402" s="4" t="e">
        <f>'LYNX PLYWOOD'!#REF!*SUM('LYNX PLYWOOD'!N346:Y346)/3.125</f>
        <v>#REF!</v>
      </c>
      <c r="I402" s="4" t="e">
        <f>'LYNX PLYWOOD'!#REF!</f>
        <v>#REF!</v>
      </c>
    </row>
    <row r="403" spans="2:9">
      <c r="B403" s="4" t="e">
        <f>'LYNX PLYWOOD'!#REF!*SUM('LYNX PLYWOOD'!N347:Y347)</f>
        <v>#REF!</v>
      </c>
      <c r="C403" s="4" t="e">
        <f>'LYNX PLYWOOD'!#REF!*SUM('LYNX PLYWOOD'!N347:Y347)</f>
        <v>#REF!</v>
      </c>
      <c r="D403" s="4" t="e">
        <f>'LYNX PLYWOOD'!#REF!*SUM('LYNX PLYWOOD'!N347:Y347)</f>
        <v>#REF!</v>
      </c>
      <c r="E403" s="4" t="e">
        <f>'LYNX PLYWOOD'!#REF!*SUM('LYNX PLYWOOD'!N347:Y347)</f>
        <v>#REF!</v>
      </c>
      <c r="F403" s="4" t="e">
        <f t="shared" si="17"/>
        <v>#REF!</v>
      </c>
      <c r="G403" s="4" t="e">
        <f t="shared" si="18"/>
        <v>#REF!</v>
      </c>
      <c r="H403" s="4" t="e">
        <f>'LYNX PLYWOOD'!#REF!*SUM('LYNX PLYWOOD'!N347:Y347)/3.125</f>
        <v>#REF!</v>
      </c>
      <c r="I403" s="4" t="e">
        <f>'LYNX PLYWOOD'!#REF!</f>
        <v>#REF!</v>
      </c>
    </row>
    <row r="404" spans="2:9">
      <c r="B404" s="4" t="e">
        <f>'LYNX PLYWOOD'!#REF!*SUM('LYNX PLYWOOD'!N348:Y348)</f>
        <v>#REF!</v>
      </c>
      <c r="C404" s="4" t="e">
        <f>'LYNX PLYWOOD'!#REF!*SUM('LYNX PLYWOOD'!N348:Y348)</f>
        <v>#REF!</v>
      </c>
      <c r="D404" s="4" t="e">
        <f>'LYNX PLYWOOD'!#REF!*SUM('LYNX PLYWOOD'!N348:Y348)</f>
        <v>#REF!</v>
      </c>
      <c r="E404" s="4" t="e">
        <f>'LYNX PLYWOOD'!#REF!*SUM('LYNX PLYWOOD'!N348:Y348)</f>
        <v>#REF!</v>
      </c>
      <c r="F404" s="4" t="e">
        <f t="shared" si="17"/>
        <v>#REF!</v>
      </c>
      <c r="G404" s="4" t="e">
        <f t="shared" si="18"/>
        <v>#REF!</v>
      </c>
      <c r="H404" s="4" t="e">
        <f>'LYNX PLYWOOD'!#REF!*SUM('LYNX PLYWOOD'!N348:Y348)/3.125</f>
        <v>#REF!</v>
      </c>
      <c r="I404" s="4" t="e">
        <f>'LYNX PLYWOOD'!#REF!</f>
        <v>#REF!</v>
      </c>
    </row>
    <row r="405" spans="2:9">
      <c r="B405" s="4" t="e">
        <f>'LYNX PLYWOOD'!#REF!*SUM('LYNX PLYWOOD'!N349:Y349)</f>
        <v>#REF!</v>
      </c>
      <c r="C405" s="4" t="e">
        <f>'LYNX PLYWOOD'!#REF!*SUM('LYNX PLYWOOD'!N349:Y349)</f>
        <v>#REF!</v>
      </c>
      <c r="D405" s="4" t="e">
        <f>'LYNX PLYWOOD'!#REF!*SUM('LYNX PLYWOOD'!N349:Y349)</f>
        <v>#REF!</v>
      </c>
      <c r="E405" s="4" t="e">
        <f>'LYNX PLYWOOD'!#REF!*SUM('LYNX PLYWOOD'!N349:Y349)</f>
        <v>#REF!</v>
      </c>
      <c r="F405" s="4" t="e">
        <f t="shared" si="17"/>
        <v>#REF!</v>
      </c>
      <c r="G405" s="4" t="e">
        <f t="shared" si="18"/>
        <v>#REF!</v>
      </c>
      <c r="H405" s="4" t="e">
        <f>'LYNX PLYWOOD'!#REF!*SUM('LYNX PLYWOOD'!N349:Y349)/3.125</f>
        <v>#REF!</v>
      </c>
      <c r="I405" s="4" t="e">
        <f>'LYNX PLYWOOD'!#REF!</f>
        <v>#REF!</v>
      </c>
    </row>
    <row r="406" spans="2:9">
      <c r="B406" s="4" t="e">
        <f>'LYNX PLYWOOD'!#REF!*SUM('LYNX PLYWOOD'!N350:Y350)</f>
        <v>#REF!</v>
      </c>
      <c r="C406" s="4" t="e">
        <f>'LYNX PLYWOOD'!#REF!*SUM('LYNX PLYWOOD'!N350:Y350)</f>
        <v>#REF!</v>
      </c>
      <c r="D406" s="4" t="e">
        <f>'LYNX PLYWOOD'!#REF!*SUM('LYNX PLYWOOD'!N350:Y350)</f>
        <v>#REF!</v>
      </c>
      <c r="E406" s="4" t="e">
        <f>'LYNX PLYWOOD'!#REF!*SUM('LYNX PLYWOOD'!N350:Y350)</f>
        <v>#REF!</v>
      </c>
      <c r="F406" s="4" t="e">
        <f t="shared" si="17"/>
        <v>#REF!</v>
      </c>
      <c r="G406" s="4" t="e">
        <f t="shared" si="18"/>
        <v>#REF!</v>
      </c>
      <c r="H406" s="4" t="e">
        <f>'LYNX PLYWOOD'!#REF!*SUM('LYNX PLYWOOD'!N350:Y350)/3.125</f>
        <v>#REF!</v>
      </c>
      <c r="I406" s="4" t="e">
        <f>'LYNX PLYWOOD'!#REF!</f>
        <v>#REF!</v>
      </c>
    </row>
    <row r="407" spans="2:9">
      <c r="B407" s="4" t="e">
        <f>'LYNX PLYWOOD'!#REF!*SUM('LYNX PLYWOOD'!N351:Y351)</f>
        <v>#REF!</v>
      </c>
      <c r="C407" s="4" t="e">
        <f>'LYNX PLYWOOD'!#REF!*SUM('LYNX PLYWOOD'!N351:Y351)</f>
        <v>#REF!</v>
      </c>
      <c r="D407" s="4" t="e">
        <f>'LYNX PLYWOOD'!#REF!*SUM('LYNX PLYWOOD'!N351:Y351)</f>
        <v>#REF!</v>
      </c>
      <c r="E407" s="4" t="e">
        <f>'LYNX PLYWOOD'!#REF!*SUM('LYNX PLYWOOD'!N351:Y351)</f>
        <v>#REF!</v>
      </c>
      <c r="F407" s="4" t="e">
        <f t="shared" si="17"/>
        <v>#REF!</v>
      </c>
      <c r="G407" s="4" t="e">
        <f t="shared" si="18"/>
        <v>#REF!</v>
      </c>
      <c r="H407" s="4" t="e">
        <f>'LYNX PLYWOOD'!#REF!*SUM('LYNX PLYWOOD'!N351:Y351)/3.125</f>
        <v>#REF!</v>
      </c>
      <c r="I407" s="4" t="e">
        <f>'LYNX PLYWOOD'!#REF!</f>
        <v>#REF!</v>
      </c>
    </row>
    <row r="408" spans="2:9">
      <c r="B408" s="4" t="e">
        <f>'LYNX PLYWOOD'!#REF!*SUM('LYNX PLYWOOD'!N352:Y352)</f>
        <v>#REF!</v>
      </c>
      <c r="C408" s="4" t="e">
        <f>'LYNX PLYWOOD'!#REF!*SUM('LYNX PLYWOOD'!N352:Y352)</f>
        <v>#REF!</v>
      </c>
      <c r="D408" s="4" t="e">
        <f>'LYNX PLYWOOD'!#REF!*SUM('LYNX PLYWOOD'!N352:Y352)</f>
        <v>#REF!</v>
      </c>
      <c r="E408" s="4" t="e">
        <f>'LYNX PLYWOOD'!#REF!*SUM('LYNX PLYWOOD'!N352:Y352)</f>
        <v>#REF!</v>
      </c>
      <c r="F408" s="4" t="e">
        <f t="shared" si="17"/>
        <v>#REF!</v>
      </c>
      <c r="G408" s="4" t="e">
        <f t="shared" si="18"/>
        <v>#REF!</v>
      </c>
      <c r="H408" s="4" t="e">
        <f>'LYNX PLYWOOD'!#REF!*SUM('LYNX PLYWOOD'!N352:Y352)/3.125</f>
        <v>#REF!</v>
      </c>
      <c r="I408" s="4" t="e">
        <f>'LYNX PLYWOOD'!#REF!</f>
        <v>#REF!</v>
      </c>
    </row>
    <row r="409" spans="2:9">
      <c r="B409" s="4" t="e">
        <f>'LYNX PLYWOOD'!#REF!*SUM('LYNX PLYWOOD'!N353:Y353)</f>
        <v>#REF!</v>
      </c>
      <c r="C409" s="4" t="e">
        <f>'LYNX PLYWOOD'!#REF!*SUM('LYNX PLYWOOD'!N353:Y353)</f>
        <v>#REF!</v>
      </c>
      <c r="D409" s="4" t="e">
        <f>'LYNX PLYWOOD'!#REF!*SUM('LYNX PLYWOOD'!N353:Y353)</f>
        <v>#REF!</v>
      </c>
      <c r="E409" s="4" t="e">
        <f>'LYNX PLYWOOD'!#REF!*SUM('LYNX PLYWOOD'!N353:Y353)</f>
        <v>#REF!</v>
      </c>
      <c r="F409" s="4" t="e">
        <f t="shared" si="17"/>
        <v>#REF!</v>
      </c>
      <c r="G409" s="4" t="e">
        <f t="shared" si="18"/>
        <v>#REF!</v>
      </c>
      <c r="H409" s="4" t="e">
        <f>'LYNX PLYWOOD'!#REF!*SUM('LYNX PLYWOOD'!N353:Y353)/3.125</f>
        <v>#REF!</v>
      </c>
      <c r="I409" s="4" t="e">
        <f>'LYNX PLYWOOD'!#REF!</f>
        <v>#REF!</v>
      </c>
    </row>
    <row r="410" spans="2:9">
      <c r="B410" s="4" t="e">
        <f>'LYNX PLYWOOD'!#REF!*SUM('LYNX PLYWOOD'!N354:Y354)</f>
        <v>#REF!</v>
      </c>
      <c r="C410" s="4" t="e">
        <f>'LYNX PLYWOOD'!#REF!*SUM('LYNX PLYWOOD'!N354:Y354)</f>
        <v>#REF!</v>
      </c>
      <c r="D410" s="4" t="e">
        <f>'LYNX PLYWOOD'!#REF!*SUM('LYNX PLYWOOD'!N354:Y354)</f>
        <v>#REF!</v>
      </c>
      <c r="E410" s="4" t="e">
        <f>'LYNX PLYWOOD'!#REF!*SUM('LYNX PLYWOOD'!N354:Y354)</f>
        <v>#REF!</v>
      </c>
      <c r="F410" s="4" t="e">
        <f t="shared" si="17"/>
        <v>#REF!</v>
      </c>
      <c r="G410" s="4" t="e">
        <f t="shared" si="18"/>
        <v>#REF!</v>
      </c>
      <c r="H410" s="4" t="e">
        <f>'LYNX PLYWOOD'!#REF!*SUM('LYNX PLYWOOD'!N354:Y354)/3.125</f>
        <v>#REF!</v>
      </c>
      <c r="I410" s="4" t="e">
        <f>'LYNX PLYWOOD'!#REF!</f>
        <v>#REF!</v>
      </c>
    </row>
    <row r="411" spans="2:9">
      <c r="B411" s="4" t="e">
        <f>'LYNX PLYWOOD'!#REF!*SUM('LYNX PLYWOOD'!N355:Y355)</f>
        <v>#REF!</v>
      </c>
      <c r="C411" s="4" t="e">
        <f>'LYNX PLYWOOD'!#REF!*SUM('LYNX PLYWOOD'!N355:Y355)</f>
        <v>#REF!</v>
      </c>
      <c r="D411" s="4" t="e">
        <f>'LYNX PLYWOOD'!#REF!*SUM('LYNX PLYWOOD'!N355:Y355)</f>
        <v>#REF!</v>
      </c>
      <c r="E411" s="4" t="e">
        <f>'LYNX PLYWOOD'!#REF!*SUM('LYNX PLYWOOD'!N355:Y355)</f>
        <v>#REF!</v>
      </c>
      <c r="F411" s="4" t="e">
        <f t="shared" si="17"/>
        <v>#REF!</v>
      </c>
      <c r="G411" s="4" t="e">
        <f t="shared" si="18"/>
        <v>#REF!</v>
      </c>
      <c r="H411" s="4" t="e">
        <f>'LYNX PLYWOOD'!#REF!*SUM('LYNX PLYWOOD'!N355:Y355)/3.125</f>
        <v>#REF!</v>
      </c>
      <c r="I411" s="4" t="e">
        <f>'LYNX PLYWOOD'!#REF!</f>
        <v>#REF!</v>
      </c>
    </row>
    <row r="412" spans="2:9">
      <c r="B412" s="4" t="e">
        <f>'LYNX PLYWOOD'!#REF!*SUM('LYNX PLYWOOD'!N356:Y356)</f>
        <v>#REF!</v>
      </c>
      <c r="C412" s="4" t="e">
        <f>'LYNX PLYWOOD'!#REF!*SUM('LYNX PLYWOOD'!N356:Y356)</f>
        <v>#REF!</v>
      </c>
      <c r="D412" s="4" t="e">
        <f>'LYNX PLYWOOD'!#REF!*SUM('LYNX PLYWOOD'!N356:Y356)</f>
        <v>#REF!</v>
      </c>
      <c r="E412" s="4" t="e">
        <f>'LYNX PLYWOOD'!#REF!*SUM('LYNX PLYWOOD'!N356:Y356)</f>
        <v>#REF!</v>
      </c>
      <c r="F412" s="4" t="e">
        <f t="shared" si="17"/>
        <v>#REF!</v>
      </c>
      <c r="G412" s="4" t="e">
        <f t="shared" si="18"/>
        <v>#REF!</v>
      </c>
      <c r="H412" s="4" t="e">
        <f>'LYNX PLYWOOD'!#REF!*SUM('LYNX PLYWOOD'!N356:Y356)/3.125</f>
        <v>#REF!</v>
      </c>
      <c r="I412" s="4" t="e">
        <f>'LYNX PLYWOOD'!#REF!</f>
        <v>#REF!</v>
      </c>
    </row>
    <row r="413" spans="2:9">
      <c r="B413" s="4" t="e">
        <f>'LYNX PLYWOOD'!#REF!*SUM('LYNX PLYWOOD'!N357:Y357)</f>
        <v>#REF!</v>
      </c>
      <c r="C413" s="4" t="e">
        <f>'LYNX PLYWOOD'!#REF!*SUM('LYNX PLYWOOD'!N357:Y357)</f>
        <v>#REF!</v>
      </c>
      <c r="D413" s="4" t="e">
        <f>'LYNX PLYWOOD'!#REF!*SUM('LYNX PLYWOOD'!N357:Y357)</f>
        <v>#REF!</v>
      </c>
      <c r="E413" s="4" t="e">
        <f>'LYNX PLYWOOD'!#REF!*SUM('LYNX PLYWOOD'!N357:Y357)</f>
        <v>#REF!</v>
      </c>
      <c r="F413" s="4" t="e">
        <f t="shared" si="17"/>
        <v>#REF!</v>
      </c>
      <c r="G413" s="4" t="e">
        <f t="shared" si="18"/>
        <v>#REF!</v>
      </c>
      <c r="H413" s="4" t="e">
        <f>'LYNX PLYWOOD'!#REF!*SUM('LYNX PLYWOOD'!N357:Y357)/3.125</f>
        <v>#REF!</v>
      </c>
      <c r="I413" s="4" t="e">
        <f>'LYNX PLYWOOD'!#REF!</f>
        <v>#REF!</v>
      </c>
    </row>
    <row r="414" spans="2:9">
      <c r="B414" s="4" t="e">
        <f>'LYNX PLYWOOD'!#REF!*SUM('LYNX PLYWOOD'!N358:Y358)</f>
        <v>#REF!</v>
      </c>
      <c r="C414" s="4" t="e">
        <f>'LYNX PLYWOOD'!#REF!*SUM('LYNX PLYWOOD'!N358:Y358)</f>
        <v>#REF!</v>
      </c>
      <c r="D414" s="4" t="e">
        <f>'LYNX PLYWOOD'!#REF!*SUM('LYNX PLYWOOD'!N358:Y358)</f>
        <v>#REF!</v>
      </c>
      <c r="E414" s="4" t="e">
        <f>'LYNX PLYWOOD'!#REF!*SUM('LYNX PLYWOOD'!N358:Y358)</f>
        <v>#REF!</v>
      </c>
      <c r="F414" s="4" t="e">
        <f t="shared" si="17"/>
        <v>#REF!</v>
      </c>
      <c r="G414" s="4" t="e">
        <f t="shared" si="18"/>
        <v>#REF!</v>
      </c>
      <c r="H414" s="4" t="e">
        <f>'LYNX PLYWOOD'!#REF!*SUM('LYNX PLYWOOD'!N358:Y358)/3.125</f>
        <v>#REF!</v>
      </c>
      <c r="I414" s="4" t="e">
        <f>'LYNX PLYWOOD'!#REF!</f>
        <v>#REF!</v>
      </c>
    </row>
    <row r="415" spans="2:9">
      <c r="B415" s="4" t="e">
        <f>'LYNX PLYWOOD'!#REF!*SUM('LYNX PLYWOOD'!N359:Y359)</f>
        <v>#REF!</v>
      </c>
      <c r="C415" s="4" t="e">
        <f>'LYNX PLYWOOD'!#REF!*SUM('LYNX PLYWOOD'!N359:Y359)</f>
        <v>#REF!</v>
      </c>
      <c r="D415" s="4" t="e">
        <f>'LYNX PLYWOOD'!#REF!*SUM('LYNX PLYWOOD'!N359:Y359)</f>
        <v>#REF!</v>
      </c>
      <c r="E415" s="4" t="e">
        <f>'LYNX PLYWOOD'!#REF!*SUM('LYNX PLYWOOD'!N359:Y359)</f>
        <v>#REF!</v>
      </c>
      <c r="F415" s="4" t="e">
        <f t="shared" si="17"/>
        <v>#REF!</v>
      </c>
      <c r="G415" s="4" t="e">
        <f t="shared" si="18"/>
        <v>#REF!</v>
      </c>
      <c r="H415" s="4" t="e">
        <f>'LYNX PLYWOOD'!#REF!*SUM('LYNX PLYWOOD'!N359:Y359)/3.125</f>
        <v>#REF!</v>
      </c>
      <c r="I415" s="4" t="e">
        <f>'LYNX PLYWOOD'!#REF!</f>
        <v>#REF!</v>
      </c>
    </row>
    <row r="416" spans="2:9">
      <c r="B416" s="4" t="e">
        <f>'LYNX PLYWOOD'!#REF!*SUM('LYNX PLYWOOD'!N360:Y360)</f>
        <v>#REF!</v>
      </c>
      <c r="C416" s="4" t="e">
        <f>'LYNX PLYWOOD'!#REF!*SUM('LYNX PLYWOOD'!N360:Y360)</f>
        <v>#REF!</v>
      </c>
      <c r="D416" s="4" t="e">
        <f>'LYNX PLYWOOD'!#REF!*SUM('LYNX PLYWOOD'!N360:Y360)</f>
        <v>#REF!</v>
      </c>
      <c r="E416" s="4" t="e">
        <f>'LYNX PLYWOOD'!#REF!*SUM('LYNX PLYWOOD'!N360:Y360)</f>
        <v>#REF!</v>
      </c>
      <c r="F416" s="4" t="e">
        <f t="shared" si="17"/>
        <v>#REF!</v>
      </c>
      <c r="G416" s="4" t="e">
        <f t="shared" si="18"/>
        <v>#REF!</v>
      </c>
      <c r="H416" s="4" t="e">
        <f>'LYNX PLYWOOD'!#REF!*SUM('LYNX PLYWOOD'!N360:Y360)/3.125</f>
        <v>#REF!</v>
      </c>
      <c r="I416" s="4" t="e">
        <f>'LYNX PLYWOOD'!#REF!</f>
        <v>#REF!</v>
      </c>
    </row>
    <row r="417" spans="2:9">
      <c r="B417" s="4" t="e">
        <f>'LYNX PLYWOOD'!#REF!*SUM('LYNX PLYWOOD'!N361:Y361)</f>
        <v>#REF!</v>
      </c>
      <c r="C417" s="4" t="e">
        <f>'LYNX PLYWOOD'!#REF!*SUM('LYNX PLYWOOD'!N361:Y361)</f>
        <v>#REF!</v>
      </c>
      <c r="D417" s="4" t="e">
        <f>'LYNX PLYWOOD'!#REF!*SUM('LYNX PLYWOOD'!N361:Y361)</f>
        <v>#REF!</v>
      </c>
      <c r="E417" s="4" t="e">
        <f>'LYNX PLYWOOD'!#REF!*SUM('LYNX PLYWOOD'!N361:Y361)</f>
        <v>#REF!</v>
      </c>
      <c r="F417" s="4" t="e">
        <f t="shared" si="17"/>
        <v>#REF!</v>
      </c>
      <c r="G417" s="4" t="e">
        <f t="shared" si="18"/>
        <v>#REF!</v>
      </c>
      <c r="H417" s="4" t="e">
        <f>'LYNX PLYWOOD'!#REF!*SUM('LYNX PLYWOOD'!N361:Y361)/3.125</f>
        <v>#REF!</v>
      </c>
      <c r="I417" s="4" t="e">
        <f>'LYNX PLYWOOD'!#REF!</f>
        <v>#REF!</v>
      </c>
    </row>
    <row r="418" spans="2:9">
      <c r="B418" s="4" t="e">
        <f>'LYNX PLYWOOD'!#REF!*SUM('LYNX PLYWOOD'!N362:Y362)</f>
        <v>#REF!</v>
      </c>
      <c r="C418" s="4" t="e">
        <f>'LYNX PLYWOOD'!#REF!*SUM('LYNX PLYWOOD'!N362:Y362)</f>
        <v>#REF!</v>
      </c>
      <c r="D418" s="4" t="e">
        <f>'LYNX PLYWOOD'!#REF!*SUM('LYNX PLYWOOD'!N362:Y362)</f>
        <v>#REF!</v>
      </c>
      <c r="E418" s="4" t="e">
        <f>'LYNX PLYWOOD'!#REF!*SUM('LYNX PLYWOOD'!N362:Y362)</f>
        <v>#REF!</v>
      </c>
      <c r="F418" s="4" t="e">
        <f t="shared" si="17"/>
        <v>#REF!</v>
      </c>
      <c r="G418" s="4" t="e">
        <f t="shared" si="18"/>
        <v>#REF!</v>
      </c>
      <c r="H418" s="4" t="e">
        <f>'LYNX PLYWOOD'!#REF!*SUM('LYNX PLYWOOD'!N362:Y362)/3.125</f>
        <v>#REF!</v>
      </c>
      <c r="I418" s="4" t="e">
        <f>'LYNX PLYWOOD'!#REF!</f>
        <v>#REF!</v>
      </c>
    </row>
    <row r="419" spans="2:9">
      <c r="B419" s="4" t="e">
        <f>'LYNX PLYWOOD'!#REF!*SUM('LYNX PLYWOOD'!N363:Y363)</f>
        <v>#REF!</v>
      </c>
      <c r="C419" s="4" t="e">
        <f>'LYNX PLYWOOD'!#REF!*SUM('LYNX PLYWOOD'!N363:Y363)</f>
        <v>#REF!</v>
      </c>
      <c r="D419" s="4" t="e">
        <f>'LYNX PLYWOOD'!#REF!*SUM('LYNX PLYWOOD'!N363:Y363)</f>
        <v>#REF!</v>
      </c>
      <c r="E419" s="4" t="e">
        <f>'LYNX PLYWOOD'!#REF!*SUM('LYNX PLYWOOD'!N363:Y363)</f>
        <v>#REF!</v>
      </c>
      <c r="F419" s="4" t="e">
        <f t="shared" si="17"/>
        <v>#REF!</v>
      </c>
      <c r="G419" s="4" t="e">
        <f t="shared" si="18"/>
        <v>#REF!</v>
      </c>
      <c r="H419" s="4" t="e">
        <f>'LYNX PLYWOOD'!#REF!*SUM('LYNX PLYWOOD'!N363:Y363)/3.125</f>
        <v>#REF!</v>
      </c>
      <c r="I419" s="4" t="e">
        <f>'LYNX PLYWOOD'!#REF!</f>
        <v>#REF!</v>
      </c>
    </row>
    <row r="420" spans="2:9">
      <c r="B420" s="4" t="e">
        <f>'LYNX PLYWOOD'!#REF!*SUM('LYNX PLYWOOD'!N364:Y364)</f>
        <v>#REF!</v>
      </c>
      <c r="C420" s="4" t="e">
        <f>'LYNX PLYWOOD'!#REF!*SUM('LYNX PLYWOOD'!N364:Y364)</f>
        <v>#REF!</v>
      </c>
      <c r="D420" s="4" t="e">
        <f>'LYNX PLYWOOD'!#REF!*SUM('LYNX PLYWOOD'!N364:Y364)</f>
        <v>#REF!</v>
      </c>
      <c r="E420" s="4" t="e">
        <f>'LYNX PLYWOOD'!#REF!*SUM('LYNX PLYWOOD'!N364:Y364)</f>
        <v>#REF!</v>
      </c>
      <c r="F420" s="4" t="e">
        <f t="shared" si="17"/>
        <v>#REF!</v>
      </c>
      <c r="G420" s="4" t="e">
        <f t="shared" si="18"/>
        <v>#REF!</v>
      </c>
      <c r="H420" s="4" t="e">
        <f>'LYNX PLYWOOD'!#REF!*SUM('LYNX PLYWOOD'!N364:Y364)/3.125</f>
        <v>#REF!</v>
      </c>
      <c r="I420" s="4" t="e">
        <f>'LYNX PLYWOOD'!#REF!</f>
        <v>#REF!</v>
      </c>
    </row>
    <row r="421" spans="2:9">
      <c r="B421" s="4" t="e">
        <f>'LYNX PLYWOOD'!#REF!*SUM('LYNX PLYWOOD'!N365:Y365)</f>
        <v>#REF!</v>
      </c>
      <c r="C421" s="4" t="e">
        <f>'LYNX PLYWOOD'!#REF!*SUM('LYNX PLYWOOD'!N365:Y365)</f>
        <v>#REF!</v>
      </c>
      <c r="D421" s="4" t="e">
        <f>'LYNX PLYWOOD'!#REF!*SUM('LYNX PLYWOOD'!N365:Y365)</f>
        <v>#REF!</v>
      </c>
      <c r="E421" s="4" t="e">
        <f>'LYNX PLYWOOD'!#REF!*SUM('LYNX PLYWOOD'!N365:Y365)</f>
        <v>#REF!</v>
      </c>
      <c r="F421" s="4" t="e">
        <f t="shared" si="17"/>
        <v>#REF!</v>
      </c>
      <c r="G421" s="4" t="e">
        <f t="shared" si="18"/>
        <v>#REF!</v>
      </c>
      <c r="H421" s="4" t="e">
        <f>'LYNX PLYWOOD'!#REF!*SUM('LYNX PLYWOOD'!N365:Y365)/3.125</f>
        <v>#REF!</v>
      </c>
      <c r="I421" s="4" t="e">
        <f>'LYNX PLYWOOD'!#REF!</f>
        <v>#REF!</v>
      </c>
    </row>
    <row r="422" spans="2:9">
      <c r="B422" s="4" t="e">
        <f>'LYNX PLYWOOD'!#REF!*SUM('LYNX PLYWOOD'!N366:Y366)</f>
        <v>#REF!</v>
      </c>
      <c r="C422" s="4" t="e">
        <f>'LYNX PLYWOOD'!#REF!*SUM('LYNX PLYWOOD'!N366:Y366)</f>
        <v>#REF!</v>
      </c>
      <c r="D422" s="4" t="e">
        <f>'LYNX PLYWOOD'!#REF!*SUM('LYNX PLYWOOD'!N366:Y366)</f>
        <v>#REF!</v>
      </c>
      <c r="E422" s="4" t="e">
        <f>'LYNX PLYWOOD'!#REF!*SUM('LYNX PLYWOOD'!N366:Y366)</f>
        <v>#REF!</v>
      </c>
      <c r="F422" s="4" t="e">
        <f t="shared" si="17"/>
        <v>#REF!</v>
      </c>
      <c r="G422" s="4" t="e">
        <f t="shared" si="18"/>
        <v>#REF!</v>
      </c>
      <c r="H422" s="4" t="e">
        <f>'LYNX PLYWOOD'!#REF!*SUM('LYNX PLYWOOD'!N366:Y366)/3.125</f>
        <v>#REF!</v>
      </c>
      <c r="I422" s="4" t="e">
        <f>'LYNX PLYWOOD'!#REF!</f>
        <v>#REF!</v>
      </c>
    </row>
    <row r="423" spans="2:9">
      <c r="B423" s="4" t="e">
        <f>'LYNX PLYWOOD'!#REF!*SUM('LYNX PLYWOOD'!N367:Y367)</f>
        <v>#REF!</v>
      </c>
      <c r="C423" s="4" t="e">
        <f>'LYNX PLYWOOD'!#REF!*SUM('LYNX PLYWOOD'!N367:Y367)</f>
        <v>#REF!</v>
      </c>
      <c r="D423" s="4" t="e">
        <f>'LYNX PLYWOOD'!#REF!*SUM('LYNX PLYWOOD'!N367:Y367)</f>
        <v>#REF!</v>
      </c>
      <c r="E423" s="4" t="e">
        <f>'LYNX PLYWOOD'!#REF!*SUM('LYNX PLYWOOD'!N367:Y367)</f>
        <v>#REF!</v>
      </c>
      <c r="F423" s="4" t="e">
        <f t="shared" si="17"/>
        <v>#REF!</v>
      </c>
      <c r="G423" s="4" t="e">
        <f t="shared" si="18"/>
        <v>#REF!</v>
      </c>
      <c r="H423" s="4" t="e">
        <f>'LYNX PLYWOOD'!#REF!*SUM('LYNX PLYWOOD'!N367:Y367)/3.125</f>
        <v>#REF!</v>
      </c>
      <c r="I423" s="4" t="e">
        <f>'LYNX PLYWOOD'!#REF!</f>
        <v>#REF!</v>
      </c>
    </row>
    <row r="424" spans="2:9">
      <c r="B424" s="4" t="e">
        <f>'LYNX PLYWOOD'!#REF!*SUM('LYNX PLYWOOD'!N368:Y368)</f>
        <v>#REF!</v>
      </c>
      <c r="C424" s="4" t="e">
        <f>'LYNX PLYWOOD'!#REF!*SUM('LYNX PLYWOOD'!N368:Y368)</f>
        <v>#REF!</v>
      </c>
      <c r="D424" s="4" t="e">
        <f>'LYNX PLYWOOD'!#REF!*SUM('LYNX PLYWOOD'!N368:Y368)</f>
        <v>#REF!</v>
      </c>
      <c r="E424" s="4" t="e">
        <f>'LYNX PLYWOOD'!#REF!*SUM('LYNX PLYWOOD'!N368:Y368)</f>
        <v>#REF!</v>
      </c>
      <c r="F424" s="4" t="e">
        <f t="shared" si="17"/>
        <v>#REF!</v>
      </c>
      <c r="G424" s="4" t="e">
        <f t="shared" si="18"/>
        <v>#REF!</v>
      </c>
      <c r="H424" s="4" t="e">
        <f>'LYNX PLYWOOD'!#REF!*SUM('LYNX PLYWOOD'!N368:Y368)/3.125</f>
        <v>#REF!</v>
      </c>
      <c r="I424" s="4" t="e">
        <f>'LYNX PLYWOOD'!#REF!</f>
        <v>#REF!</v>
      </c>
    </row>
    <row r="425" spans="2:9">
      <c r="B425" s="4" t="e">
        <f>'LYNX PLYWOOD'!#REF!*SUM('LYNX PLYWOOD'!N369:Y369)</f>
        <v>#REF!</v>
      </c>
      <c r="C425" s="4" t="e">
        <f>'LYNX PLYWOOD'!#REF!*SUM('LYNX PLYWOOD'!N369:Y369)</f>
        <v>#REF!</v>
      </c>
      <c r="D425" s="4" t="e">
        <f>'LYNX PLYWOOD'!#REF!*SUM('LYNX PLYWOOD'!N369:Y369)</f>
        <v>#REF!</v>
      </c>
      <c r="E425" s="4" t="e">
        <f>'LYNX PLYWOOD'!#REF!*SUM('LYNX PLYWOOD'!N369:Y369)</f>
        <v>#REF!</v>
      </c>
      <c r="F425" s="4" t="e">
        <f t="shared" si="17"/>
        <v>#REF!</v>
      </c>
      <c r="G425" s="4" t="e">
        <f t="shared" si="18"/>
        <v>#REF!</v>
      </c>
      <c r="H425" s="4" t="e">
        <f>'LYNX PLYWOOD'!#REF!*SUM('LYNX PLYWOOD'!N369:Y369)/3.125</f>
        <v>#REF!</v>
      </c>
      <c r="I425" s="4" t="e">
        <f>'LYNX PLYWOOD'!#REF!</f>
        <v>#REF!</v>
      </c>
    </row>
    <row r="426" spans="2:9">
      <c r="B426" s="4" t="e">
        <f>'LYNX PLYWOOD'!#REF!*SUM('LYNX PLYWOOD'!N370:Y370)</f>
        <v>#REF!</v>
      </c>
      <c r="C426" s="4" t="e">
        <f>'LYNX PLYWOOD'!#REF!*SUM('LYNX PLYWOOD'!N370:Y370)</f>
        <v>#REF!</v>
      </c>
      <c r="D426" s="4" t="e">
        <f>'LYNX PLYWOOD'!#REF!*SUM('LYNX PLYWOOD'!N370:Y370)</f>
        <v>#REF!</v>
      </c>
      <c r="E426" s="4" t="e">
        <f>'LYNX PLYWOOD'!#REF!*SUM('LYNX PLYWOOD'!N370:Y370)</f>
        <v>#REF!</v>
      </c>
      <c r="F426" s="4" t="e">
        <f t="shared" si="17"/>
        <v>#REF!</v>
      </c>
      <c r="G426" s="4" t="e">
        <f t="shared" si="18"/>
        <v>#REF!</v>
      </c>
      <c r="H426" s="4" t="e">
        <f>'LYNX PLYWOOD'!#REF!*SUM('LYNX PLYWOOD'!N370:Y370)/3.125</f>
        <v>#REF!</v>
      </c>
      <c r="I426" s="4" t="e">
        <f>'LYNX PLYWOOD'!#REF!</f>
        <v>#REF!</v>
      </c>
    </row>
    <row r="427" spans="2:9">
      <c r="B427" s="4" t="e">
        <f>'LYNX PLYWOOD'!#REF!*SUM('LYNX PLYWOOD'!N371:Y371)</f>
        <v>#REF!</v>
      </c>
      <c r="C427" s="4" t="e">
        <f>'LYNX PLYWOOD'!#REF!*SUM('LYNX PLYWOOD'!N371:Y371)</f>
        <v>#REF!</v>
      </c>
      <c r="D427" s="4" t="e">
        <f>'LYNX PLYWOOD'!#REF!*SUM('LYNX PLYWOOD'!N371:Y371)</f>
        <v>#REF!</v>
      </c>
      <c r="E427" s="4" t="e">
        <f>'LYNX PLYWOOD'!#REF!*SUM('LYNX PLYWOOD'!N371:Y371)</f>
        <v>#REF!</v>
      </c>
      <c r="F427" s="4" t="e">
        <f t="shared" si="17"/>
        <v>#REF!</v>
      </c>
      <c r="G427" s="4" t="e">
        <f t="shared" si="18"/>
        <v>#REF!</v>
      </c>
      <c r="H427" s="4" t="e">
        <f>'LYNX PLYWOOD'!#REF!*SUM('LYNX PLYWOOD'!N371:Y371)/3.125</f>
        <v>#REF!</v>
      </c>
      <c r="I427" s="4" t="e">
        <f>'LYNX PLYWOOD'!#REF!</f>
        <v>#REF!</v>
      </c>
    </row>
    <row r="428" spans="2:9">
      <c r="B428" s="4" t="e">
        <f>'LYNX PLYWOOD'!#REF!*SUM('LYNX PLYWOOD'!N372:Y372)</f>
        <v>#REF!</v>
      </c>
      <c r="C428" s="4" t="e">
        <f>'LYNX PLYWOOD'!#REF!*SUM('LYNX PLYWOOD'!N372:Y372)</f>
        <v>#REF!</v>
      </c>
      <c r="D428" s="4" t="e">
        <f>'LYNX PLYWOOD'!#REF!*SUM('LYNX PLYWOOD'!N372:Y372)</f>
        <v>#REF!</v>
      </c>
      <c r="E428" s="4" t="e">
        <f>'LYNX PLYWOOD'!#REF!*SUM('LYNX PLYWOOD'!N372:Y372)</f>
        <v>#REF!</v>
      </c>
      <c r="F428" s="4" t="e">
        <f t="shared" si="17"/>
        <v>#REF!</v>
      </c>
      <c r="G428" s="4" t="e">
        <f t="shared" si="18"/>
        <v>#REF!</v>
      </c>
      <c r="H428" s="4" t="e">
        <f>'LYNX PLYWOOD'!#REF!*SUM('LYNX PLYWOOD'!N372:Y372)/3.125</f>
        <v>#REF!</v>
      </c>
      <c r="I428" s="4" t="e">
        <f>'LYNX PLYWOOD'!#REF!</f>
        <v>#REF!</v>
      </c>
    </row>
    <row r="429" spans="2:9">
      <c r="B429" s="4" t="e">
        <f>'LYNX PLYWOOD'!#REF!*SUM('LYNX PLYWOOD'!N373:Y373)</f>
        <v>#REF!</v>
      </c>
      <c r="C429" s="4" t="e">
        <f>'LYNX PLYWOOD'!#REF!*SUM('LYNX PLYWOOD'!N373:Y373)</f>
        <v>#REF!</v>
      </c>
      <c r="D429" s="4" t="e">
        <f>'LYNX PLYWOOD'!#REF!*SUM('LYNX PLYWOOD'!N373:Y373)</f>
        <v>#REF!</v>
      </c>
      <c r="E429" s="4" t="e">
        <f>'LYNX PLYWOOD'!#REF!*SUM('LYNX PLYWOOD'!N373:Y373)</f>
        <v>#REF!</v>
      </c>
      <c r="F429" s="4" t="e">
        <f t="shared" si="17"/>
        <v>#REF!</v>
      </c>
      <c r="G429" s="4" t="e">
        <f t="shared" si="18"/>
        <v>#REF!</v>
      </c>
      <c r="H429" s="4" t="e">
        <f>'LYNX PLYWOOD'!#REF!*SUM('LYNX PLYWOOD'!N373:Y373)/3.125</f>
        <v>#REF!</v>
      </c>
      <c r="I429" s="4" t="e">
        <f>'LYNX PLYWOOD'!#REF!</f>
        <v>#REF!</v>
      </c>
    </row>
    <row r="430" spans="2:9">
      <c r="B430" s="4" t="e">
        <f>'LYNX PLYWOOD'!#REF!*SUM('LYNX PLYWOOD'!N374:Y374)</f>
        <v>#REF!</v>
      </c>
      <c r="C430" s="4" t="e">
        <f>'LYNX PLYWOOD'!#REF!*SUM('LYNX PLYWOOD'!N374:Y374)</f>
        <v>#REF!</v>
      </c>
      <c r="D430" s="4" t="e">
        <f>'LYNX PLYWOOD'!#REF!*SUM('LYNX PLYWOOD'!N374:Y374)</f>
        <v>#REF!</v>
      </c>
      <c r="E430" s="4" t="e">
        <f>'LYNX PLYWOOD'!#REF!*SUM('LYNX PLYWOOD'!N374:Y374)</f>
        <v>#REF!</v>
      </c>
      <c r="F430" s="4" t="e">
        <f t="shared" si="17"/>
        <v>#REF!</v>
      </c>
      <c r="G430" s="4" t="e">
        <f t="shared" si="18"/>
        <v>#REF!</v>
      </c>
      <c r="H430" s="4" t="e">
        <f>'LYNX PLYWOOD'!#REF!*SUM('LYNX PLYWOOD'!N374:Y374)/3.125</f>
        <v>#REF!</v>
      </c>
      <c r="I430" s="4" t="e">
        <f>'LYNX PLYWOOD'!#REF!</f>
        <v>#REF!</v>
      </c>
    </row>
    <row r="431" spans="2:9">
      <c r="B431" s="4" t="e">
        <f>'LYNX PLYWOOD'!#REF!*SUM('LYNX PLYWOOD'!N375:Y375)</f>
        <v>#REF!</v>
      </c>
      <c r="C431" s="4" t="e">
        <f>'LYNX PLYWOOD'!#REF!*SUM('LYNX PLYWOOD'!N375:Y375)</f>
        <v>#REF!</v>
      </c>
      <c r="D431" s="4" t="e">
        <f>'LYNX PLYWOOD'!#REF!*SUM('LYNX PLYWOOD'!N375:Y375)</f>
        <v>#REF!</v>
      </c>
      <c r="E431" s="4" t="e">
        <f>'LYNX PLYWOOD'!#REF!*SUM('LYNX PLYWOOD'!N375:Y375)</f>
        <v>#REF!</v>
      </c>
      <c r="F431" s="4" t="e">
        <f t="shared" si="17"/>
        <v>#REF!</v>
      </c>
      <c r="G431" s="4" t="e">
        <f t="shared" si="18"/>
        <v>#REF!</v>
      </c>
      <c r="H431" s="4" t="e">
        <f>'LYNX PLYWOOD'!#REF!*SUM('LYNX PLYWOOD'!N375:Y375)/3.125</f>
        <v>#REF!</v>
      </c>
      <c r="I431" s="4" t="e">
        <f>'LYNX PLYWOOD'!#REF!</f>
        <v>#REF!</v>
      </c>
    </row>
    <row r="432" spans="2:9">
      <c r="B432" s="4" t="e">
        <f>'LYNX PLYWOOD'!#REF!*SUM('LYNX PLYWOOD'!N376:Y376)</f>
        <v>#REF!</v>
      </c>
      <c r="C432" s="4" t="e">
        <f>'LYNX PLYWOOD'!#REF!*SUM('LYNX PLYWOOD'!N376:Y376)</f>
        <v>#REF!</v>
      </c>
      <c r="D432" s="4" t="e">
        <f>'LYNX PLYWOOD'!#REF!*SUM('LYNX PLYWOOD'!N376:Y376)</f>
        <v>#REF!</v>
      </c>
      <c r="E432" s="4" t="e">
        <f>'LYNX PLYWOOD'!#REF!*SUM('LYNX PLYWOOD'!N376:Y376)</f>
        <v>#REF!</v>
      </c>
      <c r="F432" s="4" t="e">
        <f t="shared" si="17"/>
        <v>#REF!</v>
      </c>
      <c r="G432" s="4" t="e">
        <f t="shared" si="18"/>
        <v>#REF!</v>
      </c>
      <c r="H432" s="4" t="e">
        <f>'LYNX PLYWOOD'!#REF!*SUM('LYNX PLYWOOD'!N376:Y376)/3.125</f>
        <v>#REF!</v>
      </c>
      <c r="I432" s="4" t="e">
        <f>'LYNX PLYWOOD'!#REF!</f>
        <v>#REF!</v>
      </c>
    </row>
    <row r="433" spans="2:9">
      <c r="B433" s="4" t="e">
        <f>'LYNX PLYWOOD'!#REF!*SUM('LYNX PLYWOOD'!N377:Y377)</f>
        <v>#REF!</v>
      </c>
      <c r="C433" s="4" t="e">
        <f>'LYNX PLYWOOD'!#REF!*SUM('LYNX PLYWOOD'!N377:Y377)</f>
        <v>#REF!</v>
      </c>
      <c r="D433" s="4" t="e">
        <f>'LYNX PLYWOOD'!#REF!*SUM('LYNX PLYWOOD'!N377:Y377)</f>
        <v>#REF!</v>
      </c>
      <c r="E433" s="4" t="e">
        <f>'LYNX PLYWOOD'!#REF!*SUM('LYNX PLYWOOD'!N377:Y377)</f>
        <v>#REF!</v>
      </c>
      <c r="F433" s="4" t="e">
        <f t="shared" si="17"/>
        <v>#REF!</v>
      </c>
      <c r="G433" s="4" t="e">
        <f t="shared" si="18"/>
        <v>#REF!</v>
      </c>
      <c r="H433" s="4" t="e">
        <f>'LYNX PLYWOOD'!#REF!*SUM('LYNX PLYWOOD'!N377:Y377)/3.125</f>
        <v>#REF!</v>
      </c>
      <c r="I433" s="4" t="e">
        <f>'LYNX PLYWOOD'!#REF!</f>
        <v>#REF!</v>
      </c>
    </row>
    <row r="434" spans="2:9">
      <c r="B434" s="4" t="e">
        <f>'LYNX PLYWOOD'!#REF!*SUM('LYNX PLYWOOD'!N378:Y378)</f>
        <v>#REF!</v>
      </c>
      <c r="C434" s="4" t="e">
        <f>'LYNX PLYWOOD'!#REF!*SUM('LYNX PLYWOOD'!N378:Y378)</f>
        <v>#REF!</v>
      </c>
      <c r="D434" s="4" t="e">
        <f>'LYNX PLYWOOD'!#REF!*SUM('LYNX PLYWOOD'!N378:Y378)</f>
        <v>#REF!</v>
      </c>
      <c r="E434" s="4" t="e">
        <f>'LYNX PLYWOOD'!#REF!*SUM('LYNX PLYWOOD'!N378:Y378)</f>
        <v>#REF!</v>
      </c>
      <c r="F434" s="4" t="e">
        <f t="shared" si="17"/>
        <v>#REF!</v>
      </c>
      <c r="G434" s="4" t="e">
        <f t="shared" si="18"/>
        <v>#REF!</v>
      </c>
      <c r="H434" s="4" t="e">
        <f>'LYNX PLYWOOD'!#REF!*SUM('LYNX PLYWOOD'!N378:Y378)/3.125</f>
        <v>#REF!</v>
      </c>
      <c r="I434" s="4" t="e">
        <f>'LYNX PLYWOOD'!#REF!</f>
        <v>#REF!</v>
      </c>
    </row>
    <row r="435" spans="2:9">
      <c r="B435" s="4" t="e">
        <f>'LYNX PLYWOOD'!#REF!*SUM('LYNX PLYWOOD'!N379:Y379)</f>
        <v>#REF!</v>
      </c>
      <c r="C435" s="4" t="e">
        <f>'LYNX PLYWOOD'!#REF!*SUM('LYNX PLYWOOD'!N379:Y379)</f>
        <v>#REF!</v>
      </c>
      <c r="D435" s="4" t="e">
        <f>'LYNX PLYWOOD'!#REF!*SUM('LYNX PLYWOOD'!N379:Y379)</f>
        <v>#REF!</v>
      </c>
      <c r="E435" s="4" t="e">
        <f>'LYNX PLYWOOD'!#REF!*SUM('LYNX PLYWOOD'!N379:Y379)</f>
        <v>#REF!</v>
      </c>
      <c r="F435" s="4" t="e">
        <f t="shared" si="17"/>
        <v>#REF!</v>
      </c>
      <c r="G435" s="4" t="e">
        <f t="shared" si="18"/>
        <v>#REF!</v>
      </c>
      <c r="H435" s="4" t="e">
        <f>'LYNX PLYWOOD'!#REF!*SUM('LYNX PLYWOOD'!N379:Y379)/3.125</f>
        <v>#REF!</v>
      </c>
      <c r="I435" s="4" t="e">
        <f>'LYNX PLYWOOD'!#REF!</f>
        <v>#REF!</v>
      </c>
    </row>
    <row r="436" spans="2:9">
      <c r="B436" s="4" t="e">
        <f>'LYNX PLYWOOD'!#REF!*SUM('LYNX PLYWOOD'!N380:Y380)</f>
        <v>#REF!</v>
      </c>
      <c r="C436" s="4" t="e">
        <f>'LYNX PLYWOOD'!#REF!*SUM('LYNX PLYWOOD'!N380:Y380)</f>
        <v>#REF!</v>
      </c>
      <c r="D436" s="4" t="e">
        <f>'LYNX PLYWOOD'!#REF!*SUM('LYNX PLYWOOD'!N380:Y380)</f>
        <v>#REF!</v>
      </c>
      <c r="E436" s="4" t="e">
        <f>'LYNX PLYWOOD'!#REF!*SUM('LYNX PLYWOOD'!N380:Y380)</f>
        <v>#REF!</v>
      </c>
      <c r="F436" s="4" t="e">
        <f t="shared" si="17"/>
        <v>#REF!</v>
      </c>
      <c r="G436" s="4" t="e">
        <f t="shared" si="18"/>
        <v>#REF!</v>
      </c>
      <c r="H436" s="4" t="e">
        <f>'LYNX PLYWOOD'!#REF!*SUM('LYNX PLYWOOD'!N380:Y380)/3.125</f>
        <v>#REF!</v>
      </c>
      <c r="I436" s="4" t="e">
        <f>'LYNX PLYWOOD'!#REF!</f>
        <v>#REF!</v>
      </c>
    </row>
    <row r="437" spans="2:9">
      <c r="B437" s="4" t="e">
        <f>'LYNX PLYWOOD'!#REF!*SUM('LYNX PLYWOOD'!N381:Y381)</f>
        <v>#REF!</v>
      </c>
      <c r="C437" s="4" t="e">
        <f>'LYNX PLYWOOD'!#REF!*SUM('LYNX PLYWOOD'!N381:Y381)</f>
        <v>#REF!</v>
      </c>
      <c r="D437" s="4" t="e">
        <f>'LYNX PLYWOOD'!#REF!*SUM('LYNX PLYWOOD'!N381:Y381)</f>
        <v>#REF!</v>
      </c>
      <c r="E437" s="4" t="e">
        <f>'LYNX PLYWOOD'!#REF!*SUM('LYNX PLYWOOD'!N381:Y381)</f>
        <v>#REF!</v>
      </c>
      <c r="F437" s="4" t="e">
        <f t="shared" si="17"/>
        <v>#REF!</v>
      </c>
      <c r="G437" s="4" t="e">
        <f t="shared" si="18"/>
        <v>#REF!</v>
      </c>
      <c r="H437" s="4" t="e">
        <f>'LYNX PLYWOOD'!#REF!*SUM('LYNX PLYWOOD'!N381:Y381)/3.125</f>
        <v>#REF!</v>
      </c>
      <c r="I437" s="4" t="e">
        <f>'LYNX PLYWOOD'!#REF!</f>
        <v>#REF!</v>
      </c>
    </row>
    <row r="438" spans="2:9">
      <c r="B438" s="4" t="e">
        <f>'LYNX PLYWOOD'!#REF!*SUM('LYNX PLYWOOD'!N382:Y382)</f>
        <v>#REF!</v>
      </c>
      <c r="C438" s="4" t="e">
        <f>'LYNX PLYWOOD'!#REF!*SUM('LYNX PLYWOOD'!N382:Y382)</f>
        <v>#REF!</v>
      </c>
      <c r="D438" s="4" t="e">
        <f>'LYNX PLYWOOD'!#REF!*SUM('LYNX PLYWOOD'!N382:Y382)</f>
        <v>#REF!</v>
      </c>
      <c r="E438" s="4" t="e">
        <f>'LYNX PLYWOOD'!#REF!*SUM('LYNX PLYWOOD'!N382:Y382)</f>
        <v>#REF!</v>
      </c>
      <c r="F438" s="4" t="e">
        <f t="shared" si="17"/>
        <v>#REF!</v>
      </c>
      <c r="G438" s="4" t="e">
        <f t="shared" si="18"/>
        <v>#REF!</v>
      </c>
      <c r="H438" s="4" t="e">
        <f>'LYNX PLYWOOD'!#REF!*SUM('LYNX PLYWOOD'!N382:Y382)/3.125</f>
        <v>#REF!</v>
      </c>
      <c r="I438" s="4" t="e">
        <f>'LYNX PLYWOOD'!#REF!</f>
        <v>#REF!</v>
      </c>
    </row>
    <row r="439" spans="2:9">
      <c r="B439" s="4" t="e">
        <f>'LYNX PLYWOOD'!#REF!*SUM('LYNX PLYWOOD'!N383:Y383)</f>
        <v>#REF!</v>
      </c>
      <c r="C439" s="4" t="e">
        <f>'LYNX PLYWOOD'!#REF!*SUM('LYNX PLYWOOD'!N383:Y383)</f>
        <v>#REF!</v>
      </c>
      <c r="D439" s="4" t="e">
        <f>'LYNX PLYWOOD'!#REF!*SUM('LYNX PLYWOOD'!N383:Y383)</f>
        <v>#REF!</v>
      </c>
      <c r="E439" s="4" t="e">
        <f>'LYNX PLYWOOD'!#REF!*SUM('LYNX PLYWOOD'!N383:Y383)</f>
        <v>#REF!</v>
      </c>
      <c r="F439" s="4" t="e">
        <f t="shared" si="17"/>
        <v>#REF!</v>
      </c>
      <c r="G439" s="4" t="e">
        <f t="shared" si="18"/>
        <v>#REF!</v>
      </c>
      <c r="H439" s="4" t="e">
        <f>'LYNX PLYWOOD'!#REF!*SUM('LYNX PLYWOOD'!N383:Y383)/3.125</f>
        <v>#REF!</v>
      </c>
      <c r="I439" s="4" t="e">
        <f>'LYNX PLYWOOD'!#REF!</f>
        <v>#REF!</v>
      </c>
    </row>
    <row r="440" spans="2:9">
      <c r="B440" s="4" t="e">
        <f>'LYNX PLYWOOD'!#REF!*SUM('LYNX PLYWOOD'!N384:Y384)</f>
        <v>#REF!</v>
      </c>
      <c r="C440" s="4" t="e">
        <f>'LYNX PLYWOOD'!#REF!*SUM('LYNX PLYWOOD'!N384:Y384)</f>
        <v>#REF!</v>
      </c>
      <c r="D440" s="4" t="e">
        <f>'LYNX PLYWOOD'!#REF!*SUM('LYNX PLYWOOD'!N384:Y384)</f>
        <v>#REF!</v>
      </c>
      <c r="E440" s="4" t="e">
        <f>'LYNX PLYWOOD'!#REF!*SUM('LYNX PLYWOOD'!N384:Y384)</f>
        <v>#REF!</v>
      </c>
      <c r="F440" s="4" t="e">
        <f t="shared" si="17"/>
        <v>#REF!</v>
      </c>
      <c r="G440" s="4" t="e">
        <f t="shared" si="18"/>
        <v>#REF!</v>
      </c>
      <c r="H440" s="4" t="e">
        <f>'LYNX PLYWOOD'!#REF!*SUM('LYNX PLYWOOD'!N384:Y384)/3.125</f>
        <v>#REF!</v>
      </c>
      <c r="I440" s="4" t="e">
        <f>'LYNX PLYWOOD'!#REF!</f>
        <v>#REF!</v>
      </c>
    </row>
    <row r="441" spans="2:9">
      <c r="B441" s="4" t="e">
        <f>'LYNX PLYWOOD'!#REF!*SUM('LYNX PLYWOOD'!N385:Y385)</f>
        <v>#REF!</v>
      </c>
      <c r="C441" s="4" t="e">
        <f>'LYNX PLYWOOD'!#REF!*SUM('LYNX PLYWOOD'!N385:Y385)</f>
        <v>#REF!</v>
      </c>
      <c r="D441" s="4" t="e">
        <f>'LYNX PLYWOOD'!#REF!*SUM('LYNX PLYWOOD'!N385:Y385)</f>
        <v>#REF!</v>
      </c>
      <c r="E441" s="4" t="e">
        <f>'LYNX PLYWOOD'!#REF!*SUM('LYNX PLYWOOD'!N385:Y385)</f>
        <v>#REF!</v>
      </c>
      <c r="F441" s="4" t="e">
        <f t="shared" si="17"/>
        <v>#REF!</v>
      </c>
      <c r="G441" s="4" t="e">
        <f t="shared" si="18"/>
        <v>#REF!</v>
      </c>
      <c r="H441" s="4" t="e">
        <f>'LYNX PLYWOOD'!#REF!*SUM('LYNX PLYWOOD'!N385:Y385)/3.125</f>
        <v>#REF!</v>
      </c>
      <c r="I441" s="4" t="e">
        <f>'LYNX PLYWOOD'!#REF!</f>
        <v>#REF!</v>
      </c>
    </row>
    <row r="442" spans="2:9">
      <c r="B442" s="4" t="e">
        <f>'LYNX PLYWOOD'!#REF!*SUM('LYNX PLYWOOD'!N386:Y386)</f>
        <v>#REF!</v>
      </c>
      <c r="C442" s="4" t="e">
        <f>'LYNX PLYWOOD'!#REF!*SUM('LYNX PLYWOOD'!N386:Y386)</f>
        <v>#REF!</v>
      </c>
      <c r="D442" s="4" t="e">
        <f>'LYNX PLYWOOD'!#REF!*SUM('LYNX PLYWOOD'!N386:Y386)</f>
        <v>#REF!</v>
      </c>
      <c r="E442" s="4" t="e">
        <f>'LYNX PLYWOOD'!#REF!*SUM('LYNX PLYWOOD'!N386:Y386)</f>
        <v>#REF!</v>
      </c>
      <c r="F442" s="4" t="e">
        <f t="shared" si="17"/>
        <v>#REF!</v>
      </c>
      <c r="G442" s="4" t="e">
        <f t="shared" si="18"/>
        <v>#REF!</v>
      </c>
      <c r="H442" s="4" t="e">
        <f>'LYNX PLYWOOD'!#REF!*SUM('LYNX PLYWOOD'!N386:Y386)/3.125</f>
        <v>#REF!</v>
      </c>
      <c r="I442" s="4" t="e">
        <f>'LYNX PLYWOOD'!#REF!</f>
        <v>#REF!</v>
      </c>
    </row>
    <row r="443" spans="2:9">
      <c r="B443" s="4" t="e">
        <f>'LYNX PLYWOOD'!#REF!*SUM('LYNX PLYWOOD'!N387:Y387)</f>
        <v>#REF!</v>
      </c>
      <c r="C443" s="4" t="e">
        <f>'LYNX PLYWOOD'!#REF!*SUM('LYNX PLYWOOD'!N387:Y387)</f>
        <v>#REF!</v>
      </c>
      <c r="D443" s="4" t="e">
        <f>'LYNX PLYWOOD'!#REF!*SUM('LYNX PLYWOOD'!N387:Y387)</f>
        <v>#REF!</v>
      </c>
      <c r="E443" s="4" t="e">
        <f>'LYNX PLYWOOD'!#REF!*SUM('LYNX PLYWOOD'!N387:Y387)</f>
        <v>#REF!</v>
      </c>
      <c r="F443" s="4" t="e">
        <f t="shared" si="17"/>
        <v>#REF!</v>
      </c>
      <c r="G443" s="4" t="e">
        <f t="shared" si="18"/>
        <v>#REF!</v>
      </c>
      <c r="H443" s="4" t="e">
        <f>'LYNX PLYWOOD'!#REF!*SUM('LYNX PLYWOOD'!N387:Y387)/3.125</f>
        <v>#REF!</v>
      </c>
      <c r="I443" s="4" t="e">
        <f>'LYNX PLYWOOD'!#REF!</f>
        <v>#REF!</v>
      </c>
    </row>
    <row r="444" spans="2:9">
      <c r="B444" s="4" t="e">
        <f>'LYNX PLYWOOD'!#REF!*SUM('LYNX PLYWOOD'!N388:Y388)</f>
        <v>#REF!</v>
      </c>
      <c r="C444" s="4" t="e">
        <f>'LYNX PLYWOOD'!#REF!*SUM('LYNX PLYWOOD'!N388:Y388)</f>
        <v>#REF!</v>
      </c>
      <c r="D444" s="4" t="e">
        <f>'LYNX PLYWOOD'!#REF!*SUM('LYNX PLYWOOD'!N388:Y388)</f>
        <v>#REF!</v>
      </c>
      <c r="E444" s="4" t="e">
        <f>'LYNX PLYWOOD'!#REF!*SUM('LYNX PLYWOOD'!N388:Y388)</f>
        <v>#REF!</v>
      </c>
      <c r="F444" s="4" t="e">
        <f t="shared" si="17"/>
        <v>#REF!</v>
      </c>
      <c r="G444" s="4" t="e">
        <f t="shared" si="18"/>
        <v>#REF!</v>
      </c>
      <c r="H444" s="4" t="e">
        <f>'LYNX PLYWOOD'!#REF!*SUM('LYNX PLYWOOD'!N388:Y388)/3.125</f>
        <v>#REF!</v>
      </c>
      <c r="I444" s="4" t="e">
        <f>'LYNX PLYWOOD'!#REF!</f>
        <v>#REF!</v>
      </c>
    </row>
    <row r="445" spans="2:9">
      <c r="B445" s="4" t="e">
        <f>'LYNX PLYWOOD'!#REF!*SUM('LYNX PLYWOOD'!N389:Y389)</f>
        <v>#REF!</v>
      </c>
      <c r="C445" s="4" t="e">
        <f>'LYNX PLYWOOD'!#REF!*SUM('LYNX PLYWOOD'!N389:Y389)</f>
        <v>#REF!</v>
      </c>
      <c r="D445" s="4" t="e">
        <f>'LYNX PLYWOOD'!#REF!*SUM('LYNX PLYWOOD'!N389:Y389)</f>
        <v>#REF!</v>
      </c>
      <c r="E445" s="4" t="e">
        <f>'LYNX PLYWOOD'!#REF!*SUM('LYNX PLYWOOD'!N389:Y389)</f>
        <v>#REF!</v>
      </c>
      <c r="F445" s="4" t="e">
        <f t="shared" si="17"/>
        <v>#REF!</v>
      </c>
      <c r="G445" s="4" t="e">
        <f t="shared" si="18"/>
        <v>#REF!</v>
      </c>
      <c r="H445" s="4" t="e">
        <f>'LYNX PLYWOOD'!#REF!*SUM('LYNX PLYWOOD'!N389:Y389)/3.125</f>
        <v>#REF!</v>
      </c>
      <c r="I445" s="4" t="e">
        <f>'LYNX PLYWOOD'!#REF!</f>
        <v>#REF!</v>
      </c>
    </row>
    <row r="446" spans="2:9">
      <c r="B446" s="4" t="e">
        <f>'LYNX PLYWOOD'!#REF!*SUM('LYNX PLYWOOD'!N390:Y390)</f>
        <v>#REF!</v>
      </c>
      <c r="C446" s="4" t="e">
        <f>'LYNX PLYWOOD'!#REF!*SUM('LYNX PLYWOOD'!N390:Y390)</f>
        <v>#REF!</v>
      </c>
      <c r="D446" s="4" t="e">
        <f>'LYNX PLYWOOD'!#REF!*SUM('LYNX PLYWOOD'!N390:Y390)</f>
        <v>#REF!</v>
      </c>
      <c r="E446" s="4" t="e">
        <f>'LYNX PLYWOOD'!#REF!*SUM('LYNX PLYWOOD'!N390:Y390)</f>
        <v>#REF!</v>
      </c>
      <c r="F446" s="4" t="e">
        <f t="shared" si="17"/>
        <v>#REF!</v>
      </c>
      <c r="G446" s="4" t="e">
        <f t="shared" si="18"/>
        <v>#REF!</v>
      </c>
      <c r="H446" s="4" t="e">
        <f>'LYNX PLYWOOD'!#REF!*SUM('LYNX PLYWOOD'!N390:Y390)/3.125</f>
        <v>#REF!</v>
      </c>
      <c r="I446" s="4" t="e">
        <f>'LYNX PLYWOOD'!#REF!</f>
        <v>#REF!</v>
      </c>
    </row>
    <row r="447" spans="2:9">
      <c r="B447" s="4" t="e">
        <f>'LYNX PLYWOOD'!#REF!*SUM('LYNX PLYWOOD'!N391:Y391)</f>
        <v>#REF!</v>
      </c>
      <c r="C447" s="4" t="e">
        <f>'LYNX PLYWOOD'!#REF!*SUM('LYNX PLYWOOD'!N391:Y391)</f>
        <v>#REF!</v>
      </c>
      <c r="D447" s="4" t="e">
        <f>'LYNX PLYWOOD'!#REF!*SUM('LYNX PLYWOOD'!N391:Y391)</f>
        <v>#REF!</v>
      </c>
      <c r="E447" s="4" t="e">
        <f>'LYNX PLYWOOD'!#REF!*SUM('LYNX PLYWOOD'!N391:Y391)</f>
        <v>#REF!</v>
      </c>
      <c r="F447" s="4" t="e">
        <f t="shared" si="17"/>
        <v>#REF!</v>
      </c>
      <c r="G447" s="4" t="e">
        <f t="shared" si="18"/>
        <v>#REF!</v>
      </c>
      <c r="H447" s="4" t="e">
        <f>'LYNX PLYWOOD'!#REF!*SUM('LYNX PLYWOOD'!N391:Y391)/3.125</f>
        <v>#REF!</v>
      </c>
      <c r="I447" s="4" t="e">
        <f>'LYNX PLYWOOD'!#REF!</f>
        <v>#REF!</v>
      </c>
    </row>
    <row r="448" spans="2:9">
      <c r="B448" s="4" t="e">
        <f>'LYNX PLYWOOD'!#REF!*SUM('LYNX PLYWOOD'!N392:Y392)</f>
        <v>#REF!</v>
      </c>
      <c r="C448" s="4" t="e">
        <f>'LYNX PLYWOOD'!#REF!*SUM('LYNX PLYWOOD'!N392:Y392)</f>
        <v>#REF!</v>
      </c>
      <c r="D448" s="4" t="e">
        <f>'LYNX PLYWOOD'!#REF!*SUM('LYNX PLYWOOD'!N392:Y392)</f>
        <v>#REF!</v>
      </c>
      <c r="E448" s="4" t="e">
        <f>'LYNX PLYWOOD'!#REF!*SUM('LYNX PLYWOOD'!N392:Y392)</f>
        <v>#REF!</v>
      </c>
      <c r="F448" s="4" t="e">
        <f t="shared" si="17"/>
        <v>#REF!</v>
      </c>
      <c r="G448" s="4" t="e">
        <f t="shared" si="18"/>
        <v>#REF!</v>
      </c>
      <c r="H448" s="4" t="e">
        <f>'LYNX PLYWOOD'!#REF!*SUM('LYNX PLYWOOD'!N392:Y392)/3.125</f>
        <v>#REF!</v>
      </c>
      <c r="I448" s="4" t="e">
        <f>'LYNX PLYWOOD'!#REF!</f>
        <v>#REF!</v>
      </c>
    </row>
    <row r="449" spans="2:9">
      <c r="B449" s="4" t="e">
        <f>'LYNX PLYWOOD'!#REF!*SUM('LYNX PLYWOOD'!N393:Y393)</f>
        <v>#REF!</v>
      </c>
      <c r="C449" s="4" t="e">
        <f>'LYNX PLYWOOD'!#REF!*SUM('LYNX PLYWOOD'!N393:Y393)</f>
        <v>#REF!</v>
      </c>
      <c r="D449" s="4" t="e">
        <f>'LYNX PLYWOOD'!#REF!*SUM('LYNX PLYWOOD'!N393:Y393)</f>
        <v>#REF!</v>
      </c>
      <c r="E449" s="4" t="e">
        <f>'LYNX PLYWOOD'!#REF!*SUM('LYNX PLYWOOD'!N393:Y393)</f>
        <v>#REF!</v>
      </c>
      <c r="F449" s="4" t="e">
        <f t="shared" si="17"/>
        <v>#REF!</v>
      </c>
      <c r="G449" s="4" t="e">
        <f t="shared" si="18"/>
        <v>#REF!</v>
      </c>
      <c r="H449" s="4" t="e">
        <f>'LYNX PLYWOOD'!#REF!*SUM('LYNX PLYWOOD'!N393:Y393)/3.125</f>
        <v>#REF!</v>
      </c>
      <c r="I449" s="4" t="e">
        <f>'LYNX PLYWOOD'!#REF!</f>
        <v>#REF!</v>
      </c>
    </row>
    <row r="450" spans="2:9">
      <c r="B450" s="4" t="e">
        <f>'LYNX PLYWOOD'!#REF!*SUM('LYNX PLYWOOD'!N394:Y394)</f>
        <v>#REF!</v>
      </c>
      <c r="C450" s="4" t="e">
        <f>'LYNX PLYWOOD'!#REF!*SUM('LYNX PLYWOOD'!N394:Y394)</f>
        <v>#REF!</v>
      </c>
      <c r="D450" s="4" t="e">
        <f>'LYNX PLYWOOD'!#REF!*SUM('LYNX PLYWOOD'!N394:Y394)</f>
        <v>#REF!</v>
      </c>
      <c r="E450" s="4" t="e">
        <f>'LYNX PLYWOOD'!#REF!*SUM('LYNX PLYWOOD'!N394:Y394)</f>
        <v>#REF!</v>
      </c>
      <c r="F450" s="4" t="e">
        <f t="shared" si="17"/>
        <v>#REF!</v>
      </c>
      <c r="G450" s="4" t="e">
        <f t="shared" si="18"/>
        <v>#REF!</v>
      </c>
      <c r="H450" s="4" t="e">
        <f>'LYNX PLYWOOD'!#REF!*SUM('LYNX PLYWOOD'!N394:Y394)/3.125</f>
        <v>#REF!</v>
      </c>
      <c r="I450" s="4" t="e">
        <f>'LYNX PLYWOOD'!#REF!</f>
        <v>#REF!</v>
      </c>
    </row>
    <row r="451" spans="2:9">
      <c r="B451" s="4" t="e">
        <f>'LYNX PLYWOOD'!#REF!*SUM('LYNX PLYWOOD'!N395:Y395)</f>
        <v>#REF!</v>
      </c>
      <c r="C451" s="4" t="e">
        <f>'LYNX PLYWOOD'!#REF!*SUM('LYNX PLYWOOD'!N395:Y395)</f>
        <v>#REF!</v>
      </c>
      <c r="D451" s="4" t="e">
        <f>'LYNX PLYWOOD'!#REF!*SUM('LYNX PLYWOOD'!N395:Y395)</f>
        <v>#REF!</v>
      </c>
      <c r="E451" s="4" t="e">
        <f>'LYNX PLYWOOD'!#REF!*SUM('LYNX PLYWOOD'!N395:Y395)</f>
        <v>#REF!</v>
      </c>
      <c r="F451" s="4" t="e">
        <f t="shared" ref="F451:F452" si="19">D451/10</f>
        <v>#REF!</v>
      </c>
      <c r="G451" s="4" t="e">
        <f t="shared" ref="G451:G452" si="20">(3/100)*D451</f>
        <v>#REF!</v>
      </c>
      <c r="H451" s="4" t="e">
        <f>'LYNX PLYWOOD'!#REF!*SUM('LYNX PLYWOOD'!N395:Y395)/3.125</f>
        <v>#REF!</v>
      </c>
      <c r="I451" s="4" t="e">
        <f>'LYNX PLYWOOD'!#REF!</f>
        <v>#REF!</v>
      </c>
    </row>
    <row r="452" spans="2:9">
      <c r="B452" s="4" t="e">
        <f>'LYNX PLYWOOD'!#REF!*SUM('LYNX PLYWOOD'!N396:Y396)</f>
        <v>#REF!</v>
      </c>
      <c r="C452" s="4" t="e">
        <f>'LYNX PLYWOOD'!#REF!*SUM('LYNX PLYWOOD'!N396:Y396)</f>
        <v>#REF!</v>
      </c>
      <c r="D452" s="4" t="e">
        <f>'LYNX PLYWOOD'!#REF!*SUM('LYNX PLYWOOD'!N396:Y396)</f>
        <v>#REF!</v>
      </c>
      <c r="E452" s="4" t="e">
        <f>'LYNX PLYWOOD'!#REF!*SUM('LYNX PLYWOOD'!N396:Y396)</f>
        <v>#REF!</v>
      </c>
      <c r="F452" s="4" t="e">
        <f t="shared" si="19"/>
        <v>#REF!</v>
      </c>
      <c r="G452" s="4" t="e">
        <f t="shared" si="20"/>
        <v>#REF!</v>
      </c>
      <c r="H452" s="4" t="e">
        <f>'LYNX PLYWOOD'!#REF!*SUM('LYNX PLYWOOD'!N396:Y396)/3.125</f>
        <v>#REF!</v>
      </c>
      <c r="I452" s="4" t="e">
        <f>'LYNX PLYWOOD'!#REF!</f>
        <v>#REF!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tabColor theme="0" tint="-4.9989318521683403E-2"/>
    <pageSetUpPr fitToPage="1"/>
  </sheetPr>
  <dimension ref="A1:CJ75"/>
  <sheetViews>
    <sheetView showGridLines="0" showRowColHeaders="0" zoomScale="60" zoomScaleNormal="60" zoomScalePageLayoutView="75" workbookViewId="0">
      <pane ySplit="8" topLeftCell="A9" activePane="bottomLeft" state="frozen"/>
      <selection activeCell="L11" sqref="L11"/>
      <selection pane="bottomLeft" activeCell="N11" sqref="N11"/>
    </sheetView>
  </sheetViews>
  <sheetFormatPr defaultColWidth="11" defaultRowHeight="18"/>
  <cols>
    <col min="1" max="1" width="4.796875" customWidth="1"/>
    <col min="2" max="2" width="3.5" style="216" customWidth="1"/>
    <col min="3" max="3" width="22" customWidth="1"/>
    <col min="4" max="4" width="12" style="215" customWidth="1"/>
    <col min="5" max="5" width="8.19921875" style="127" hidden="1" customWidth="1"/>
    <col min="6" max="6" width="8.19921875" style="127" customWidth="1"/>
    <col min="7" max="7" width="13" style="304" customWidth="1"/>
    <col min="8" max="8" width="22.59765625" style="127" customWidth="1"/>
    <col min="9" max="9" width="9.296875" style="127" customWidth="1"/>
    <col min="10" max="10" width="9" style="127" customWidth="1"/>
    <col min="11" max="11" width="10.09765625" style="127" customWidth="1"/>
    <col min="12" max="12" width="11.796875" style="127" bestFit="1" customWidth="1"/>
    <col min="13" max="13" width="18" style="169" customWidth="1"/>
    <col min="14" max="19" width="14.296875" style="31" customWidth="1"/>
    <col min="20" max="20" width="14.296875" style="31" hidden="1" customWidth="1"/>
    <col min="21" max="27" width="14.296875" style="31" customWidth="1"/>
    <col min="28" max="28" width="20.69921875" style="27" customWidth="1"/>
    <col min="29" max="29" width="8.796875" style="217" customWidth="1"/>
    <col min="30" max="30" width="9.796875" customWidth="1"/>
    <col min="31" max="33" width="11" hidden="1" customWidth="1"/>
    <col min="34" max="34" width="11.3984375" hidden="1" customWidth="1"/>
    <col min="35" max="35" width="9" style="531" hidden="1" customWidth="1"/>
    <col min="36" max="36" width="9" style="478" hidden="1" customWidth="1"/>
    <col min="37" max="37" width="5.8984375" style="132" hidden="1" customWidth="1"/>
    <col min="38" max="38" width="5.8984375" style="129" hidden="1" customWidth="1"/>
    <col min="39" max="39" width="5.8984375" style="133" hidden="1" customWidth="1"/>
    <col min="40" max="40" width="5.8984375" style="134" hidden="1" customWidth="1"/>
    <col min="41" max="41" width="5.8984375" style="550" hidden="1" customWidth="1"/>
    <col min="42" max="43" width="5.8984375" style="555" hidden="1" customWidth="1"/>
    <col min="44" max="44" width="5.8984375" style="573" hidden="1" customWidth="1"/>
    <col min="45" max="45" width="5.8984375" style="578" hidden="1" customWidth="1"/>
    <col min="46" max="46" width="5.8984375" style="568" hidden="1" customWidth="1"/>
    <col min="47" max="47" width="5.8984375" style="135" hidden="1" customWidth="1"/>
    <col min="48" max="48" width="5.8984375" style="136" hidden="1" customWidth="1"/>
    <col min="49" max="49" width="5.8984375" style="137" hidden="1" customWidth="1"/>
    <col min="50" max="50" width="5.8984375" style="563" hidden="1" customWidth="1"/>
    <col min="51" max="51" width="11.8984375" style="204" hidden="1" customWidth="1"/>
    <col min="52" max="52" width="10" style="195" hidden="1" customWidth="1"/>
    <col min="53" max="53" width="10.5" style="204" hidden="1" customWidth="1"/>
    <col min="54" max="54" width="8.296875" style="195" hidden="1" customWidth="1"/>
    <col min="55" max="83" width="11" hidden="1" customWidth="1"/>
    <col min="84" max="84" width="12.5" hidden="1" customWidth="1"/>
    <col min="85" max="87" width="11" hidden="1" customWidth="1"/>
  </cols>
  <sheetData>
    <row r="1" spans="2:88" ht="36" customHeight="1">
      <c r="C1" s="715" t="s">
        <v>1516</v>
      </c>
      <c r="J1" s="695"/>
      <c r="K1" s="695"/>
      <c r="L1" s="445" t="s">
        <v>199</v>
      </c>
      <c r="M1" s="720">
        <f>SUM(AB$10:AB$1048576)</f>
        <v>0</v>
      </c>
      <c r="N1" s="720"/>
      <c r="O1" s="696" t="s">
        <v>6</v>
      </c>
      <c r="Q1" s="422"/>
      <c r="R1" s="422"/>
      <c r="S1" s="422"/>
      <c r="T1" s="422"/>
      <c r="U1"/>
      <c r="V1"/>
      <c r="W1"/>
      <c r="X1"/>
      <c r="Y1"/>
      <c r="Z1"/>
      <c r="AA1"/>
    </row>
    <row r="2" spans="2:88" ht="29.4" customHeight="1">
      <c r="C2" s="715"/>
      <c r="E2" s="128"/>
      <c r="F2" s="128"/>
      <c r="L2" s="315" t="s">
        <v>200</v>
      </c>
      <c r="M2" s="721">
        <f>SUM(N10:AA74)</f>
        <v>0</v>
      </c>
      <c r="N2" s="721"/>
      <c r="O2" s="252"/>
      <c r="Q2" s="422"/>
      <c r="R2" s="422"/>
      <c r="S2" s="422"/>
      <c r="T2" s="422"/>
      <c r="U2"/>
      <c r="V2"/>
      <c r="W2"/>
      <c r="X2"/>
      <c r="Y2"/>
      <c r="Z2"/>
      <c r="AA2"/>
      <c r="AD2" s="221">
        <f>SUM(AG10:AG224)</f>
        <v>0</v>
      </c>
    </row>
    <row r="3" spans="2:88" ht="24.6" customHeight="1">
      <c r="C3" s="715"/>
      <c r="E3" s="128"/>
      <c r="F3" s="128"/>
      <c r="L3" s="315" t="s">
        <v>9</v>
      </c>
      <c r="M3" s="722">
        <f>SUM(AJ:AJ)</f>
        <v>0</v>
      </c>
      <c r="N3" s="722"/>
      <c r="O3" s="252" t="s">
        <v>4</v>
      </c>
      <c r="Q3" s="422"/>
      <c r="R3" s="422"/>
      <c r="S3" s="422"/>
      <c r="T3" s="422"/>
      <c r="U3"/>
      <c r="V3"/>
      <c r="W3"/>
      <c r="X3"/>
      <c r="Y3"/>
      <c r="Z3"/>
      <c r="AA3"/>
      <c r="CJ3" s="716" t="s">
        <v>148</v>
      </c>
    </row>
    <row r="4" spans="2:88" ht="13.2" customHeight="1">
      <c r="C4" s="715"/>
      <c r="E4" s="128"/>
      <c r="F4" s="128"/>
      <c r="L4" s="90"/>
      <c r="M4" s="315"/>
      <c r="N4" s="251"/>
      <c r="O4" s="252"/>
      <c r="Q4"/>
      <c r="R4"/>
      <c r="S4"/>
      <c r="T4"/>
      <c r="U4"/>
      <c r="V4"/>
      <c r="W4"/>
      <c r="X4"/>
      <c r="Y4"/>
      <c r="Z4"/>
      <c r="AA4"/>
      <c r="CJ4" s="717"/>
    </row>
    <row r="5" spans="2:88" ht="24" customHeight="1">
      <c r="C5" s="715"/>
      <c r="E5" s="128"/>
      <c r="F5" s="128"/>
      <c r="H5" s="175"/>
      <c r="L5" s="215"/>
      <c r="M5" s="316"/>
      <c r="N5" s="140"/>
      <c r="O5" s="140"/>
      <c r="P5" s="140"/>
      <c r="Q5" s="215"/>
      <c r="R5" s="215"/>
      <c r="S5" s="215"/>
      <c r="T5" s="679" t="s">
        <v>7</v>
      </c>
      <c r="U5" s="215"/>
      <c r="V5" s="292"/>
      <c r="W5" s="215"/>
      <c r="X5" s="215"/>
      <c r="Y5" s="215"/>
      <c r="Z5" s="140"/>
      <c r="AA5" s="292"/>
      <c r="AB5" s="255" t="s">
        <v>259</v>
      </c>
      <c r="CJ5" s="718"/>
    </row>
    <row r="6" spans="2:88" hidden="1">
      <c r="E6" s="128"/>
      <c r="F6" s="128"/>
      <c r="L6" s="215"/>
      <c r="M6" s="317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255"/>
    </row>
    <row r="7" spans="2:88" ht="25.8">
      <c r="B7" s="218"/>
      <c r="D7" s="140"/>
      <c r="E7" s="131"/>
      <c r="F7" s="131"/>
      <c r="G7" s="322"/>
      <c r="L7" s="215"/>
      <c r="M7" s="253" t="s">
        <v>258</v>
      </c>
      <c r="N7" s="257">
        <f t="shared" ref="N7:AA7" si="0">SUM(AK:AK)</f>
        <v>0</v>
      </c>
      <c r="O7" s="209">
        <f t="shared" si="0"/>
        <v>0</v>
      </c>
      <c r="P7" s="209">
        <f t="shared" si="0"/>
        <v>0</v>
      </c>
      <c r="Q7" s="209">
        <f t="shared" si="0"/>
        <v>0</v>
      </c>
      <c r="R7" s="209">
        <f t="shared" si="0"/>
        <v>0</v>
      </c>
      <c r="S7" s="209">
        <f t="shared" si="0"/>
        <v>0</v>
      </c>
      <c r="T7" s="209">
        <f t="shared" si="0"/>
        <v>0</v>
      </c>
      <c r="U7" s="209">
        <f t="shared" si="0"/>
        <v>0</v>
      </c>
      <c r="V7" s="209">
        <f t="shared" si="0"/>
        <v>0</v>
      </c>
      <c r="W7" s="209">
        <f t="shared" si="0"/>
        <v>0</v>
      </c>
      <c r="X7" s="209">
        <f t="shared" si="0"/>
        <v>0</v>
      </c>
      <c r="Y7" s="209">
        <f t="shared" si="0"/>
        <v>0</v>
      </c>
      <c r="Z7" s="209">
        <f t="shared" si="0"/>
        <v>0</v>
      </c>
      <c r="AA7" s="209">
        <f t="shared" si="0"/>
        <v>0</v>
      </c>
      <c r="AB7" s="310">
        <f>SUM(N7:AA7)</f>
        <v>0</v>
      </c>
      <c r="AC7" s="219"/>
      <c r="AD7" s="220"/>
      <c r="AF7" s="291" t="s">
        <v>146</v>
      </c>
      <c r="AG7" s="221">
        <f>SUM(AG10:AG224)</f>
        <v>0</v>
      </c>
      <c r="AI7" s="532"/>
      <c r="AJ7" s="479"/>
      <c r="AK7" s="162"/>
      <c r="AL7" s="141"/>
      <c r="AM7" s="163"/>
      <c r="AN7" s="164"/>
      <c r="AO7" s="551"/>
      <c r="AP7" s="556"/>
      <c r="AQ7" s="556"/>
      <c r="AR7" s="574"/>
      <c r="AS7" s="579"/>
      <c r="AT7" s="569"/>
      <c r="AU7" s="165"/>
      <c r="AV7" s="166"/>
      <c r="AW7" s="167"/>
      <c r="AX7" s="564"/>
      <c r="AY7" s="202"/>
      <c r="AZ7" s="599">
        <f>SUM(SUMPRODUCT($AZ$11:$AZ$299,O11:O299)+SUMPRODUCT($AZ$11:$AZ$299,P11:P299)+SUMPRODUCT($AZ$11:$AZ$299,Q11:Q299)+SUMPRODUCT($AZ$11:$AZ$299,R11:R299)+SUMPRODUCT($AZ$11:$AZ$299,U11:U299)+SUMPRODUCT($AZ$11:$AZ$299,V11:V299)+SUMPRODUCT($AZ$11:$AZ$299,S11:S299)+SUMPRODUCT($AZ$11:$AZ$299,W11:W299)+SUMPRODUCT($AZ$11:$AZ$299,X11:X299)+SUMPRODUCT($AZ$11:$AZ$299,Y11:Y299)+SUMPRODUCT($AZ$11:$AZ$299,Z11:Z299)+SUMPRODUCT($AZ$11:$AZ$299,AA11:AA299)+SUMPRODUCT($AZ$11:$AZ$299,N11:N299)+SUMPRODUCT($AZ$11:$AZ$299,T11:T299))</f>
        <v>0</v>
      </c>
      <c r="BA7" s="202"/>
      <c r="BB7" s="196"/>
      <c r="BD7" s="31">
        <f>SUM(BD11:BD200)</f>
        <v>0</v>
      </c>
      <c r="BE7" s="31">
        <f t="shared" ref="BE7:CI7" si="1">SUM(BE11:BE200)</f>
        <v>0</v>
      </c>
      <c r="BF7" s="31">
        <f t="shared" si="1"/>
        <v>0</v>
      </c>
      <c r="BG7" s="31">
        <f t="shared" si="1"/>
        <v>0</v>
      </c>
      <c r="BH7" s="31">
        <f t="shared" si="1"/>
        <v>0</v>
      </c>
      <c r="BI7" s="31">
        <f t="shared" si="1"/>
        <v>0</v>
      </c>
      <c r="BJ7" s="31">
        <f t="shared" si="1"/>
        <v>0</v>
      </c>
      <c r="BK7" s="31">
        <f t="shared" si="1"/>
        <v>0</v>
      </c>
      <c r="BL7" s="31"/>
      <c r="BM7" s="31">
        <f t="shared" si="1"/>
        <v>0</v>
      </c>
      <c r="BN7" s="31">
        <f t="shared" si="1"/>
        <v>0</v>
      </c>
      <c r="BO7" s="31"/>
      <c r="BP7" s="31">
        <f t="shared" si="1"/>
        <v>0</v>
      </c>
      <c r="BQ7" s="31">
        <f t="shared" si="1"/>
        <v>0</v>
      </c>
      <c r="BR7" s="31">
        <f t="shared" si="1"/>
        <v>0</v>
      </c>
      <c r="BS7" s="31">
        <f t="shared" si="1"/>
        <v>0</v>
      </c>
      <c r="BT7" s="31">
        <f t="shared" si="1"/>
        <v>0</v>
      </c>
      <c r="BU7" s="31">
        <f t="shared" si="1"/>
        <v>0</v>
      </c>
      <c r="BV7" s="31">
        <f t="shared" si="1"/>
        <v>0</v>
      </c>
      <c r="BW7" s="31">
        <f t="shared" si="1"/>
        <v>0</v>
      </c>
      <c r="BX7" s="31">
        <f t="shared" si="1"/>
        <v>0</v>
      </c>
      <c r="BY7" s="31">
        <f t="shared" si="1"/>
        <v>0</v>
      </c>
      <c r="BZ7" s="31">
        <f t="shared" si="1"/>
        <v>0</v>
      </c>
      <c r="CA7" s="31">
        <f t="shared" si="1"/>
        <v>0</v>
      </c>
      <c r="CB7" s="31">
        <f t="shared" si="1"/>
        <v>0</v>
      </c>
      <c r="CC7" s="31">
        <f t="shared" si="1"/>
        <v>0</v>
      </c>
      <c r="CD7" s="31">
        <f t="shared" si="1"/>
        <v>0</v>
      </c>
      <c r="CE7" s="31">
        <f t="shared" si="1"/>
        <v>0</v>
      </c>
      <c r="CF7" s="31">
        <f>SUM(CF11:CF200)</f>
        <v>0</v>
      </c>
      <c r="CG7" s="31">
        <f t="shared" si="1"/>
        <v>0</v>
      </c>
      <c r="CH7" s="31">
        <f t="shared" si="1"/>
        <v>0</v>
      </c>
      <c r="CI7" s="31">
        <f t="shared" si="1"/>
        <v>0</v>
      </c>
    </row>
    <row r="8" spans="2:88" s="31" customFormat="1" ht="76.8" customHeight="1">
      <c r="B8" s="522" t="s">
        <v>7</v>
      </c>
      <c r="C8" s="222"/>
      <c r="D8" s="435" t="s">
        <v>234</v>
      </c>
      <c r="E8" s="436" t="s">
        <v>68</v>
      </c>
      <c r="F8" s="653" t="s">
        <v>1496</v>
      </c>
      <c r="G8" s="439" t="s">
        <v>232</v>
      </c>
      <c r="H8" s="440" t="s">
        <v>231</v>
      </c>
      <c r="I8" s="440" t="s">
        <v>233</v>
      </c>
      <c r="J8" s="440" t="s">
        <v>230</v>
      </c>
      <c r="K8" s="440" t="s">
        <v>229</v>
      </c>
      <c r="L8" s="440" t="s">
        <v>227</v>
      </c>
      <c r="M8" s="441" t="s">
        <v>228</v>
      </c>
      <c r="N8" s="223" t="s">
        <v>1468</v>
      </c>
      <c r="O8" s="153" t="s">
        <v>32</v>
      </c>
      <c r="P8" s="594" t="s">
        <v>1469</v>
      </c>
      <c r="Q8" s="427" t="s">
        <v>1470</v>
      </c>
      <c r="R8" s="428" t="s">
        <v>1471</v>
      </c>
      <c r="S8" s="429" t="s">
        <v>1472</v>
      </c>
      <c r="T8" s="678" t="s">
        <v>1620</v>
      </c>
      <c r="U8" s="595" t="s">
        <v>1473</v>
      </c>
      <c r="V8" s="596" t="s">
        <v>1474</v>
      </c>
      <c r="W8" s="430" t="s">
        <v>1475</v>
      </c>
      <c r="X8" s="597" t="s">
        <v>1476</v>
      </c>
      <c r="Y8" s="431" t="s">
        <v>1477</v>
      </c>
      <c r="Z8" s="432" t="s">
        <v>1466</v>
      </c>
      <c r="AA8" s="260" t="s">
        <v>1478</v>
      </c>
      <c r="AB8" s="301" t="s">
        <v>9</v>
      </c>
      <c r="AC8" s="470" t="s">
        <v>10</v>
      </c>
      <c r="AD8" s="471" t="s">
        <v>7</v>
      </c>
      <c r="AF8" s="225" t="s">
        <v>147</v>
      </c>
      <c r="AG8" s="225" t="s">
        <v>148</v>
      </c>
      <c r="AI8" s="533" t="s">
        <v>4</v>
      </c>
      <c r="AJ8" s="539" t="s">
        <v>5</v>
      </c>
      <c r="AK8" s="548" t="s">
        <v>1</v>
      </c>
      <c r="AL8" s="521" t="s">
        <v>2</v>
      </c>
      <c r="AM8" s="547" t="s">
        <v>8</v>
      </c>
      <c r="AN8" s="549" t="s">
        <v>27</v>
      </c>
      <c r="AO8" s="552" t="s">
        <v>3</v>
      </c>
      <c r="AP8" s="557" t="s">
        <v>11</v>
      </c>
      <c r="AQ8" s="557" t="s">
        <v>1518</v>
      </c>
      <c r="AR8" s="575" t="s">
        <v>15</v>
      </c>
      <c r="AS8" s="580" t="s">
        <v>149</v>
      </c>
      <c r="AT8" s="570" t="s">
        <v>12</v>
      </c>
      <c r="AU8" s="560" t="s">
        <v>33</v>
      </c>
      <c r="AV8" s="561" t="s">
        <v>14</v>
      </c>
      <c r="AW8" s="442" t="s">
        <v>110</v>
      </c>
      <c r="AX8" s="565" t="s">
        <v>111</v>
      </c>
      <c r="AY8" s="438" t="s">
        <v>150</v>
      </c>
      <c r="AZ8" s="437" t="s">
        <v>193</v>
      </c>
      <c r="BA8" s="438" t="s">
        <v>194</v>
      </c>
      <c r="BB8" s="437" t="s">
        <v>195</v>
      </c>
      <c r="BD8" s="651" t="s">
        <v>1497</v>
      </c>
      <c r="BE8" s="651" t="s">
        <v>1486</v>
      </c>
      <c r="BF8" s="651" t="s">
        <v>226</v>
      </c>
      <c r="BG8" s="651" t="s">
        <v>225</v>
      </c>
      <c r="BH8" s="651" t="s">
        <v>82</v>
      </c>
      <c r="BI8" s="651" t="s">
        <v>167</v>
      </c>
      <c r="BJ8" s="651" t="s">
        <v>166</v>
      </c>
      <c r="BK8" s="651" t="s">
        <v>1498</v>
      </c>
      <c r="BL8" s="86"/>
      <c r="BM8" s="651" t="s">
        <v>1483</v>
      </c>
      <c r="BN8" s="651" t="s">
        <v>1484</v>
      </c>
      <c r="BO8" s="86"/>
      <c r="BP8" s="651" t="s">
        <v>169</v>
      </c>
      <c r="BQ8" s="651" t="s">
        <v>1500</v>
      </c>
      <c r="BR8" s="651" t="s">
        <v>1501</v>
      </c>
      <c r="BS8" s="651" t="s">
        <v>172</v>
      </c>
      <c r="BT8" s="651" t="s">
        <v>192</v>
      </c>
      <c r="BU8" s="651" t="s">
        <v>170</v>
      </c>
      <c r="BV8" s="651" t="s">
        <v>1034</v>
      </c>
      <c r="BW8" s="651" t="s">
        <v>1502</v>
      </c>
      <c r="BX8" s="651" t="s">
        <v>1503</v>
      </c>
      <c r="BY8" s="651" t="s">
        <v>1504</v>
      </c>
      <c r="BZ8" s="651" t="s">
        <v>1505</v>
      </c>
      <c r="CA8" s="651" t="s">
        <v>1506</v>
      </c>
      <c r="CB8" s="652" t="s">
        <v>1037</v>
      </c>
      <c r="CC8" s="652" t="s">
        <v>1507</v>
      </c>
      <c r="CD8" s="652" t="s">
        <v>171</v>
      </c>
      <c r="CE8" s="652" t="s">
        <v>1035</v>
      </c>
      <c r="CF8" s="657" t="s">
        <v>1039</v>
      </c>
      <c r="CG8" s="652" t="s">
        <v>1038</v>
      </c>
      <c r="CH8" s="652" t="s">
        <v>1036</v>
      </c>
      <c r="CI8" s="651" t="s">
        <v>1498</v>
      </c>
    </row>
    <row r="9" spans="2:88" s="226" customFormat="1" ht="30" hidden="1" customHeight="1">
      <c r="B9" s="311"/>
      <c r="D9" s="131"/>
      <c r="E9" s="131"/>
      <c r="F9" s="131"/>
      <c r="G9" s="304"/>
      <c r="H9" s="305"/>
      <c r="I9" s="305"/>
      <c r="J9" s="305"/>
      <c r="K9" s="305"/>
      <c r="L9" s="305"/>
      <c r="M9" s="318"/>
      <c r="N9" s="309" t="s">
        <v>270</v>
      </c>
      <c r="O9" s="309" t="s">
        <v>271</v>
      </c>
      <c r="P9" s="309" t="s">
        <v>272</v>
      </c>
      <c r="Q9" s="309" t="s">
        <v>273</v>
      </c>
      <c r="R9" s="309" t="s">
        <v>274</v>
      </c>
      <c r="S9" s="309" t="s">
        <v>275</v>
      </c>
      <c r="T9" s="309" t="s">
        <v>1517</v>
      </c>
      <c r="U9" s="309" t="s">
        <v>276</v>
      </c>
      <c r="V9" s="309" t="s">
        <v>277</v>
      </c>
      <c r="W9" s="309" t="s">
        <v>278</v>
      </c>
      <c r="X9" s="309" t="s">
        <v>306</v>
      </c>
      <c r="Y9" s="309" t="s">
        <v>305</v>
      </c>
      <c r="Z9" s="309" t="s">
        <v>304</v>
      </c>
      <c r="AA9" s="309" t="s">
        <v>303</v>
      </c>
      <c r="AC9" s="280"/>
      <c r="AD9" s="306"/>
      <c r="AF9" s="307"/>
      <c r="AG9" s="307"/>
      <c r="AI9" s="534"/>
      <c r="AJ9" s="194"/>
      <c r="AK9" s="144"/>
      <c r="AL9" s="130"/>
      <c r="AM9" s="145"/>
      <c r="AN9" s="138"/>
      <c r="AO9" s="553"/>
      <c r="AP9" s="558"/>
      <c r="AQ9" s="558"/>
      <c r="AR9" s="576"/>
      <c r="AS9" s="581"/>
      <c r="AT9" s="571"/>
      <c r="AU9" s="146"/>
      <c r="AV9" s="147"/>
      <c r="AW9" s="148"/>
      <c r="AX9" s="566"/>
      <c r="AY9" s="204"/>
      <c r="AZ9" s="304"/>
      <c r="BA9" s="304"/>
      <c r="BB9" s="304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  <c r="CD9" s="229"/>
      <c r="CE9" s="229"/>
      <c r="CF9" s="229"/>
      <c r="CG9" s="229"/>
      <c r="CH9" s="229"/>
      <c r="CI9" s="229"/>
    </row>
    <row r="10" spans="2:88" s="226" customFormat="1" ht="42.75" customHeight="1">
      <c r="B10" s="227"/>
      <c r="C10" s="160"/>
      <c r="D10" s="131"/>
      <c r="E10" s="131"/>
      <c r="F10" s="131"/>
      <c r="G10" s="304"/>
      <c r="H10" s="131"/>
      <c r="I10" s="131"/>
      <c r="J10" s="131"/>
      <c r="K10" s="131"/>
      <c r="L10" s="131"/>
      <c r="M10" s="320" t="s">
        <v>173</v>
      </c>
      <c r="N10" s="275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391"/>
      <c r="AC10" s="389"/>
      <c r="AD10" s="391"/>
      <c r="AF10" s="277"/>
      <c r="AG10" s="277"/>
      <c r="AI10" s="534"/>
      <c r="AJ10" s="546"/>
      <c r="AK10" s="177"/>
      <c r="AL10" s="154"/>
      <c r="AM10" s="155"/>
      <c r="AN10" s="156"/>
      <c r="AO10" s="554"/>
      <c r="AP10" s="559"/>
      <c r="AQ10" s="559"/>
      <c r="AR10" s="577"/>
      <c r="AS10" s="582"/>
      <c r="AT10" s="572"/>
      <c r="AU10" s="157"/>
      <c r="AV10" s="158"/>
      <c r="AW10" s="159"/>
      <c r="AX10" s="567"/>
      <c r="AY10" s="204"/>
      <c r="AZ10" s="195"/>
      <c r="BA10" s="204"/>
      <c r="BB10" s="195"/>
      <c r="BE10" s="719"/>
      <c r="BF10" s="719"/>
      <c r="BG10" s="719"/>
      <c r="BH10" s="719"/>
      <c r="BI10" s="719"/>
      <c r="BJ10" s="719"/>
      <c r="BK10" s="719"/>
      <c r="BL10" s="719"/>
      <c r="BM10" s="719"/>
      <c r="BN10" s="719"/>
      <c r="BO10" s="719"/>
    </row>
    <row r="11" spans="2:88" s="31" customFormat="1" ht="90" customHeight="1">
      <c r="B11" s="472"/>
      <c r="C11" s="178"/>
      <c r="D11" s="336" t="s">
        <v>301</v>
      </c>
      <c r="E11" s="337">
        <v>21</v>
      </c>
      <c r="F11" s="337"/>
      <c r="G11" s="341" t="s">
        <v>1035</v>
      </c>
      <c r="H11" s="364" t="s">
        <v>180</v>
      </c>
      <c r="I11" s="364" t="s">
        <v>82</v>
      </c>
      <c r="J11" s="337">
        <v>1</v>
      </c>
      <c r="K11" s="337">
        <v>0</v>
      </c>
      <c r="L11" s="337" t="s">
        <v>1488</v>
      </c>
      <c r="M11" s="661">
        <v>194.77500000000001</v>
      </c>
      <c r="N11" s="244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72"/>
      <c r="Z11" s="272"/>
      <c r="AA11" s="272"/>
      <c r="AB11" s="392">
        <f>M11*N11+M11*O11+M11*P11+M11*Q11+M11*R11+M11*S11+M11*U11+M11*V11+M11*W11+M11*X11+M11*Y11+M11*Z11+M11*AA11+M11*T11</f>
        <v>0</v>
      </c>
      <c r="AC11" s="386" t="str">
        <f t="shared" ref="AC11:AC39" si="2">IF(SUM(N11:AA11)&gt;0,"Yes","No")</f>
        <v>No</v>
      </c>
      <c r="AD11" s="387" t="str">
        <f>IF(B11="New","Yes","No")</f>
        <v>No</v>
      </c>
      <c r="AF11" s="239">
        <v>1</v>
      </c>
      <c r="AG11" s="240">
        <f>AF11*N11+AF11*O11+AF11*P11+AF11*Q11+AF11*R11+AF11*S11+AF11*U11+AF11*V11+AF11*W11+AF11*X11+AF11*Y11+AF11*Z11+AF11*AA11+AF11*T11</f>
        <v>0</v>
      </c>
      <c r="AI11" s="541">
        <v>5.4</v>
      </c>
      <c r="AJ11" s="483">
        <f>SUM(N11:AA11)*AI11</f>
        <v>0</v>
      </c>
      <c r="AK11" s="338">
        <f>J11*N11</f>
        <v>0</v>
      </c>
      <c r="AL11" s="416">
        <f>J11*O11</f>
        <v>0</v>
      </c>
      <c r="AM11" s="583">
        <f>J11*P11</f>
        <v>0</v>
      </c>
      <c r="AN11" s="584">
        <f>J11*Q11</f>
        <v>0</v>
      </c>
      <c r="AO11" s="585">
        <f>J11*R11</f>
        <v>0</v>
      </c>
      <c r="AP11" s="586">
        <f>J11*S11</f>
        <v>0</v>
      </c>
      <c r="AQ11" s="586">
        <f>J11*T11</f>
        <v>0</v>
      </c>
      <c r="AR11" s="587">
        <f>J11*U11</f>
        <v>0</v>
      </c>
      <c r="AS11" s="588">
        <f>J11*V11</f>
        <v>0</v>
      </c>
      <c r="AT11" s="589">
        <f>J11*W11</f>
        <v>0</v>
      </c>
      <c r="AU11" s="590">
        <f>J11*X11</f>
        <v>0</v>
      </c>
      <c r="AV11" s="591">
        <f>J11*Y11</f>
        <v>0</v>
      </c>
      <c r="AW11" s="592">
        <f>J11*Z11</f>
        <v>0</v>
      </c>
      <c r="AX11" s="593">
        <f>J11*AA11</f>
        <v>0</v>
      </c>
      <c r="AY11" s="346">
        <v>1</v>
      </c>
      <c r="AZ11" s="339">
        <v>7</v>
      </c>
      <c r="BA11" s="340"/>
      <c r="BB11" s="339"/>
      <c r="BD11" s="31">
        <f t="shared" ref="BD11:BD42" si="3">IF(I11="XS",IF(SUM(N11:AA11)&gt;0,SUM(N11:AA11),0),0)*J11</f>
        <v>0</v>
      </c>
      <c r="BE11" s="31">
        <f t="shared" ref="BE11:BE42" si="4">IF(I11="S",IF(SUM(N11:AA11)&gt;0,SUM(N11:AA11),0),0)*J11</f>
        <v>0</v>
      </c>
      <c r="BF11" s="31">
        <f t="shared" ref="BF11:BF42" si="5">IF(I11="M",IF(SUM(N11:AA11)&gt;0,SUM(N11:AA11),0),0)*J11</f>
        <v>0</v>
      </c>
      <c r="BG11" s="31">
        <f t="shared" ref="BG11:BG42" si="6">IF(I11="L",IF(SUM(N11:AA11)&gt;0,SUM(N11:AA11),0),0)*J11</f>
        <v>0</v>
      </c>
      <c r="BH11" s="31">
        <f t="shared" ref="BH11:BH42" si="7">IF(I11="XL",IF(SUM(N11:AA11)&gt;0,SUM(N11:AA11),0),0)*J11</f>
        <v>0</v>
      </c>
      <c r="BI11" s="31">
        <f t="shared" ref="BI11:BI42" si="8">IF(I11="2XL",IF(SUM(N11:AA11)&gt;0,SUM(N11:AA11),0),0)*J11</f>
        <v>0</v>
      </c>
      <c r="BJ11" s="31">
        <f t="shared" ref="BJ11:BJ42" si="9">IF(I11="3XL",IF(SUM(N11:AA11)&gt;0,SUM(N11:AA11),0),0)*J11</f>
        <v>0</v>
      </c>
      <c r="BK11" s="31">
        <f t="shared" ref="BK11:BK42" si="10">IF(I11="various",IF(SUM(N11:AA11)&gt;0,SUM(N11:AA11),0),0)*J11</f>
        <v>0</v>
      </c>
      <c r="BM11" s="226">
        <f t="shared" ref="BM11:BM42" si="11">IF(F11="",IF(SUM(N11:AA11)&gt;0,SUM(N11:AA11),0),0)*J11</f>
        <v>0</v>
      </c>
      <c r="BN11" s="226">
        <f t="shared" ref="BN11:BN42" si="12">IF(F11="Dual tex.",IF(SUM(N11:AA11)&gt;0,SUM(N11:AA11),0),0)*J11</f>
        <v>0</v>
      </c>
      <c r="BO11" s="226"/>
      <c r="BP11" s="31">
        <f t="shared" ref="BP11:BP42" si="13">IF(G11="sloper",IF(SUM(N11:AA11)&gt;0,SUM(N11:AA11),0),0)*J11</f>
        <v>0</v>
      </c>
      <c r="BQ11" s="31">
        <f t="shared" ref="BQ11:BQ42" si="14">IF(G11="footholds",IF(SUM(N11:AA11)&gt;0,SUM(N11:AA11),0),0)*J11</f>
        <v>0</v>
      </c>
      <c r="BR11" s="31">
        <f t="shared" ref="BR11:BR42" si="15">IF(G11="micros",IF(SUM(N11:AA11)&gt;0,SUM(N11:AA11),0),0)*J11</f>
        <v>0</v>
      </c>
      <c r="BS11" s="31">
        <f t="shared" ref="BS11:BS42" si="16">IF(G11="jug",IF(SUM(N11:AA11)&gt;0,SUM(N11:AA11),0),0)*J11</f>
        <v>0</v>
      </c>
      <c r="BT11" s="31">
        <f t="shared" ref="BT11:BT42" si="17">IF(G11="ledge",IF(SUM(N11:AA11)&gt;0,SUM(N11:AA11),0),0)*J11</f>
        <v>0</v>
      </c>
      <c r="BU11" s="31">
        <f t="shared" ref="BU11:BU42" si="18">IF(G11="edge",IF(SUM(N11:AA11)&gt;0,SUM(N11:AA11),0),0)*J11</f>
        <v>0</v>
      </c>
      <c r="BV11" s="31">
        <f t="shared" ref="BV11:BV42" si="19">IF(G11="crimp",IF(SUM(N11:AA11)&gt;0,SUM(N11:AA11),0),0)*J11</f>
        <v>0</v>
      </c>
      <c r="BW11" s="31">
        <f t="shared" ref="BW11:BW42" si="20">IF(G11="incut",IF(SUM(N11:AA11)&gt;0,SUM(N11:AA11),0),0)*J11</f>
        <v>0</v>
      </c>
      <c r="BX11" s="31">
        <f t="shared" ref="BX11:BX42" si="21">IF(G11="dish",IF(SUM(N11:AA11)&gt;0,SUM(N11:AA11),0),0)*J11</f>
        <v>0</v>
      </c>
      <c r="BY11" s="31">
        <f t="shared" ref="BY11:BY42" si="22">IF(G11="pinch",IF(SUM(N11:AA11)&gt;0,SUM(N11:AA11),0),0)*J11</f>
        <v>0</v>
      </c>
      <c r="BZ11" s="31">
        <f t="shared" ref="BZ11:BZ42" si="23">IF(G11="pocket",IF(SUM(N11:AA11)&gt;0,SUM(N11:AA11),0),0)*J11</f>
        <v>0</v>
      </c>
      <c r="CA11" s="31">
        <f t="shared" ref="CA11:CA42" si="24">IF(G11="insert",IF(SUM(N11:AA11)&gt;0,SUM(N11:AA11),0),0)*J11</f>
        <v>0</v>
      </c>
      <c r="CB11" s="31">
        <f t="shared" ref="CB11:CB42" si="25">IF(G11="feature",IF(SUM(N11:AA11)&gt;0,SUM(N11:AA11),0),0)*J11</f>
        <v>0</v>
      </c>
      <c r="CC11" s="31">
        <f t="shared" ref="CC11:CC42" si="26">IF(G11="scoop",IF(SUM(N11:AA11)&gt;0,SUM(N11:AA11),0),0)*J11</f>
        <v>0</v>
      </c>
      <c r="CD11" s="31">
        <f t="shared" ref="CD11:CD42" si="27">IF(G11="positive",IF(SUM(N11:AA11)&gt;0,SUM(N11:AA11),0),0)*J11</f>
        <v>0</v>
      </c>
      <c r="CE11" s="31">
        <f t="shared" ref="CE11:CE42" si="28">IF(G11="arete",IF(SUM(N11:AA11)&gt;0,SUM(N11:AA11),0),0)*J11</f>
        <v>0</v>
      </c>
      <c r="CF11" s="31">
        <f t="shared" ref="CF11:CF42" si="29">IF(G11="flat rectangle",IF(SUM(N11:AA11)&gt;0,SUM(N11:AA11),0),0)*J11</f>
        <v>0</v>
      </c>
      <c r="CG11" s="31">
        <f t="shared" ref="CG11:CG42" si="30">IF(G11="pentagon",IF(SUM(N11:AA11)&gt;0,SUM(N11:AA11),0),0)*J11</f>
        <v>0</v>
      </c>
      <c r="CH11" s="31">
        <f t="shared" ref="CH11:CH42" si="31">IF(G11="pyramid",IF(SUM(N11:AA11)&gt;0,SUM(N11:AA11),0),0)*J11</f>
        <v>0</v>
      </c>
      <c r="CI11" s="31">
        <f t="shared" ref="CI11:CI42" si="32">IF(G11="various",IF(SUM(N11:AA11)&gt;0,SUM(N11:AA11),0),0)*J11</f>
        <v>0</v>
      </c>
    </row>
    <row r="12" spans="2:88" s="226" customFormat="1" ht="90" customHeight="1">
      <c r="B12" s="473"/>
      <c r="C12" s="36"/>
      <c r="D12" s="365" t="s">
        <v>302</v>
      </c>
      <c r="E12" s="366" t="s">
        <v>60</v>
      </c>
      <c r="F12" s="366"/>
      <c r="G12" s="356" t="s">
        <v>1035</v>
      </c>
      <c r="H12" s="367" t="s">
        <v>181</v>
      </c>
      <c r="I12" s="367" t="s">
        <v>225</v>
      </c>
      <c r="J12" s="360">
        <v>3</v>
      </c>
      <c r="K12" s="360">
        <v>0</v>
      </c>
      <c r="L12" s="360" t="s">
        <v>1488</v>
      </c>
      <c r="M12" s="662">
        <v>322.77000000000004</v>
      </c>
      <c r="N12" s="278"/>
      <c r="O12" s="279"/>
      <c r="P12" s="268"/>
      <c r="Q12" s="268"/>
      <c r="R12" s="268"/>
      <c r="S12" s="268"/>
      <c r="T12" s="268"/>
      <c r="U12" s="268"/>
      <c r="V12" s="268"/>
      <c r="W12" s="268"/>
      <c r="X12" s="268"/>
      <c r="Y12" s="269"/>
      <c r="Z12" s="269"/>
      <c r="AA12" s="269"/>
      <c r="AB12" s="408">
        <f t="shared" ref="AB12:AB74" si="33">M12*N12+M12*O12+M12*P12+M12*Q12+M12*R12+M12*S12+M12*U12+M12*V12+M12*W12+M12*X12+M12*Y12+M12*Z12+M12*AA12+M12*T12</f>
        <v>0</v>
      </c>
      <c r="AC12" s="393" t="str">
        <f t="shared" si="2"/>
        <v>No</v>
      </c>
      <c r="AD12" s="390" t="str">
        <f>IF(B12="New","Yes","No")</f>
        <v>No</v>
      </c>
      <c r="AF12" s="249">
        <v>3</v>
      </c>
      <c r="AG12" s="240">
        <f t="shared" ref="AG12:AG74" si="34">AF12*N12+AF12*O12+AF12*P12+AF12*Q12+AF12*R12+AF12*S12+AF12*U12+AF12*V12+AF12*W12+AF12*X12+AF12*Y12+AF12*Z12+AF12*AA12+AF12*T12</f>
        <v>0</v>
      </c>
      <c r="AI12" s="542">
        <f>3.3+2.1+1.5</f>
        <v>6.9</v>
      </c>
      <c r="AJ12" s="483">
        <f t="shared" ref="AJ12:AJ74" si="35">SUM(N12:AA12)*AI12</f>
        <v>0</v>
      </c>
      <c r="AK12" s="338">
        <f>J12*N12</f>
        <v>0</v>
      </c>
      <c r="AL12" s="416">
        <f>J12*O12</f>
        <v>0</v>
      </c>
      <c r="AM12" s="583">
        <f>J12*P12</f>
        <v>0</v>
      </c>
      <c r="AN12" s="584">
        <f>J12*Q12</f>
        <v>0</v>
      </c>
      <c r="AO12" s="585">
        <f>J12*R12</f>
        <v>0</v>
      </c>
      <c r="AP12" s="586">
        <f>J12*S12</f>
        <v>0</v>
      </c>
      <c r="AQ12" s="586">
        <f>J12*T12</f>
        <v>0</v>
      </c>
      <c r="AR12" s="587">
        <f>J12*U12</f>
        <v>0</v>
      </c>
      <c r="AS12" s="588">
        <f>J12*V12</f>
        <v>0</v>
      </c>
      <c r="AT12" s="589">
        <f>J12*W12</f>
        <v>0</v>
      </c>
      <c r="AU12" s="590">
        <f>J12*X12</f>
        <v>0</v>
      </c>
      <c r="AV12" s="591">
        <f>J12*Y12</f>
        <v>0</v>
      </c>
      <c r="AW12" s="592">
        <f>J12*Z12</f>
        <v>0</v>
      </c>
      <c r="AX12" s="593">
        <f>J12*AA12</f>
        <v>0</v>
      </c>
      <c r="AY12" s="346">
        <v>3</v>
      </c>
      <c r="AZ12" s="354">
        <v>16</v>
      </c>
      <c r="BA12" s="355"/>
      <c r="BB12" s="354"/>
      <c r="BD12" s="31">
        <f t="shared" si="3"/>
        <v>0</v>
      </c>
      <c r="BE12" s="31">
        <f t="shared" si="4"/>
        <v>0</v>
      </c>
      <c r="BF12" s="31">
        <f t="shared" si="5"/>
        <v>0</v>
      </c>
      <c r="BG12" s="31">
        <f t="shared" si="6"/>
        <v>0</v>
      </c>
      <c r="BH12" s="31">
        <f t="shared" si="7"/>
        <v>0</v>
      </c>
      <c r="BI12" s="31">
        <f t="shared" si="8"/>
        <v>0</v>
      </c>
      <c r="BJ12" s="31">
        <f t="shared" si="9"/>
        <v>0</v>
      </c>
      <c r="BK12" s="31">
        <f t="shared" si="10"/>
        <v>0</v>
      </c>
      <c r="BL12" s="31"/>
      <c r="BM12" s="226">
        <f t="shared" si="11"/>
        <v>0</v>
      </c>
      <c r="BN12" s="226">
        <f t="shared" si="12"/>
        <v>0</v>
      </c>
      <c r="BP12" s="31">
        <f t="shared" si="13"/>
        <v>0</v>
      </c>
      <c r="BQ12" s="31">
        <f t="shared" si="14"/>
        <v>0</v>
      </c>
      <c r="BR12" s="31">
        <f t="shared" si="15"/>
        <v>0</v>
      </c>
      <c r="BS12" s="31">
        <f t="shared" si="16"/>
        <v>0</v>
      </c>
      <c r="BT12" s="31">
        <f t="shared" si="17"/>
        <v>0</v>
      </c>
      <c r="BU12" s="31">
        <f t="shared" si="18"/>
        <v>0</v>
      </c>
      <c r="BV12" s="31">
        <f t="shared" si="19"/>
        <v>0</v>
      </c>
      <c r="BW12" s="31">
        <f t="shared" si="20"/>
        <v>0</v>
      </c>
      <c r="BX12" s="31">
        <f t="shared" si="21"/>
        <v>0</v>
      </c>
      <c r="BY12" s="31">
        <f t="shared" si="22"/>
        <v>0</v>
      </c>
      <c r="BZ12" s="31">
        <f t="shared" si="23"/>
        <v>0</v>
      </c>
      <c r="CA12" s="31">
        <f t="shared" si="24"/>
        <v>0</v>
      </c>
      <c r="CB12" s="31">
        <f t="shared" si="25"/>
        <v>0</v>
      </c>
      <c r="CC12" s="31">
        <f t="shared" si="26"/>
        <v>0</v>
      </c>
      <c r="CD12" s="31">
        <f t="shared" si="27"/>
        <v>0</v>
      </c>
      <c r="CE12" s="31">
        <f t="shared" si="28"/>
        <v>0</v>
      </c>
      <c r="CF12" s="31">
        <f t="shared" si="29"/>
        <v>0</v>
      </c>
      <c r="CG12" s="31">
        <f t="shared" si="30"/>
        <v>0</v>
      </c>
      <c r="CH12" s="31">
        <f t="shared" si="31"/>
        <v>0</v>
      </c>
      <c r="CI12" s="31">
        <f t="shared" si="32"/>
        <v>0</v>
      </c>
      <c r="CJ12" s="31"/>
    </row>
    <row r="13" spans="2:88" s="226" customFormat="1" ht="43.8" customHeight="1">
      <c r="B13" s="303"/>
      <c r="C13" s="160"/>
      <c r="D13" s="131"/>
      <c r="E13" s="131"/>
      <c r="F13" s="131"/>
      <c r="G13" s="304"/>
      <c r="H13" s="131"/>
      <c r="I13" s="131"/>
      <c r="J13" s="131"/>
      <c r="K13" s="131"/>
      <c r="L13" s="131"/>
      <c r="M13" s="320" t="s">
        <v>174</v>
      </c>
      <c r="N13" s="280"/>
      <c r="Z13" s="31"/>
      <c r="AA13" s="31"/>
      <c r="AB13" s="680"/>
      <c r="AC13" s="394"/>
      <c r="AD13" s="342"/>
      <c r="AG13" s="240"/>
      <c r="AI13" s="534"/>
      <c r="AJ13" s="483"/>
      <c r="AK13" s="338"/>
      <c r="AL13" s="416"/>
      <c r="AM13" s="583"/>
      <c r="AN13" s="584"/>
      <c r="AO13" s="585"/>
      <c r="AP13" s="586"/>
      <c r="AQ13" s="586"/>
      <c r="AR13" s="587"/>
      <c r="AS13" s="588"/>
      <c r="AT13" s="589"/>
      <c r="AU13" s="590"/>
      <c r="AV13" s="591"/>
      <c r="AW13" s="592"/>
      <c r="AX13" s="593"/>
      <c r="AY13" s="204"/>
      <c r="AZ13" s="195"/>
      <c r="BA13" s="204"/>
      <c r="BB13" s="195"/>
      <c r="BD13" s="31">
        <f t="shared" si="3"/>
        <v>0</v>
      </c>
      <c r="BE13" s="31">
        <f t="shared" si="4"/>
        <v>0</v>
      </c>
      <c r="BF13" s="31">
        <f t="shared" si="5"/>
        <v>0</v>
      </c>
      <c r="BG13" s="31">
        <f t="shared" si="6"/>
        <v>0</v>
      </c>
      <c r="BH13" s="31">
        <f t="shared" si="7"/>
        <v>0</v>
      </c>
      <c r="BI13" s="31">
        <f t="shared" si="8"/>
        <v>0</v>
      </c>
      <c r="BJ13" s="31">
        <f t="shared" si="9"/>
        <v>0</v>
      </c>
      <c r="BK13" s="31">
        <f t="shared" si="10"/>
        <v>0</v>
      </c>
      <c r="BL13" s="31"/>
      <c r="BM13" s="226">
        <f t="shared" si="11"/>
        <v>0</v>
      </c>
      <c r="BN13" s="226">
        <f t="shared" si="12"/>
        <v>0</v>
      </c>
      <c r="BO13" s="31"/>
      <c r="BP13" s="31">
        <f t="shared" si="13"/>
        <v>0</v>
      </c>
      <c r="BQ13" s="31">
        <f t="shared" si="14"/>
        <v>0</v>
      </c>
      <c r="BR13" s="31">
        <f t="shared" si="15"/>
        <v>0</v>
      </c>
      <c r="BS13" s="31">
        <f t="shared" si="16"/>
        <v>0</v>
      </c>
      <c r="BT13" s="31">
        <f t="shared" si="17"/>
        <v>0</v>
      </c>
      <c r="BU13" s="31">
        <f t="shared" si="18"/>
        <v>0</v>
      </c>
      <c r="BV13" s="31">
        <f t="shared" si="19"/>
        <v>0</v>
      </c>
      <c r="BW13" s="31">
        <f t="shared" si="20"/>
        <v>0</v>
      </c>
      <c r="BX13" s="31">
        <f t="shared" si="21"/>
        <v>0</v>
      </c>
      <c r="BY13" s="31">
        <f t="shared" si="22"/>
        <v>0</v>
      </c>
      <c r="BZ13" s="31">
        <f t="shared" si="23"/>
        <v>0</v>
      </c>
      <c r="CA13" s="31">
        <f t="shared" si="24"/>
        <v>0</v>
      </c>
      <c r="CB13" s="31">
        <f t="shared" si="25"/>
        <v>0</v>
      </c>
      <c r="CC13" s="31">
        <f t="shared" si="26"/>
        <v>0</v>
      </c>
      <c r="CD13" s="31">
        <f t="shared" si="27"/>
        <v>0</v>
      </c>
      <c r="CE13" s="31">
        <f t="shared" si="28"/>
        <v>0</v>
      </c>
      <c r="CF13" s="31">
        <f t="shared" si="29"/>
        <v>0</v>
      </c>
      <c r="CG13" s="31">
        <f t="shared" si="30"/>
        <v>0</v>
      </c>
      <c r="CH13" s="31">
        <f t="shared" si="31"/>
        <v>0</v>
      </c>
      <c r="CI13" s="31">
        <f t="shared" si="32"/>
        <v>0</v>
      </c>
      <c r="CJ13" s="31"/>
    </row>
    <row r="14" spans="2:88" s="31" customFormat="1" ht="90" customHeight="1">
      <c r="B14" s="472"/>
      <c r="C14" s="178"/>
      <c r="D14" s="336" t="s">
        <v>295</v>
      </c>
      <c r="E14" s="337">
        <v>33</v>
      </c>
      <c r="F14" s="337"/>
      <c r="G14" s="341" t="s">
        <v>1036</v>
      </c>
      <c r="H14" s="364" t="s">
        <v>182</v>
      </c>
      <c r="I14" s="364" t="s">
        <v>82</v>
      </c>
      <c r="J14" s="337">
        <v>1</v>
      </c>
      <c r="K14" s="337">
        <v>0</v>
      </c>
      <c r="L14" s="337" t="s">
        <v>1488</v>
      </c>
      <c r="M14" s="663">
        <v>233.73000000000005</v>
      </c>
      <c r="N14" s="281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5"/>
      <c r="Z14" s="265"/>
      <c r="AA14" s="265"/>
      <c r="AB14" s="392">
        <f t="shared" si="33"/>
        <v>0</v>
      </c>
      <c r="AC14" s="381" t="str">
        <f t="shared" si="2"/>
        <v>No</v>
      </c>
      <c r="AD14" s="382" t="str">
        <f t="shared" ref="AD14:AD19" si="36">IF(B14="New","Yes","No")</f>
        <v>No</v>
      </c>
      <c r="AF14" s="234">
        <v>1</v>
      </c>
      <c r="AG14" s="240">
        <f t="shared" si="34"/>
        <v>0</v>
      </c>
      <c r="AI14" s="541">
        <v>8.4</v>
      </c>
      <c r="AJ14" s="483">
        <f t="shared" si="35"/>
        <v>0</v>
      </c>
      <c r="AK14" s="338">
        <f t="shared" ref="AK14:AK19" si="37">J14*N14</f>
        <v>0</v>
      </c>
      <c r="AL14" s="416">
        <f t="shared" ref="AL14:AL19" si="38">J14*O14</f>
        <v>0</v>
      </c>
      <c r="AM14" s="583">
        <f t="shared" ref="AM14:AM19" si="39">J14*P14</f>
        <v>0</v>
      </c>
      <c r="AN14" s="584">
        <f t="shared" ref="AN14:AN19" si="40">J14*Q14</f>
        <v>0</v>
      </c>
      <c r="AO14" s="585">
        <f t="shared" ref="AO14:AO19" si="41">J14*R14</f>
        <v>0</v>
      </c>
      <c r="AP14" s="586">
        <f t="shared" ref="AP14:AP19" si="42">J14*S14</f>
        <v>0</v>
      </c>
      <c r="AQ14" s="586">
        <f t="shared" ref="AQ14:AQ19" si="43">J14*T14</f>
        <v>0</v>
      </c>
      <c r="AR14" s="587">
        <f t="shared" ref="AR14:AR19" si="44">J14*U14</f>
        <v>0</v>
      </c>
      <c r="AS14" s="588">
        <f t="shared" ref="AS14:AS19" si="45">J14*V14</f>
        <v>0</v>
      </c>
      <c r="AT14" s="589">
        <f t="shared" ref="AT14:AT19" si="46">J14*W14</f>
        <v>0</v>
      </c>
      <c r="AU14" s="590">
        <f t="shared" ref="AU14:AU19" si="47">J14*X14</f>
        <v>0</v>
      </c>
      <c r="AV14" s="591">
        <f t="shared" ref="AV14:AV19" si="48">J14*Y14</f>
        <v>0</v>
      </c>
      <c r="AW14" s="592">
        <f t="shared" ref="AW14:AW19" si="49">J14*Z14</f>
        <v>0</v>
      </c>
      <c r="AX14" s="593">
        <f t="shared" ref="AX14:AX19" si="50">J14*AA14</f>
        <v>0</v>
      </c>
      <c r="AY14" s="346">
        <v>1</v>
      </c>
      <c r="AZ14" s="339">
        <v>8</v>
      </c>
      <c r="BA14" s="340"/>
      <c r="BB14" s="339"/>
      <c r="BD14" s="31">
        <f t="shared" si="3"/>
        <v>0</v>
      </c>
      <c r="BE14" s="31">
        <f t="shared" si="4"/>
        <v>0</v>
      </c>
      <c r="BF14" s="31">
        <f t="shared" si="5"/>
        <v>0</v>
      </c>
      <c r="BG14" s="31">
        <f t="shared" si="6"/>
        <v>0</v>
      </c>
      <c r="BH14" s="31">
        <f t="shared" si="7"/>
        <v>0</v>
      </c>
      <c r="BI14" s="31">
        <f t="shared" si="8"/>
        <v>0</v>
      </c>
      <c r="BJ14" s="31">
        <f t="shared" si="9"/>
        <v>0</v>
      </c>
      <c r="BK14" s="31">
        <f t="shared" si="10"/>
        <v>0</v>
      </c>
      <c r="BM14" s="226">
        <f t="shared" si="11"/>
        <v>0</v>
      </c>
      <c r="BN14" s="226">
        <f t="shared" si="12"/>
        <v>0</v>
      </c>
      <c r="BP14" s="31">
        <f t="shared" si="13"/>
        <v>0</v>
      </c>
      <c r="BQ14" s="31">
        <f t="shared" si="14"/>
        <v>0</v>
      </c>
      <c r="BR14" s="31">
        <f t="shared" si="15"/>
        <v>0</v>
      </c>
      <c r="BS14" s="31">
        <f t="shared" si="16"/>
        <v>0</v>
      </c>
      <c r="BT14" s="31">
        <f t="shared" si="17"/>
        <v>0</v>
      </c>
      <c r="BU14" s="31">
        <f t="shared" si="18"/>
        <v>0</v>
      </c>
      <c r="BV14" s="31">
        <f t="shared" si="19"/>
        <v>0</v>
      </c>
      <c r="BW14" s="31">
        <f t="shared" si="20"/>
        <v>0</v>
      </c>
      <c r="BX14" s="31">
        <f t="shared" si="21"/>
        <v>0</v>
      </c>
      <c r="BY14" s="31">
        <f t="shared" si="22"/>
        <v>0</v>
      </c>
      <c r="BZ14" s="31">
        <f t="shared" si="23"/>
        <v>0</v>
      </c>
      <c r="CA14" s="31">
        <f t="shared" si="24"/>
        <v>0</v>
      </c>
      <c r="CB14" s="31">
        <f t="shared" si="25"/>
        <v>0</v>
      </c>
      <c r="CC14" s="31">
        <f t="shared" si="26"/>
        <v>0</v>
      </c>
      <c r="CD14" s="31">
        <f t="shared" si="27"/>
        <v>0</v>
      </c>
      <c r="CE14" s="31">
        <f t="shared" si="28"/>
        <v>0</v>
      </c>
      <c r="CF14" s="31">
        <f t="shared" si="29"/>
        <v>0</v>
      </c>
      <c r="CG14" s="31">
        <f t="shared" si="30"/>
        <v>0</v>
      </c>
      <c r="CH14" s="31">
        <f t="shared" si="31"/>
        <v>0</v>
      </c>
      <c r="CI14" s="31">
        <f t="shared" si="32"/>
        <v>0</v>
      </c>
    </row>
    <row r="15" spans="2:88" s="226" customFormat="1" ht="90" customHeight="1">
      <c r="B15" s="474"/>
      <c r="C15" s="31"/>
      <c r="D15" s="368" t="s">
        <v>296</v>
      </c>
      <c r="E15" s="369">
        <v>37</v>
      </c>
      <c r="F15" s="369"/>
      <c r="G15" s="347" t="s">
        <v>1036</v>
      </c>
      <c r="H15" s="370" t="s">
        <v>182</v>
      </c>
      <c r="I15" s="370" t="s">
        <v>82</v>
      </c>
      <c r="J15" s="369">
        <v>1</v>
      </c>
      <c r="K15" s="369">
        <v>0</v>
      </c>
      <c r="L15" s="369" t="s">
        <v>1488</v>
      </c>
      <c r="M15" s="664">
        <v>233.73000000000005</v>
      </c>
      <c r="N15" s="245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74"/>
      <c r="Z15" s="274"/>
      <c r="AA15" s="274"/>
      <c r="AB15" s="408">
        <f t="shared" si="33"/>
        <v>0</v>
      </c>
      <c r="AC15" s="394" t="str">
        <f t="shared" si="2"/>
        <v>No</v>
      </c>
      <c r="AD15" s="395" t="str">
        <f t="shared" si="36"/>
        <v>No</v>
      </c>
      <c r="AF15" s="239">
        <v>1</v>
      </c>
      <c r="AG15" s="240">
        <f t="shared" si="34"/>
        <v>0</v>
      </c>
      <c r="AI15" s="543">
        <v>8.4</v>
      </c>
      <c r="AJ15" s="483">
        <f t="shared" si="35"/>
        <v>0</v>
      </c>
      <c r="AK15" s="338">
        <f t="shared" si="37"/>
        <v>0</v>
      </c>
      <c r="AL15" s="416">
        <f t="shared" si="38"/>
        <v>0</v>
      </c>
      <c r="AM15" s="583">
        <f t="shared" si="39"/>
        <v>0</v>
      </c>
      <c r="AN15" s="584">
        <f t="shared" si="40"/>
        <v>0</v>
      </c>
      <c r="AO15" s="585">
        <f t="shared" si="41"/>
        <v>0</v>
      </c>
      <c r="AP15" s="586">
        <f t="shared" si="42"/>
        <v>0</v>
      </c>
      <c r="AQ15" s="586">
        <f t="shared" si="43"/>
        <v>0</v>
      </c>
      <c r="AR15" s="587">
        <f t="shared" si="44"/>
        <v>0</v>
      </c>
      <c r="AS15" s="588">
        <f t="shared" si="45"/>
        <v>0</v>
      </c>
      <c r="AT15" s="589">
        <f t="shared" si="46"/>
        <v>0</v>
      </c>
      <c r="AU15" s="590">
        <f t="shared" si="47"/>
        <v>0</v>
      </c>
      <c r="AV15" s="591">
        <f t="shared" si="48"/>
        <v>0</v>
      </c>
      <c r="AW15" s="592">
        <f t="shared" si="49"/>
        <v>0</v>
      </c>
      <c r="AX15" s="593">
        <f t="shared" si="50"/>
        <v>0</v>
      </c>
      <c r="AY15" s="346">
        <v>1</v>
      </c>
      <c r="AZ15" s="345">
        <v>8</v>
      </c>
      <c r="BA15" s="346"/>
      <c r="BB15" s="345"/>
      <c r="BD15" s="31">
        <f t="shared" si="3"/>
        <v>0</v>
      </c>
      <c r="BE15" s="31">
        <f t="shared" si="4"/>
        <v>0</v>
      </c>
      <c r="BF15" s="31">
        <f t="shared" si="5"/>
        <v>0</v>
      </c>
      <c r="BG15" s="31">
        <f t="shared" si="6"/>
        <v>0</v>
      </c>
      <c r="BH15" s="31">
        <f t="shared" si="7"/>
        <v>0</v>
      </c>
      <c r="BI15" s="31">
        <f t="shared" si="8"/>
        <v>0</v>
      </c>
      <c r="BJ15" s="31">
        <f t="shared" si="9"/>
        <v>0</v>
      </c>
      <c r="BK15" s="31">
        <f t="shared" si="10"/>
        <v>0</v>
      </c>
      <c r="BL15" s="31"/>
      <c r="BM15" s="226">
        <f t="shared" si="11"/>
        <v>0</v>
      </c>
      <c r="BN15" s="226">
        <f t="shared" si="12"/>
        <v>0</v>
      </c>
      <c r="BO15" s="31"/>
      <c r="BP15" s="31">
        <f t="shared" si="13"/>
        <v>0</v>
      </c>
      <c r="BQ15" s="31">
        <f t="shared" si="14"/>
        <v>0</v>
      </c>
      <c r="BR15" s="31">
        <f t="shared" si="15"/>
        <v>0</v>
      </c>
      <c r="BS15" s="31">
        <f t="shared" si="16"/>
        <v>0</v>
      </c>
      <c r="BT15" s="31">
        <f t="shared" si="17"/>
        <v>0</v>
      </c>
      <c r="BU15" s="31">
        <f t="shared" si="18"/>
        <v>0</v>
      </c>
      <c r="BV15" s="31">
        <f t="shared" si="19"/>
        <v>0</v>
      </c>
      <c r="BW15" s="31">
        <f t="shared" si="20"/>
        <v>0</v>
      </c>
      <c r="BX15" s="31">
        <f t="shared" si="21"/>
        <v>0</v>
      </c>
      <c r="BY15" s="31">
        <f t="shared" si="22"/>
        <v>0</v>
      </c>
      <c r="BZ15" s="31">
        <f t="shared" si="23"/>
        <v>0</v>
      </c>
      <c r="CA15" s="31">
        <f t="shared" si="24"/>
        <v>0</v>
      </c>
      <c r="CB15" s="31">
        <f t="shared" si="25"/>
        <v>0</v>
      </c>
      <c r="CC15" s="31">
        <f t="shared" si="26"/>
        <v>0</v>
      </c>
      <c r="CD15" s="31">
        <f t="shared" si="27"/>
        <v>0</v>
      </c>
      <c r="CE15" s="31">
        <f t="shared" si="28"/>
        <v>0</v>
      </c>
      <c r="CF15" s="31">
        <f t="shared" si="29"/>
        <v>0</v>
      </c>
      <c r="CG15" s="31">
        <f t="shared" si="30"/>
        <v>0</v>
      </c>
      <c r="CH15" s="31">
        <f t="shared" si="31"/>
        <v>0</v>
      </c>
      <c r="CI15" s="31">
        <f t="shared" si="32"/>
        <v>0</v>
      </c>
      <c r="CJ15" s="31"/>
    </row>
    <row r="16" spans="2:88" s="31" customFormat="1" ht="90" customHeight="1">
      <c r="B16" s="474"/>
      <c r="D16" s="348" t="s">
        <v>297</v>
      </c>
      <c r="E16" s="349" t="s">
        <v>61</v>
      </c>
      <c r="F16" s="349"/>
      <c r="G16" s="350" t="s">
        <v>1036</v>
      </c>
      <c r="H16" s="371" t="s">
        <v>183</v>
      </c>
      <c r="I16" s="371" t="s">
        <v>82</v>
      </c>
      <c r="J16" s="349">
        <v>2</v>
      </c>
      <c r="K16" s="349">
        <v>0</v>
      </c>
      <c r="L16" s="349" t="s">
        <v>1488</v>
      </c>
      <c r="M16" s="665">
        <v>278.25</v>
      </c>
      <c r="N16" s="244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72"/>
      <c r="Z16" s="272"/>
      <c r="AA16" s="272"/>
      <c r="AB16" s="392">
        <f t="shared" si="33"/>
        <v>0</v>
      </c>
      <c r="AC16" s="386" t="str">
        <f t="shared" si="2"/>
        <v>No</v>
      </c>
      <c r="AD16" s="387" t="str">
        <f t="shared" si="36"/>
        <v>No</v>
      </c>
      <c r="AF16" s="239">
        <v>2</v>
      </c>
      <c r="AG16" s="240">
        <f t="shared" si="34"/>
        <v>0</v>
      </c>
      <c r="AI16" s="543">
        <f>5.7*2</f>
        <v>11.4</v>
      </c>
      <c r="AJ16" s="483">
        <f t="shared" si="35"/>
        <v>0</v>
      </c>
      <c r="AK16" s="338">
        <f t="shared" si="37"/>
        <v>0</v>
      </c>
      <c r="AL16" s="416">
        <f t="shared" si="38"/>
        <v>0</v>
      </c>
      <c r="AM16" s="583">
        <f t="shared" si="39"/>
        <v>0</v>
      </c>
      <c r="AN16" s="584">
        <f t="shared" si="40"/>
        <v>0</v>
      </c>
      <c r="AO16" s="585">
        <f t="shared" si="41"/>
        <v>0</v>
      </c>
      <c r="AP16" s="586">
        <f t="shared" si="42"/>
        <v>0</v>
      </c>
      <c r="AQ16" s="586">
        <f t="shared" si="43"/>
        <v>0</v>
      </c>
      <c r="AR16" s="587">
        <f t="shared" si="44"/>
        <v>0</v>
      </c>
      <c r="AS16" s="588">
        <f t="shared" si="45"/>
        <v>0</v>
      </c>
      <c r="AT16" s="589">
        <f t="shared" si="46"/>
        <v>0</v>
      </c>
      <c r="AU16" s="590">
        <f t="shared" si="47"/>
        <v>0</v>
      </c>
      <c r="AV16" s="591">
        <f t="shared" si="48"/>
        <v>0</v>
      </c>
      <c r="AW16" s="592">
        <f t="shared" si="49"/>
        <v>0</v>
      </c>
      <c r="AX16" s="593">
        <f t="shared" si="50"/>
        <v>0</v>
      </c>
      <c r="AY16" s="346">
        <v>2</v>
      </c>
      <c r="AZ16" s="345">
        <v>12</v>
      </c>
      <c r="BA16" s="346"/>
      <c r="BB16" s="345"/>
      <c r="BD16" s="31">
        <f t="shared" si="3"/>
        <v>0</v>
      </c>
      <c r="BE16" s="31">
        <f t="shared" si="4"/>
        <v>0</v>
      </c>
      <c r="BF16" s="31">
        <f t="shared" si="5"/>
        <v>0</v>
      </c>
      <c r="BG16" s="31">
        <f t="shared" si="6"/>
        <v>0</v>
      </c>
      <c r="BH16" s="31">
        <f t="shared" si="7"/>
        <v>0</v>
      </c>
      <c r="BI16" s="31">
        <f t="shared" si="8"/>
        <v>0</v>
      </c>
      <c r="BJ16" s="31">
        <f t="shared" si="9"/>
        <v>0</v>
      </c>
      <c r="BK16" s="31">
        <f t="shared" si="10"/>
        <v>0</v>
      </c>
      <c r="BM16" s="226">
        <f t="shared" si="11"/>
        <v>0</v>
      </c>
      <c r="BN16" s="226">
        <f t="shared" si="12"/>
        <v>0</v>
      </c>
      <c r="BP16" s="31">
        <f t="shared" si="13"/>
        <v>0</v>
      </c>
      <c r="BQ16" s="31">
        <f t="shared" si="14"/>
        <v>0</v>
      </c>
      <c r="BR16" s="31">
        <f t="shared" si="15"/>
        <v>0</v>
      </c>
      <c r="BS16" s="31">
        <f t="shared" si="16"/>
        <v>0</v>
      </c>
      <c r="BT16" s="31">
        <f t="shared" si="17"/>
        <v>0</v>
      </c>
      <c r="BU16" s="31">
        <f t="shared" si="18"/>
        <v>0</v>
      </c>
      <c r="BV16" s="31">
        <f t="shared" si="19"/>
        <v>0</v>
      </c>
      <c r="BW16" s="31">
        <f t="shared" si="20"/>
        <v>0</v>
      </c>
      <c r="BX16" s="31">
        <f t="shared" si="21"/>
        <v>0</v>
      </c>
      <c r="BY16" s="31">
        <f t="shared" si="22"/>
        <v>0</v>
      </c>
      <c r="BZ16" s="31">
        <f t="shared" si="23"/>
        <v>0</v>
      </c>
      <c r="CA16" s="31">
        <f t="shared" si="24"/>
        <v>0</v>
      </c>
      <c r="CB16" s="31">
        <f t="shared" si="25"/>
        <v>0</v>
      </c>
      <c r="CC16" s="31">
        <f t="shared" si="26"/>
        <v>0</v>
      </c>
      <c r="CD16" s="31">
        <f t="shared" si="27"/>
        <v>0</v>
      </c>
      <c r="CE16" s="31">
        <f t="shared" si="28"/>
        <v>0</v>
      </c>
      <c r="CF16" s="31">
        <f t="shared" si="29"/>
        <v>0</v>
      </c>
      <c r="CG16" s="31">
        <f t="shared" si="30"/>
        <v>0</v>
      </c>
      <c r="CH16" s="31">
        <f t="shared" si="31"/>
        <v>0</v>
      </c>
      <c r="CI16" s="31">
        <f t="shared" si="32"/>
        <v>0</v>
      </c>
    </row>
    <row r="17" spans="2:88" s="31" customFormat="1" ht="90" customHeight="1">
      <c r="B17" s="474"/>
      <c r="D17" s="368" t="s">
        <v>298</v>
      </c>
      <c r="E17" s="372" t="s">
        <v>185</v>
      </c>
      <c r="F17" s="372"/>
      <c r="G17" s="347" t="s">
        <v>1036</v>
      </c>
      <c r="H17" s="370" t="s">
        <v>1512</v>
      </c>
      <c r="I17" s="654" t="s">
        <v>226</v>
      </c>
      <c r="J17" s="369">
        <v>4</v>
      </c>
      <c r="K17" s="369">
        <v>0</v>
      </c>
      <c r="L17" s="369" t="s">
        <v>1488</v>
      </c>
      <c r="M17" s="664">
        <v>411.81000000000006</v>
      </c>
      <c r="N17" s="245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74"/>
      <c r="Z17" s="274"/>
      <c r="AA17" s="274"/>
      <c r="AB17" s="408">
        <f t="shared" si="33"/>
        <v>0</v>
      </c>
      <c r="AC17" s="394" t="str">
        <f t="shared" si="2"/>
        <v>No</v>
      </c>
      <c r="AD17" s="395" t="str">
        <f t="shared" si="36"/>
        <v>No</v>
      </c>
      <c r="AF17" s="239">
        <v>4</v>
      </c>
      <c r="AG17" s="240">
        <f t="shared" si="34"/>
        <v>0</v>
      </c>
      <c r="AI17" s="543">
        <f>(1.2+2.5)*2</f>
        <v>7.4</v>
      </c>
      <c r="AJ17" s="483">
        <f t="shared" si="35"/>
        <v>0</v>
      </c>
      <c r="AK17" s="338">
        <f t="shared" si="37"/>
        <v>0</v>
      </c>
      <c r="AL17" s="416">
        <f t="shared" si="38"/>
        <v>0</v>
      </c>
      <c r="AM17" s="583">
        <f t="shared" si="39"/>
        <v>0</v>
      </c>
      <c r="AN17" s="584">
        <f t="shared" si="40"/>
        <v>0</v>
      </c>
      <c r="AO17" s="585">
        <f t="shared" si="41"/>
        <v>0</v>
      </c>
      <c r="AP17" s="586">
        <f t="shared" si="42"/>
        <v>0</v>
      </c>
      <c r="AQ17" s="586">
        <f t="shared" si="43"/>
        <v>0</v>
      </c>
      <c r="AR17" s="587">
        <f t="shared" si="44"/>
        <v>0</v>
      </c>
      <c r="AS17" s="588">
        <f t="shared" si="45"/>
        <v>0</v>
      </c>
      <c r="AT17" s="589">
        <f t="shared" si="46"/>
        <v>0</v>
      </c>
      <c r="AU17" s="590">
        <f t="shared" si="47"/>
        <v>0</v>
      </c>
      <c r="AV17" s="591">
        <f t="shared" si="48"/>
        <v>0</v>
      </c>
      <c r="AW17" s="592">
        <f t="shared" si="49"/>
        <v>0</v>
      </c>
      <c r="AX17" s="593">
        <f t="shared" si="50"/>
        <v>0</v>
      </c>
      <c r="AY17" s="346">
        <v>4</v>
      </c>
      <c r="AZ17" s="345">
        <v>18</v>
      </c>
      <c r="BA17" s="346"/>
      <c r="BB17" s="345"/>
      <c r="BD17" s="31">
        <f t="shared" si="3"/>
        <v>0</v>
      </c>
      <c r="BE17" s="31">
        <f t="shared" si="4"/>
        <v>0</v>
      </c>
      <c r="BF17" s="31">
        <f t="shared" si="5"/>
        <v>0</v>
      </c>
      <c r="BG17" s="31">
        <f t="shared" si="6"/>
        <v>0</v>
      </c>
      <c r="BH17" s="31">
        <f t="shared" si="7"/>
        <v>0</v>
      </c>
      <c r="BI17" s="31">
        <f t="shared" si="8"/>
        <v>0</v>
      </c>
      <c r="BJ17" s="31">
        <f t="shared" si="9"/>
        <v>0</v>
      </c>
      <c r="BK17" s="31">
        <f t="shared" si="10"/>
        <v>0</v>
      </c>
      <c r="BM17" s="226">
        <f t="shared" si="11"/>
        <v>0</v>
      </c>
      <c r="BN17" s="226">
        <f t="shared" si="12"/>
        <v>0</v>
      </c>
      <c r="BP17" s="31">
        <f t="shared" si="13"/>
        <v>0</v>
      </c>
      <c r="BQ17" s="31">
        <f t="shared" si="14"/>
        <v>0</v>
      </c>
      <c r="BR17" s="31">
        <f t="shared" si="15"/>
        <v>0</v>
      </c>
      <c r="BS17" s="31">
        <f t="shared" si="16"/>
        <v>0</v>
      </c>
      <c r="BT17" s="31">
        <f t="shared" si="17"/>
        <v>0</v>
      </c>
      <c r="BU17" s="31">
        <f t="shared" si="18"/>
        <v>0</v>
      </c>
      <c r="BV17" s="31">
        <f t="shared" si="19"/>
        <v>0</v>
      </c>
      <c r="BW17" s="31">
        <f t="shared" si="20"/>
        <v>0</v>
      </c>
      <c r="BX17" s="31">
        <f t="shared" si="21"/>
        <v>0</v>
      </c>
      <c r="BY17" s="31">
        <f t="shared" si="22"/>
        <v>0</v>
      </c>
      <c r="BZ17" s="31">
        <f t="shared" si="23"/>
        <v>0</v>
      </c>
      <c r="CA17" s="31">
        <f t="shared" si="24"/>
        <v>0</v>
      </c>
      <c r="CB17" s="31">
        <f t="shared" si="25"/>
        <v>0</v>
      </c>
      <c r="CC17" s="31">
        <f t="shared" si="26"/>
        <v>0</v>
      </c>
      <c r="CD17" s="31">
        <f t="shared" si="27"/>
        <v>0</v>
      </c>
      <c r="CE17" s="31">
        <f t="shared" si="28"/>
        <v>0</v>
      </c>
      <c r="CF17" s="31">
        <f t="shared" si="29"/>
        <v>0</v>
      </c>
      <c r="CG17" s="31">
        <f t="shared" si="30"/>
        <v>0</v>
      </c>
      <c r="CH17" s="31">
        <f t="shared" si="31"/>
        <v>0</v>
      </c>
      <c r="CI17" s="31">
        <f t="shared" si="32"/>
        <v>0</v>
      </c>
    </row>
    <row r="18" spans="2:88" s="31" customFormat="1" ht="90" customHeight="1">
      <c r="B18" s="474"/>
      <c r="D18" s="348" t="s">
        <v>299</v>
      </c>
      <c r="E18" s="349"/>
      <c r="F18" s="349"/>
      <c r="G18" s="350" t="s">
        <v>1037</v>
      </c>
      <c r="H18" s="371" t="s">
        <v>184</v>
      </c>
      <c r="I18" s="655" t="s">
        <v>167</v>
      </c>
      <c r="J18" s="349">
        <v>2</v>
      </c>
      <c r="K18" s="349">
        <v>0</v>
      </c>
      <c r="L18" s="349" t="s">
        <v>1488</v>
      </c>
      <c r="M18" s="665">
        <v>545.37</v>
      </c>
      <c r="N18" s="244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72"/>
      <c r="Z18" s="272"/>
      <c r="AA18" s="272"/>
      <c r="AB18" s="392">
        <f t="shared" si="33"/>
        <v>0</v>
      </c>
      <c r="AC18" s="386" t="str">
        <f t="shared" si="2"/>
        <v>No</v>
      </c>
      <c r="AD18" s="387" t="str">
        <f t="shared" si="36"/>
        <v>No</v>
      </c>
      <c r="AF18" s="239">
        <v>2</v>
      </c>
      <c r="AG18" s="240">
        <f t="shared" si="34"/>
        <v>0</v>
      </c>
      <c r="AI18" s="543">
        <v>23.5</v>
      </c>
      <c r="AJ18" s="483">
        <f t="shared" si="35"/>
        <v>0</v>
      </c>
      <c r="AK18" s="338">
        <f t="shared" si="37"/>
        <v>0</v>
      </c>
      <c r="AL18" s="416">
        <f t="shared" si="38"/>
        <v>0</v>
      </c>
      <c r="AM18" s="583">
        <f t="shared" si="39"/>
        <v>0</v>
      </c>
      <c r="AN18" s="584">
        <f t="shared" si="40"/>
        <v>0</v>
      </c>
      <c r="AO18" s="585">
        <f t="shared" si="41"/>
        <v>0</v>
      </c>
      <c r="AP18" s="586">
        <f t="shared" si="42"/>
        <v>0</v>
      </c>
      <c r="AQ18" s="586">
        <f t="shared" si="43"/>
        <v>0</v>
      </c>
      <c r="AR18" s="587">
        <f t="shared" si="44"/>
        <v>0</v>
      </c>
      <c r="AS18" s="588">
        <f t="shared" si="45"/>
        <v>0</v>
      </c>
      <c r="AT18" s="589">
        <f t="shared" si="46"/>
        <v>0</v>
      </c>
      <c r="AU18" s="590">
        <f t="shared" si="47"/>
        <v>0</v>
      </c>
      <c r="AV18" s="591">
        <f t="shared" si="48"/>
        <v>0</v>
      </c>
      <c r="AW18" s="592">
        <f t="shared" si="49"/>
        <v>0</v>
      </c>
      <c r="AX18" s="593">
        <f t="shared" si="50"/>
        <v>0</v>
      </c>
      <c r="AY18" s="346">
        <v>2</v>
      </c>
      <c r="AZ18" s="345">
        <v>22</v>
      </c>
      <c r="BA18" s="346"/>
      <c r="BB18" s="345"/>
      <c r="BD18" s="31">
        <f t="shared" si="3"/>
        <v>0</v>
      </c>
      <c r="BE18" s="31">
        <f t="shared" si="4"/>
        <v>0</v>
      </c>
      <c r="BF18" s="31">
        <f t="shared" si="5"/>
        <v>0</v>
      </c>
      <c r="BG18" s="31">
        <f t="shared" si="6"/>
        <v>0</v>
      </c>
      <c r="BH18" s="31">
        <f t="shared" si="7"/>
        <v>0</v>
      </c>
      <c r="BI18" s="31">
        <f t="shared" si="8"/>
        <v>0</v>
      </c>
      <c r="BJ18" s="31">
        <f t="shared" si="9"/>
        <v>0</v>
      </c>
      <c r="BK18" s="31">
        <f t="shared" si="10"/>
        <v>0</v>
      </c>
      <c r="BM18" s="226">
        <f t="shared" si="11"/>
        <v>0</v>
      </c>
      <c r="BN18" s="226">
        <f t="shared" si="12"/>
        <v>0</v>
      </c>
      <c r="BP18" s="31">
        <f t="shared" si="13"/>
        <v>0</v>
      </c>
      <c r="BQ18" s="31">
        <f t="shared" si="14"/>
        <v>0</v>
      </c>
      <c r="BR18" s="31">
        <f t="shared" si="15"/>
        <v>0</v>
      </c>
      <c r="BS18" s="31">
        <f t="shared" si="16"/>
        <v>0</v>
      </c>
      <c r="BT18" s="31">
        <f t="shared" si="17"/>
        <v>0</v>
      </c>
      <c r="BU18" s="31">
        <f t="shared" si="18"/>
        <v>0</v>
      </c>
      <c r="BV18" s="31">
        <f t="shared" si="19"/>
        <v>0</v>
      </c>
      <c r="BW18" s="31">
        <f t="shared" si="20"/>
        <v>0</v>
      </c>
      <c r="BX18" s="31">
        <f t="shared" si="21"/>
        <v>0</v>
      </c>
      <c r="BY18" s="31">
        <f t="shared" si="22"/>
        <v>0</v>
      </c>
      <c r="BZ18" s="31">
        <f t="shared" si="23"/>
        <v>0</v>
      </c>
      <c r="CA18" s="31">
        <f t="shared" si="24"/>
        <v>0</v>
      </c>
      <c r="CB18" s="31">
        <f t="shared" si="25"/>
        <v>0</v>
      </c>
      <c r="CC18" s="31">
        <f t="shared" si="26"/>
        <v>0</v>
      </c>
      <c r="CD18" s="31">
        <f t="shared" si="27"/>
        <v>0</v>
      </c>
      <c r="CE18" s="31">
        <f t="shared" si="28"/>
        <v>0</v>
      </c>
      <c r="CF18" s="31">
        <f t="shared" si="29"/>
        <v>0</v>
      </c>
      <c r="CG18" s="31">
        <f t="shared" si="30"/>
        <v>0</v>
      </c>
      <c r="CH18" s="31">
        <f t="shared" si="31"/>
        <v>0</v>
      </c>
      <c r="CI18" s="31">
        <f t="shared" si="32"/>
        <v>0</v>
      </c>
    </row>
    <row r="19" spans="2:88" s="31" customFormat="1" ht="90" customHeight="1">
      <c r="B19" s="473"/>
      <c r="C19" s="36"/>
      <c r="D19" s="365" t="s">
        <v>300</v>
      </c>
      <c r="E19" s="366"/>
      <c r="F19" s="366"/>
      <c r="G19" s="356" t="s">
        <v>1037</v>
      </c>
      <c r="H19" s="367" t="s">
        <v>186</v>
      </c>
      <c r="I19" s="367" t="s">
        <v>166</v>
      </c>
      <c r="J19" s="360">
        <v>2</v>
      </c>
      <c r="K19" s="360">
        <v>0</v>
      </c>
      <c r="L19" s="360" t="s">
        <v>1488</v>
      </c>
      <c r="M19" s="666">
        <v>601.02</v>
      </c>
      <c r="N19" s="27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9"/>
      <c r="Z19" s="269"/>
      <c r="AA19" s="269"/>
      <c r="AB19" s="408">
        <f t="shared" si="33"/>
        <v>0</v>
      </c>
      <c r="AC19" s="393" t="str">
        <f t="shared" si="2"/>
        <v>No</v>
      </c>
      <c r="AD19" s="396" t="str">
        <f t="shared" si="36"/>
        <v>No</v>
      </c>
      <c r="AF19" s="249">
        <v>2</v>
      </c>
      <c r="AG19" s="240">
        <f t="shared" si="34"/>
        <v>0</v>
      </c>
      <c r="AI19" s="542">
        <v>26.9</v>
      </c>
      <c r="AJ19" s="483">
        <f t="shared" si="35"/>
        <v>0</v>
      </c>
      <c r="AK19" s="338">
        <f t="shared" si="37"/>
        <v>0</v>
      </c>
      <c r="AL19" s="416">
        <f t="shared" si="38"/>
        <v>0</v>
      </c>
      <c r="AM19" s="583">
        <f t="shared" si="39"/>
        <v>0</v>
      </c>
      <c r="AN19" s="584">
        <f t="shared" si="40"/>
        <v>0</v>
      </c>
      <c r="AO19" s="585">
        <f t="shared" si="41"/>
        <v>0</v>
      </c>
      <c r="AP19" s="586">
        <f t="shared" si="42"/>
        <v>0</v>
      </c>
      <c r="AQ19" s="586">
        <f t="shared" si="43"/>
        <v>0</v>
      </c>
      <c r="AR19" s="587">
        <f t="shared" si="44"/>
        <v>0</v>
      </c>
      <c r="AS19" s="588">
        <f t="shared" si="45"/>
        <v>0</v>
      </c>
      <c r="AT19" s="589">
        <f t="shared" si="46"/>
        <v>0</v>
      </c>
      <c r="AU19" s="590">
        <f t="shared" si="47"/>
        <v>0</v>
      </c>
      <c r="AV19" s="591">
        <f t="shared" si="48"/>
        <v>0</v>
      </c>
      <c r="AW19" s="592">
        <f t="shared" si="49"/>
        <v>0</v>
      </c>
      <c r="AX19" s="593">
        <f t="shared" si="50"/>
        <v>0</v>
      </c>
      <c r="AY19" s="346">
        <v>2</v>
      </c>
      <c r="AZ19" s="354">
        <v>21</v>
      </c>
      <c r="BA19" s="355"/>
      <c r="BB19" s="354"/>
      <c r="BD19" s="31">
        <f t="shared" si="3"/>
        <v>0</v>
      </c>
      <c r="BE19" s="31">
        <f t="shared" si="4"/>
        <v>0</v>
      </c>
      <c r="BF19" s="31">
        <f t="shared" si="5"/>
        <v>0</v>
      </c>
      <c r="BG19" s="31">
        <f t="shared" si="6"/>
        <v>0</v>
      </c>
      <c r="BH19" s="31">
        <f t="shared" si="7"/>
        <v>0</v>
      </c>
      <c r="BI19" s="31">
        <f t="shared" si="8"/>
        <v>0</v>
      </c>
      <c r="BJ19" s="31">
        <f t="shared" si="9"/>
        <v>0</v>
      </c>
      <c r="BK19" s="31">
        <f t="shared" si="10"/>
        <v>0</v>
      </c>
      <c r="BM19" s="226">
        <f t="shared" si="11"/>
        <v>0</v>
      </c>
      <c r="BN19" s="226">
        <f t="shared" si="12"/>
        <v>0</v>
      </c>
      <c r="BP19" s="31">
        <f t="shared" si="13"/>
        <v>0</v>
      </c>
      <c r="BQ19" s="31">
        <f t="shared" si="14"/>
        <v>0</v>
      </c>
      <c r="BR19" s="31">
        <f t="shared" si="15"/>
        <v>0</v>
      </c>
      <c r="BS19" s="31">
        <f t="shared" si="16"/>
        <v>0</v>
      </c>
      <c r="BT19" s="31">
        <f t="shared" si="17"/>
        <v>0</v>
      </c>
      <c r="BU19" s="31">
        <f t="shared" si="18"/>
        <v>0</v>
      </c>
      <c r="BV19" s="31">
        <f t="shared" si="19"/>
        <v>0</v>
      </c>
      <c r="BW19" s="31">
        <f t="shared" si="20"/>
        <v>0</v>
      </c>
      <c r="BX19" s="31">
        <f t="shared" si="21"/>
        <v>0</v>
      </c>
      <c r="BY19" s="31">
        <f t="shared" si="22"/>
        <v>0</v>
      </c>
      <c r="BZ19" s="31">
        <f t="shared" si="23"/>
        <v>0</v>
      </c>
      <c r="CA19" s="31">
        <f t="shared" si="24"/>
        <v>0</v>
      </c>
      <c r="CB19" s="31">
        <f t="shared" si="25"/>
        <v>0</v>
      </c>
      <c r="CC19" s="31">
        <f t="shared" si="26"/>
        <v>0</v>
      </c>
      <c r="CD19" s="31">
        <f t="shared" si="27"/>
        <v>0</v>
      </c>
      <c r="CE19" s="31">
        <f t="shared" si="28"/>
        <v>0</v>
      </c>
      <c r="CF19" s="31">
        <f t="shared" si="29"/>
        <v>0</v>
      </c>
      <c r="CG19" s="31">
        <f t="shared" si="30"/>
        <v>0</v>
      </c>
      <c r="CH19" s="31">
        <f t="shared" si="31"/>
        <v>0</v>
      </c>
      <c r="CI19" s="31">
        <f t="shared" si="32"/>
        <v>0</v>
      </c>
    </row>
    <row r="20" spans="2:88" s="226" customFormat="1" ht="50.25" customHeight="1">
      <c r="B20" s="303"/>
      <c r="C20" s="160"/>
      <c r="D20" s="131"/>
      <c r="E20" s="131"/>
      <c r="F20" s="131"/>
      <c r="G20" s="304"/>
      <c r="H20" s="131"/>
      <c r="I20" s="131"/>
      <c r="J20" s="131"/>
      <c r="K20" s="131"/>
      <c r="L20" s="131"/>
      <c r="M20" s="320" t="s">
        <v>175</v>
      </c>
      <c r="N20" s="280"/>
      <c r="AB20" s="680"/>
      <c r="AC20" s="394"/>
      <c r="AD20" s="342"/>
      <c r="AG20" s="240"/>
      <c r="AI20" s="534"/>
      <c r="AJ20" s="483"/>
      <c r="AK20" s="338"/>
      <c r="AL20" s="416"/>
      <c r="AM20" s="583"/>
      <c r="AN20" s="584"/>
      <c r="AO20" s="585"/>
      <c r="AP20" s="586"/>
      <c r="AQ20" s="586"/>
      <c r="AR20" s="587"/>
      <c r="AS20" s="588"/>
      <c r="AT20" s="589"/>
      <c r="AU20" s="590"/>
      <c r="AV20" s="591"/>
      <c r="AW20" s="592"/>
      <c r="AX20" s="593"/>
      <c r="AY20" s="204"/>
      <c r="AZ20" s="195"/>
      <c r="BA20" s="204"/>
      <c r="BB20" s="195"/>
      <c r="BD20" s="31">
        <f t="shared" si="3"/>
        <v>0</v>
      </c>
      <c r="BE20" s="31">
        <f t="shared" si="4"/>
        <v>0</v>
      </c>
      <c r="BF20" s="31">
        <f t="shared" si="5"/>
        <v>0</v>
      </c>
      <c r="BG20" s="31">
        <f t="shared" si="6"/>
        <v>0</v>
      </c>
      <c r="BH20" s="31">
        <f t="shared" si="7"/>
        <v>0</v>
      </c>
      <c r="BI20" s="31">
        <f t="shared" si="8"/>
        <v>0</v>
      </c>
      <c r="BJ20" s="31">
        <f t="shared" si="9"/>
        <v>0</v>
      </c>
      <c r="BK20" s="31">
        <f t="shared" si="10"/>
        <v>0</v>
      </c>
      <c r="BL20" s="31"/>
      <c r="BM20" s="226">
        <f t="shared" si="11"/>
        <v>0</v>
      </c>
      <c r="BN20" s="226">
        <f t="shared" si="12"/>
        <v>0</v>
      </c>
      <c r="BO20" s="31"/>
      <c r="BP20" s="31">
        <f t="shared" si="13"/>
        <v>0</v>
      </c>
      <c r="BQ20" s="31">
        <f t="shared" si="14"/>
        <v>0</v>
      </c>
      <c r="BR20" s="31">
        <f t="shared" si="15"/>
        <v>0</v>
      </c>
      <c r="BS20" s="31">
        <f t="shared" si="16"/>
        <v>0</v>
      </c>
      <c r="BT20" s="31">
        <f t="shared" si="17"/>
        <v>0</v>
      </c>
      <c r="BU20" s="31">
        <f t="shared" si="18"/>
        <v>0</v>
      </c>
      <c r="BV20" s="31">
        <f t="shared" si="19"/>
        <v>0</v>
      </c>
      <c r="BW20" s="31">
        <f t="shared" si="20"/>
        <v>0</v>
      </c>
      <c r="BX20" s="31">
        <f t="shared" si="21"/>
        <v>0</v>
      </c>
      <c r="BY20" s="31">
        <f t="shared" si="22"/>
        <v>0</v>
      </c>
      <c r="BZ20" s="31">
        <f t="shared" si="23"/>
        <v>0</v>
      </c>
      <c r="CA20" s="31">
        <f t="shared" si="24"/>
        <v>0</v>
      </c>
      <c r="CB20" s="31">
        <f t="shared" si="25"/>
        <v>0</v>
      </c>
      <c r="CC20" s="31">
        <f t="shared" si="26"/>
        <v>0</v>
      </c>
      <c r="CD20" s="31">
        <f t="shared" si="27"/>
        <v>0</v>
      </c>
      <c r="CE20" s="31">
        <f t="shared" si="28"/>
        <v>0</v>
      </c>
      <c r="CF20" s="31">
        <f t="shared" si="29"/>
        <v>0</v>
      </c>
      <c r="CG20" s="31">
        <f t="shared" si="30"/>
        <v>0</v>
      </c>
      <c r="CH20" s="31">
        <f t="shared" si="31"/>
        <v>0</v>
      </c>
      <c r="CI20" s="31">
        <f t="shared" si="32"/>
        <v>0</v>
      </c>
      <c r="CJ20" s="31"/>
    </row>
    <row r="21" spans="2:88" s="31" customFormat="1" ht="100.05" customHeight="1">
      <c r="B21" s="472"/>
      <c r="C21" s="178"/>
      <c r="D21" s="336" t="s">
        <v>291</v>
      </c>
      <c r="E21" s="337">
        <v>41</v>
      </c>
      <c r="F21" s="337"/>
      <c r="G21" s="341" t="s">
        <v>1036</v>
      </c>
      <c r="H21" s="364" t="s">
        <v>43</v>
      </c>
      <c r="I21" s="364" t="s">
        <v>82</v>
      </c>
      <c r="J21" s="337">
        <v>1</v>
      </c>
      <c r="K21" s="337">
        <v>0</v>
      </c>
      <c r="L21" s="337" t="s">
        <v>1488</v>
      </c>
      <c r="M21" s="663">
        <v>166.95000000000002</v>
      </c>
      <c r="N21" s="282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4"/>
      <c r="Z21" s="284"/>
      <c r="AA21" s="265"/>
      <c r="AB21" s="392">
        <f t="shared" si="33"/>
        <v>0</v>
      </c>
      <c r="AC21" s="381" t="str">
        <f t="shared" si="2"/>
        <v>No</v>
      </c>
      <c r="AD21" s="382" t="str">
        <f>IF(B21="New","Yes","No")</f>
        <v>No</v>
      </c>
      <c r="AF21" s="234">
        <v>1</v>
      </c>
      <c r="AG21" s="240">
        <f t="shared" si="34"/>
        <v>0</v>
      </c>
      <c r="AI21" s="541">
        <v>4.2</v>
      </c>
      <c r="AJ21" s="483">
        <f t="shared" si="35"/>
        <v>0</v>
      </c>
      <c r="AK21" s="338">
        <f>J21*N21</f>
        <v>0</v>
      </c>
      <c r="AL21" s="416">
        <f>J21*O21</f>
        <v>0</v>
      </c>
      <c r="AM21" s="583">
        <f>J21*P21</f>
        <v>0</v>
      </c>
      <c r="AN21" s="584">
        <f>J21*Q21</f>
        <v>0</v>
      </c>
      <c r="AO21" s="585">
        <f>J21*R21</f>
        <v>0</v>
      </c>
      <c r="AP21" s="586">
        <f>J21*S21</f>
        <v>0</v>
      </c>
      <c r="AQ21" s="586">
        <f>J21*T21</f>
        <v>0</v>
      </c>
      <c r="AR21" s="587">
        <f>J21*U21</f>
        <v>0</v>
      </c>
      <c r="AS21" s="588">
        <f>J21*V21</f>
        <v>0</v>
      </c>
      <c r="AT21" s="589">
        <f>J21*W21</f>
        <v>0</v>
      </c>
      <c r="AU21" s="590">
        <f>J21*X21</f>
        <v>0</v>
      </c>
      <c r="AV21" s="591">
        <f>J21*Y21</f>
        <v>0</v>
      </c>
      <c r="AW21" s="592">
        <f>J21*Z21</f>
        <v>0</v>
      </c>
      <c r="AX21" s="593">
        <f>J21*AA21</f>
        <v>0</v>
      </c>
      <c r="AY21" s="346">
        <v>1</v>
      </c>
      <c r="AZ21" s="339">
        <v>6</v>
      </c>
      <c r="BA21" s="340"/>
      <c r="BB21" s="339"/>
      <c r="BD21" s="31">
        <f t="shared" si="3"/>
        <v>0</v>
      </c>
      <c r="BE21" s="31">
        <f t="shared" si="4"/>
        <v>0</v>
      </c>
      <c r="BF21" s="31">
        <f t="shared" si="5"/>
        <v>0</v>
      </c>
      <c r="BG21" s="31">
        <f t="shared" si="6"/>
        <v>0</v>
      </c>
      <c r="BH21" s="31">
        <f t="shared" si="7"/>
        <v>0</v>
      </c>
      <c r="BI21" s="31">
        <f t="shared" si="8"/>
        <v>0</v>
      </c>
      <c r="BJ21" s="31">
        <f t="shared" si="9"/>
        <v>0</v>
      </c>
      <c r="BK21" s="31">
        <f t="shared" si="10"/>
        <v>0</v>
      </c>
      <c r="BM21" s="226">
        <f t="shared" si="11"/>
        <v>0</v>
      </c>
      <c r="BN21" s="226">
        <f t="shared" si="12"/>
        <v>0</v>
      </c>
      <c r="BP21" s="31">
        <f t="shared" si="13"/>
        <v>0</v>
      </c>
      <c r="BQ21" s="31">
        <f t="shared" si="14"/>
        <v>0</v>
      </c>
      <c r="BR21" s="31">
        <f t="shared" si="15"/>
        <v>0</v>
      </c>
      <c r="BS21" s="31">
        <f t="shared" si="16"/>
        <v>0</v>
      </c>
      <c r="BT21" s="31">
        <f t="shared" si="17"/>
        <v>0</v>
      </c>
      <c r="BU21" s="31">
        <f t="shared" si="18"/>
        <v>0</v>
      </c>
      <c r="BV21" s="31">
        <f t="shared" si="19"/>
        <v>0</v>
      </c>
      <c r="BW21" s="31">
        <f t="shared" si="20"/>
        <v>0</v>
      </c>
      <c r="BX21" s="31">
        <f t="shared" si="21"/>
        <v>0</v>
      </c>
      <c r="BY21" s="31">
        <f t="shared" si="22"/>
        <v>0</v>
      </c>
      <c r="BZ21" s="31">
        <f t="shared" si="23"/>
        <v>0</v>
      </c>
      <c r="CA21" s="31">
        <f t="shared" si="24"/>
        <v>0</v>
      </c>
      <c r="CB21" s="31">
        <f t="shared" si="25"/>
        <v>0</v>
      </c>
      <c r="CC21" s="31">
        <f t="shared" si="26"/>
        <v>0</v>
      </c>
      <c r="CD21" s="31">
        <f t="shared" si="27"/>
        <v>0</v>
      </c>
      <c r="CE21" s="31">
        <f t="shared" si="28"/>
        <v>0</v>
      </c>
      <c r="CF21" s="31">
        <f t="shared" si="29"/>
        <v>0</v>
      </c>
      <c r="CG21" s="31">
        <f t="shared" si="30"/>
        <v>0</v>
      </c>
      <c r="CH21" s="31">
        <f t="shared" si="31"/>
        <v>0</v>
      </c>
      <c r="CI21" s="31">
        <f t="shared" si="32"/>
        <v>0</v>
      </c>
    </row>
    <row r="22" spans="2:88" s="226" customFormat="1" ht="100.05" customHeight="1">
      <c r="B22" s="474"/>
      <c r="C22" s="31"/>
      <c r="D22" s="368" t="s">
        <v>292</v>
      </c>
      <c r="E22" s="369">
        <v>46</v>
      </c>
      <c r="F22" s="369"/>
      <c r="G22" s="347" t="s">
        <v>1036</v>
      </c>
      <c r="H22" s="370" t="s">
        <v>43</v>
      </c>
      <c r="I22" s="370" t="s">
        <v>82</v>
      </c>
      <c r="J22" s="369">
        <v>1</v>
      </c>
      <c r="K22" s="369">
        <v>0</v>
      </c>
      <c r="L22" s="369" t="s">
        <v>1488</v>
      </c>
      <c r="M22" s="664">
        <v>166.95000000000002</v>
      </c>
      <c r="N22" s="245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74"/>
      <c r="Z22" s="274"/>
      <c r="AA22" s="274"/>
      <c r="AB22" s="408">
        <f t="shared" si="33"/>
        <v>0</v>
      </c>
      <c r="AC22" s="394" t="str">
        <f t="shared" si="2"/>
        <v>No</v>
      </c>
      <c r="AD22" s="395" t="str">
        <f>IF(B22="New","Yes","No")</f>
        <v>No</v>
      </c>
      <c r="AF22" s="239">
        <v>1</v>
      </c>
      <c r="AG22" s="240">
        <f t="shared" si="34"/>
        <v>0</v>
      </c>
      <c r="AI22" s="543">
        <v>4.2</v>
      </c>
      <c r="AJ22" s="483">
        <f t="shared" si="35"/>
        <v>0</v>
      </c>
      <c r="AK22" s="338">
        <f>J22*N22</f>
        <v>0</v>
      </c>
      <c r="AL22" s="416">
        <f>J22*O22</f>
        <v>0</v>
      </c>
      <c r="AM22" s="583">
        <f>J22*P22</f>
        <v>0</v>
      </c>
      <c r="AN22" s="584">
        <f>J22*Q22</f>
        <v>0</v>
      </c>
      <c r="AO22" s="585">
        <f>J22*R22</f>
        <v>0</v>
      </c>
      <c r="AP22" s="586">
        <f>J22*S22</f>
        <v>0</v>
      </c>
      <c r="AQ22" s="586">
        <f>J22*T22</f>
        <v>0</v>
      </c>
      <c r="AR22" s="587">
        <f>J22*U22</f>
        <v>0</v>
      </c>
      <c r="AS22" s="588">
        <f>J22*V22</f>
        <v>0</v>
      </c>
      <c r="AT22" s="589">
        <f>J22*W22</f>
        <v>0</v>
      </c>
      <c r="AU22" s="590">
        <f>J22*X22</f>
        <v>0</v>
      </c>
      <c r="AV22" s="591">
        <f>J22*Y22</f>
        <v>0</v>
      </c>
      <c r="AW22" s="592">
        <f>J22*Z22</f>
        <v>0</v>
      </c>
      <c r="AX22" s="593">
        <f>J22*AA22</f>
        <v>0</v>
      </c>
      <c r="AY22" s="346">
        <v>1</v>
      </c>
      <c r="AZ22" s="345">
        <v>6</v>
      </c>
      <c r="BA22" s="346"/>
      <c r="BB22" s="345"/>
      <c r="BD22" s="31">
        <f t="shared" si="3"/>
        <v>0</v>
      </c>
      <c r="BE22" s="31">
        <f t="shared" si="4"/>
        <v>0</v>
      </c>
      <c r="BF22" s="31">
        <f t="shared" si="5"/>
        <v>0</v>
      </c>
      <c r="BG22" s="31">
        <f t="shared" si="6"/>
        <v>0</v>
      </c>
      <c r="BH22" s="31">
        <f t="shared" si="7"/>
        <v>0</v>
      </c>
      <c r="BI22" s="31">
        <f t="shared" si="8"/>
        <v>0</v>
      </c>
      <c r="BJ22" s="31">
        <f t="shared" si="9"/>
        <v>0</v>
      </c>
      <c r="BK22" s="31">
        <f t="shared" si="10"/>
        <v>0</v>
      </c>
      <c r="BL22" s="31"/>
      <c r="BM22" s="226">
        <f t="shared" si="11"/>
        <v>0</v>
      </c>
      <c r="BN22" s="226">
        <f t="shared" si="12"/>
        <v>0</v>
      </c>
      <c r="BO22" s="31"/>
      <c r="BP22" s="31">
        <f t="shared" si="13"/>
        <v>0</v>
      </c>
      <c r="BQ22" s="31">
        <f t="shared" si="14"/>
        <v>0</v>
      </c>
      <c r="BR22" s="31">
        <f t="shared" si="15"/>
        <v>0</v>
      </c>
      <c r="BS22" s="31">
        <f t="shared" si="16"/>
        <v>0</v>
      </c>
      <c r="BT22" s="31">
        <f t="shared" si="17"/>
        <v>0</v>
      </c>
      <c r="BU22" s="31">
        <f t="shared" si="18"/>
        <v>0</v>
      </c>
      <c r="BV22" s="31">
        <f t="shared" si="19"/>
        <v>0</v>
      </c>
      <c r="BW22" s="31">
        <f t="shared" si="20"/>
        <v>0</v>
      </c>
      <c r="BX22" s="31">
        <f t="shared" si="21"/>
        <v>0</v>
      </c>
      <c r="BY22" s="31">
        <f t="shared" si="22"/>
        <v>0</v>
      </c>
      <c r="BZ22" s="31">
        <f t="shared" si="23"/>
        <v>0</v>
      </c>
      <c r="CA22" s="31">
        <f t="shared" si="24"/>
        <v>0</v>
      </c>
      <c r="CB22" s="31">
        <f t="shared" si="25"/>
        <v>0</v>
      </c>
      <c r="CC22" s="31">
        <f t="shared" si="26"/>
        <v>0</v>
      </c>
      <c r="CD22" s="31">
        <f t="shared" si="27"/>
        <v>0</v>
      </c>
      <c r="CE22" s="31">
        <f t="shared" si="28"/>
        <v>0</v>
      </c>
      <c r="CF22" s="31">
        <f t="shared" si="29"/>
        <v>0</v>
      </c>
      <c r="CG22" s="31">
        <f t="shared" si="30"/>
        <v>0</v>
      </c>
      <c r="CH22" s="31">
        <f t="shared" si="31"/>
        <v>0</v>
      </c>
      <c r="CI22" s="31">
        <f t="shared" si="32"/>
        <v>0</v>
      </c>
      <c r="CJ22" s="31"/>
    </row>
    <row r="23" spans="2:88" s="31" customFormat="1" ht="100.05" customHeight="1">
      <c r="B23" s="474"/>
      <c r="D23" s="348" t="s">
        <v>293</v>
      </c>
      <c r="E23" s="373" t="s">
        <v>62</v>
      </c>
      <c r="F23" s="373"/>
      <c r="G23" s="350" t="s">
        <v>1036</v>
      </c>
      <c r="H23" s="371" t="s">
        <v>187</v>
      </c>
      <c r="I23" s="371" t="s">
        <v>225</v>
      </c>
      <c r="J23" s="349">
        <v>2</v>
      </c>
      <c r="K23" s="349">
        <v>0</v>
      </c>
      <c r="L23" s="349" t="s">
        <v>1488</v>
      </c>
      <c r="M23" s="665">
        <v>211.47000000000003</v>
      </c>
      <c r="N23" s="244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72"/>
      <c r="Z23" s="272"/>
      <c r="AA23" s="272"/>
      <c r="AB23" s="392">
        <f t="shared" si="33"/>
        <v>0</v>
      </c>
      <c r="AC23" s="386" t="str">
        <f t="shared" si="2"/>
        <v>No</v>
      </c>
      <c r="AD23" s="387" t="str">
        <f>IF(B23="New","Yes","No")</f>
        <v>No</v>
      </c>
      <c r="AF23" s="239">
        <v>2</v>
      </c>
      <c r="AG23" s="240">
        <f t="shared" si="34"/>
        <v>0</v>
      </c>
      <c r="AI23" s="543">
        <f>1.8*2</f>
        <v>3.6</v>
      </c>
      <c r="AJ23" s="483">
        <f t="shared" si="35"/>
        <v>0</v>
      </c>
      <c r="AK23" s="338">
        <f>J23*N23</f>
        <v>0</v>
      </c>
      <c r="AL23" s="416">
        <f>J23*O23</f>
        <v>0</v>
      </c>
      <c r="AM23" s="583">
        <f>J23*P23</f>
        <v>0</v>
      </c>
      <c r="AN23" s="584">
        <f>J23*Q23</f>
        <v>0</v>
      </c>
      <c r="AO23" s="585">
        <f>J23*R23</f>
        <v>0</v>
      </c>
      <c r="AP23" s="586">
        <f>J23*S23</f>
        <v>0</v>
      </c>
      <c r="AQ23" s="586">
        <f>J23*T23</f>
        <v>0</v>
      </c>
      <c r="AR23" s="587">
        <f>J23*U23</f>
        <v>0</v>
      </c>
      <c r="AS23" s="588">
        <f>J23*V23</f>
        <v>0</v>
      </c>
      <c r="AT23" s="589">
        <f>J23*W23</f>
        <v>0</v>
      </c>
      <c r="AU23" s="590">
        <f>J23*X23</f>
        <v>0</v>
      </c>
      <c r="AV23" s="591">
        <f>J23*Y23</f>
        <v>0</v>
      </c>
      <c r="AW23" s="592">
        <f>J23*Z23</f>
        <v>0</v>
      </c>
      <c r="AX23" s="593">
        <f>J23*AA23</f>
        <v>0</v>
      </c>
      <c r="AY23" s="346">
        <v>2</v>
      </c>
      <c r="AZ23" s="345">
        <v>8</v>
      </c>
      <c r="BA23" s="346"/>
      <c r="BB23" s="345"/>
      <c r="BD23" s="31">
        <f t="shared" si="3"/>
        <v>0</v>
      </c>
      <c r="BE23" s="31">
        <f t="shared" si="4"/>
        <v>0</v>
      </c>
      <c r="BF23" s="31">
        <f t="shared" si="5"/>
        <v>0</v>
      </c>
      <c r="BG23" s="31">
        <f t="shared" si="6"/>
        <v>0</v>
      </c>
      <c r="BH23" s="31">
        <f t="shared" si="7"/>
        <v>0</v>
      </c>
      <c r="BI23" s="31">
        <f t="shared" si="8"/>
        <v>0</v>
      </c>
      <c r="BJ23" s="31">
        <f t="shared" si="9"/>
        <v>0</v>
      </c>
      <c r="BK23" s="31">
        <f t="shared" si="10"/>
        <v>0</v>
      </c>
      <c r="BM23" s="226">
        <f t="shared" si="11"/>
        <v>0</v>
      </c>
      <c r="BN23" s="226">
        <f t="shared" si="12"/>
        <v>0</v>
      </c>
      <c r="BP23" s="31">
        <f t="shared" si="13"/>
        <v>0</v>
      </c>
      <c r="BQ23" s="31">
        <f t="shared" si="14"/>
        <v>0</v>
      </c>
      <c r="BR23" s="31">
        <f t="shared" si="15"/>
        <v>0</v>
      </c>
      <c r="BS23" s="31">
        <f t="shared" si="16"/>
        <v>0</v>
      </c>
      <c r="BT23" s="31">
        <f t="shared" si="17"/>
        <v>0</v>
      </c>
      <c r="BU23" s="31">
        <f t="shared" si="18"/>
        <v>0</v>
      </c>
      <c r="BV23" s="31">
        <f t="shared" si="19"/>
        <v>0</v>
      </c>
      <c r="BW23" s="31">
        <f t="shared" si="20"/>
        <v>0</v>
      </c>
      <c r="BX23" s="31">
        <f t="shared" si="21"/>
        <v>0</v>
      </c>
      <c r="BY23" s="31">
        <f t="shared" si="22"/>
        <v>0</v>
      </c>
      <c r="BZ23" s="31">
        <f t="shared" si="23"/>
        <v>0</v>
      </c>
      <c r="CA23" s="31">
        <f t="shared" si="24"/>
        <v>0</v>
      </c>
      <c r="CB23" s="31">
        <f t="shared" si="25"/>
        <v>0</v>
      </c>
      <c r="CC23" s="31">
        <f t="shared" si="26"/>
        <v>0</v>
      </c>
      <c r="CD23" s="31">
        <f t="shared" si="27"/>
        <v>0</v>
      </c>
      <c r="CE23" s="31">
        <f t="shared" si="28"/>
        <v>0</v>
      </c>
      <c r="CF23" s="31">
        <f t="shared" si="29"/>
        <v>0</v>
      </c>
      <c r="CG23" s="31">
        <f t="shared" si="30"/>
        <v>0</v>
      </c>
      <c r="CH23" s="31">
        <f t="shared" si="31"/>
        <v>0</v>
      </c>
      <c r="CI23" s="31">
        <f t="shared" si="32"/>
        <v>0</v>
      </c>
    </row>
    <row r="24" spans="2:88" s="31" customFormat="1" ht="100.05" customHeight="1">
      <c r="B24" s="473"/>
      <c r="C24" s="36"/>
      <c r="D24" s="365" t="s">
        <v>294</v>
      </c>
      <c r="E24" s="366" t="s">
        <v>63</v>
      </c>
      <c r="F24" s="366"/>
      <c r="G24" s="356" t="s">
        <v>1036</v>
      </c>
      <c r="H24" s="367" t="s">
        <v>1487</v>
      </c>
      <c r="I24" s="656" t="s">
        <v>226</v>
      </c>
      <c r="J24" s="360">
        <v>4</v>
      </c>
      <c r="K24" s="360">
        <v>0</v>
      </c>
      <c r="L24" s="360" t="s">
        <v>1488</v>
      </c>
      <c r="M24" s="666">
        <v>255.99</v>
      </c>
      <c r="N24" s="285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7"/>
      <c r="Z24" s="287"/>
      <c r="AA24" s="269"/>
      <c r="AB24" s="408">
        <f t="shared" si="33"/>
        <v>0</v>
      </c>
      <c r="AC24" s="393" t="str">
        <f t="shared" si="2"/>
        <v>No</v>
      </c>
      <c r="AD24" s="396" t="str">
        <f>IF(B24="New","Yes","No")</f>
        <v>No</v>
      </c>
      <c r="AF24" s="249">
        <v>4</v>
      </c>
      <c r="AG24" s="240">
        <f t="shared" si="34"/>
        <v>0</v>
      </c>
      <c r="AI24" s="542">
        <f>0.9*2+0.4*2</f>
        <v>2.6</v>
      </c>
      <c r="AJ24" s="483">
        <f t="shared" si="35"/>
        <v>0</v>
      </c>
      <c r="AK24" s="338">
        <f>J24*N24</f>
        <v>0</v>
      </c>
      <c r="AL24" s="416">
        <f>J24*O24</f>
        <v>0</v>
      </c>
      <c r="AM24" s="583">
        <f>J24*P24</f>
        <v>0</v>
      </c>
      <c r="AN24" s="584">
        <f>J24*Q24</f>
        <v>0</v>
      </c>
      <c r="AO24" s="585">
        <f>J24*R24</f>
        <v>0</v>
      </c>
      <c r="AP24" s="586">
        <f>J24*S24</f>
        <v>0</v>
      </c>
      <c r="AQ24" s="586">
        <f>J24*T24</f>
        <v>0</v>
      </c>
      <c r="AR24" s="587">
        <f>J24*U24</f>
        <v>0</v>
      </c>
      <c r="AS24" s="588">
        <f>J24*V24</f>
        <v>0</v>
      </c>
      <c r="AT24" s="589">
        <f>J24*W24</f>
        <v>0</v>
      </c>
      <c r="AU24" s="590">
        <f>J24*X24</f>
        <v>0</v>
      </c>
      <c r="AV24" s="591">
        <f>J24*Y24</f>
        <v>0</v>
      </c>
      <c r="AW24" s="592">
        <f>J24*Z24</f>
        <v>0</v>
      </c>
      <c r="AX24" s="593">
        <f>J24*AA24</f>
        <v>0</v>
      </c>
      <c r="AY24" s="346">
        <v>4</v>
      </c>
      <c r="AZ24" s="354">
        <v>14</v>
      </c>
      <c r="BA24" s="355"/>
      <c r="BB24" s="354"/>
      <c r="BD24" s="31">
        <f t="shared" si="3"/>
        <v>0</v>
      </c>
      <c r="BE24" s="31">
        <f t="shared" si="4"/>
        <v>0</v>
      </c>
      <c r="BF24" s="31">
        <f t="shared" si="5"/>
        <v>0</v>
      </c>
      <c r="BG24" s="31">
        <f t="shared" si="6"/>
        <v>0</v>
      </c>
      <c r="BH24" s="31">
        <f t="shared" si="7"/>
        <v>0</v>
      </c>
      <c r="BI24" s="31">
        <f t="shared" si="8"/>
        <v>0</v>
      </c>
      <c r="BJ24" s="31">
        <f t="shared" si="9"/>
        <v>0</v>
      </c>
      <c r="BK24" s="31">
        <f t="shared" si="10"/>
        <v>0</v>
      </c>
      <c r="BM24" s="226">
        <f t="shared" si="11"/>
        <v>0</v>
      </c>
      <c r="BN24" s="226">
        <f t="shared" si="12"/>
        <v>0</v>
      </c>
      <c r="BP24" s="31">
        <f t="shared" si="13"/>
        <v>0</v>
      </c>
      <c r="BQ24" s="31">
        <f t="shared" si="14"/>
        <v>0</v>
      </c>
      <c r="BR24" s="31">
        <f t="shared" si="15"/>
        <v>0</v>
      </c>
      <c r="BS24" s="31">
        <f t="shared" si="16"/>
        <v>0</v>
      </c>
      <c r="BT24" s="31">
        <f t="shared" si="17"/>
        <v>0</v>
      </c>
      <c r="BU24" s="31">
        <f t="shared" si="18"/>
        <v>0</v>
      </c>
      <c r="BV24" s="31">
        <f t="shared" si="19"/>
        <v>0</v>
      </c>
      <c r="BW24" s="31">
        <f t="shared" si="20"/>
        <v>0</v>
      </c>
      <c r="BX24" s="31">
        <f t="shared" si="21"/>
        <v>0</v>
      </c>
      <c r="BY24" s="31">
        <f t="shared" si="22"/>
        <v>0</v>
      </c>
      <c r="BZ24" s="31">
        <f t="shared" si="23"/>
        <v>0</v>
      </c>
      <c r="CA24" s="31">
        <f t="shared" si="24"/>
        <v>0</v>
      </c>
      <c r="CB24" s="31">
        <f t="shared" si="25"/>
        <v>0</v>
      </c>
      <c r="CC24" s="31">
        <f t="shared" si="26"/>
        <v>0</v>
      </c>
      <c r="CD24" s="31">
        <f t="shared" si="27"/>
        <v>0</v>
      </c>
      <c r="CE24" s="31">
        <f t="shared" si="28"/>
        <v>0</v>
      </c>
      <c r="CF24" s="31">
        <f t="shared" si="29"/>
        <v>0</v>
      </c>
      <c r="CG24" s="31">
        <f t="shared" si="30"/>
        <v>0</v>
      </c>
      <c r="CH24" s="31">
        <f t="shared" si="31"/>
        <v>0</v>
      </c>
      <c r="CI24" s="31">
        <f t="shared" si="32"/>
        <v>0</v>
      </c>
    </row>
    <row r="25" spans="2:88" s="226" customFormat="1" ht="50.25" customHeight="1">
      <c r="B25" s="303"/>
      <c r="C25" s="160"/>
      <c r="D25" s="131"/>
      <c r="E25" s="131"/>
      <c r="F25" s="131"/>
      <c r="G25" s="304"/>
      <c r="H25" s="131"/>
      <c r="I25" s="131"/>
      <c r="J25" s="131"/>
      <c r="K25" s="131"/>
      <c r="L25" s="131"/>
      <c r="M25" s="320" t="s">
        <v>176</v>
      </c>
      <c r="N25" s="280"/>
      <c r="AB25" s="680"/>
      <c r="AC25" s="394"/>
      <c r="AD25" s="342"/>
      <c r="AG25" s="240"/>
      <c r="AI25" s="534"/>
      <c r="AJ25" s="483"/>
      <c r="AK25" s="338"/>
      <c r="AL25" s="416"/>
      <c r="AM25" s="583"/>
      <c r="AN25" s="584"/>
      <c r="AO25" s="585"/>
      <c r="AP25" s="586"/>
      <c r="AQ25" s="586"/>
      <c r="AR25" s="587"/>
      <c r="AS25" s="588"/>
      <c r="AT25" s="589"/>
      <c r="AU25" s="590"/>
      <c r="AV25" s="591"/>
      <c r="AW25" s="592"/>
      <c r="AX25" s="593"/>
      <c r="AY25" s="204"/>
      <c r="AZ25" s="195"/>
      <c r="BA25" s="204"/>
      <c r="BB25" s="195"/>
      <c r="BD25" s="31">
        <f t="shared" si="3"/>
        <v>0</v>
      </c>
      <c r="BE25" s="31">
        <f t="shared" si="4"/>
        <v>0</v>
      </c>
      <c r="BF25" s="31">
        <f t="shared" si="5"/>
        <v>0</v>
      </c>
      <c r="BG25" s="31">
        <f t="shared" si="6"/>
        <v>0</v>
      </c>
      <c r="BH25" s="31">
        <f t="shared" si="7"/>
        <v>0</v>
      </c>
      <c r="BI25" s="31">
        <f t="shared" si="8"/>
        <v>0</v>
      </c>
      <c r="BJ25" s="31">
        <f t="shared" si="9"/>
        <v>0</v>
      </c>
      <c r="BK25" s="31">
        <f t="shared" si="10"/>
        <v>0</v>
      </c>
      <c r="BL25" s="31"/>
      <c r="BM25" s="226">
        <f t="shared" si="11"/>
        <v>0</v>
      </c>
      <c r="BN25" s="226">
        <f t="shared" si="12"/>
        <v>0</v>
      </c>
      <c r="BO25" s="31"/>
      <c r="BP25" s="31">
        <f t="shared" si="13"/>
        <v>0</v>
      </c>
      <c r="BQ25" s="31">
        <f t="shared" si="14"/>
        <v>0</v>
      </c>
      <c r="BR25" s="31">
        <f t="shared" si="15"/>
        <v>0</v>
      </c>
      <c r="BS25" s="31">
        <f t="shared" si="16"/>
        <v>0</v>
      </c>
      <c r="BT25" s="31">
        <f t="shared" si="17"/>
        <v>0</v>
      </c>
      <c r="BU25" s="31">
        <f t="shared" si="18"/>
        <v>0</v>
      </c>
      <c r="BV25" s="31">
        <f t="shared" si="19"/>
        <v>0</v>
      </c>
      <c r="BW25" s="31">
        <f t="shared" si="20"/>
        <v>0</v>
      </c>
      <c r="BX25" s="31">
        <f t="shared" si="21"/>
        <v>0</v>
      </c>
      <c r="BY25" s="31">
        <f t="shared" si="22"/>
        <v>0</v>
      </c>
      <c r="BZ25" s="31">
        <f t="shared" si="23"/>
        <v>0</v>
      </c>
      <c r="CA25" s="31">
        <f t="shared" si="24"/>
        <v>0</v>
      </c>
      <c r="CB25" s="31">
        <f t="shared" si="25"/>
        <v>0</v>
      </c>
      <c r="CC25" s="31">
        <f t="shared" si="26"/>
        <v>0</v>
      </c>
      <c r="CD25" s="31">
        <f t="shared" si="27"/>
        <v>0</v>
      </c>
      <c r="CE25" s="31">
        <f t="shared" si="28"/>
        <v>0</v>
      </c>
      <c r="CF25" s="31">
        <f t="shared" si="29"/>
        <v>0</v>
      </c>
      <c r="CG25" s="31">
        <f t="shared" si="30"/>
        <v>0</v>
      </c>
      <c r="CH25" s="31">
        <f t="shared" si="31"/>
        <v>0</v>
      </c>
      <c r="CI25" s="31">
        <f t="shared" si="32"/>
        <v>0</v>
      </c>
      <c r="CJ25" s="31"/>
    </row>
    <row r="26" spans="2:88" s="31" customFormat="1" ht="100.05" customHeight="1">
      <c r="B26" s="472"/>
      <c r="C26" s="178"/>
      <c r="D26" s="336" t="s">
        <v>287</v>
      </c>
      <c r="E26" s="337">
        <v>42</v>
      </c>
      <c r="F26" s="337"/>
      <c r="G26" s="341" t="s">
        <v>1036</v>
      </c>
      <c r="H26" s="364" t="s">
        <v>44</v>
      </c>
      <c r="I26" s="364" t="s">
        <v>82</v>
      </c>
      <c r="J26" s="337">
        <v>1</v>
      </c>
      <c r="K26" s="337">
        <v>0</v>
      </c>
      <c r="L26" s="337" t="s">
        <v>1488</v>
      </c>
      <c r="M26" s="663">
        <v>166.95000000000002</v>
      </c>
      <c r="N26" s="282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4"/>
      <c r="Z26" s="284"/>
      <c r="AA26" s="265"/>
      <c r="AB26" s="392">
        <f t="shared" si="33"/>
        <v>0</v>
      </c>
      <c r="AC26" s="381" t="str">
        <f t="shared" si="2"/>
        <v>No</v>
      </c>
      <c r="AD26" s="382" t="str">
        <f>IF(B26="New","Yes","No")</f>
        <v>No</v>
      </c>
      <c r="AF26" s="234">
        <v>1</v>
      </c>
      <c r="AG26" s="240">
        <f t="shared" si="34"/>
        <v>0</v>
      </c>
      <c r="AI26" s="541">
        <v>4.8</v>
      </c>
      <c r="AJ26" s="483">
        <f t="shared" si="35"/>
        <v>0</v>
      </c>
      <c r="AK26" s="338">
        <f>J26*N26</f>
        <v>0</v>
      </c>
      <c r="AL26" s="416">
        <f>J26*O26</f>
        <v>0</v>
      </c>
      <c r="AM26" s="583">
        <f>J26*P26</f>
        <v>0</v>
      </c>
      <c r="AN26" s="584">
        <f>J26*Q26</f>
        <v>0</v>
      </c>
      <c r="AO26" s="585">
        <f>J26*R26</f>
        <v>0</v>
      </c>
      <c r="AP26" s="586">
        <f>J26*S26</f>
        <v>0</v>
      </c>
      <c r="AQ26" s="586">
        <f>J26*T26</f>
        <v>0</v>
      </c>
      <c r="AR26" s="587">
        <f>J26*U26</f>
        <v>0</v>
      </c>
      <c r="AS26" s="588">
        <f>J26*V26</f>
        <v>0</v>
      </c>
      <c r="AT26" s="589">
        <f>J26*W26</f>
        <v>0</v>
      </c>
      <c r="AU26" s="590">
        <f>J26*X26</f>
        <v>0</v>
      </c>
      <c r="AV26" s="591">
        <f>J26*Y26</f>
        <v>0</v>
      </c>
      <c r="AW26" s="592">
        <f>J26*Z26</f>
        <v>0</v>
      </c>
      <c r="AX26" s="593">
        <f>J26*AA26</f>
        <v>0</v>
      </c>
      <c r="AY26" s="346">
        <v>1</v>
      </c>
      <c r="AZ26" s="339">
        <v>5</v>
      </c>
      <c r="BA26" s="340"/>
      <c r="BB26" s="339"/>
      <c r="BD26" s="31">
        <f t="shared" si="3"/>
        <v>0</v>
      </c>
      <c r="BE26" s="31">
        <f t="shared" si="4"/>
        <v>0</v>
      </c>
      <c r="BF26" s="31">
        <f t="shared" si="5"/>
        <v>0</v>
      </c>
      <c r="BG26" s="31">
        <f t="shared" si="6"/>
        <v>0</v>
      </c>
      <c r="BH26" s="31">
        <f t="shared" si="7"/>
        <v>0</v>
      </c>
      <c r="BI26" s="31">
        <f t="shared" si="8"/>
        <v>0</v>
      </c>
      <c r="BJ26" s="31">
        <f t="shared" si="9"/>
        <v>0</v>
      </c>
      <c r="BK26" s="31">
        <f t="shared" si="10"/>
        <v>0</v>
      </c>
      <c r="BM26" s="226">
        <f t="shared" si="11"/>
        <v>0</v>
      </c>
      <c r="BN26" s="226">
        <f t="shared" si="12"/>
        <v>0</v>
      </c>
      <c r="BP26" s="31">
        <f t="shared" si="13"/>
        <v>0</v>
      </c>
      <c r="BQ26" s="31">
        <f t="shared" si="14"/>
        <v>0</v>
      </c>
      <c r="BR26" s="31">
        <f t="shared" si="15"/>
        <v>0</v>
      </c>
      <c r="BS26" s="31">
        <f t="shared" si="16"/>
        <v>0</v>
      </c>
      <c r="BT26" s="31">
        <f t="shared" si="17"/>
        <v>0</v>
      </c>
      <c r="BU26" s="31">
        <f t="shared" si="18"/>
        <v>0</v>
      </c>
      <c r="BV26" s="31">
        <f t="shared" si="19"/>
        <v>0</v>
      </c>
      <c r="BW26" s="31">
        <f t="shared" si="20"/>
        <v>0</v>
      </c>
      <c r="BX26" s="31">
        <f t="shared" si="21"/>
        <v>0</v>
      </c>
      <c r="BY26" s="31">
        <f t="shared" si="22"/>
        <v>0</v>
      </c>
      <c r="BZ26" s="31">
        <f t="shared" si="23"/>
        <v>0</v>
      </c>
      <c r="CA26" s="31">
        <f t="shared" si="24"/>
        <v>0</v>
      </c>
      <c r="CB26" s="31">
        <f t="shared" si="25"/>
        <v>0</v>
      </c>
      <c r="CC26" s="31">
        <f t="shared" si="26"/>
        <v>0</v>
      </c>
      <c r="CD26" s="31">
        <f t="shared" si="27"/>
        <v>0</v>
      </c>
      <c r="CE26" s="31">
        <f t="shared" si="28"/>
        <v>0</v>
      </c>
      <c r="CF26" s="31">
        <f t="shared" si="29"/>
        <v>0</v>
      </c>
      <c r="CG26" s="31">
        <f t="shared" si="30"/>
        <v>0</v>
      </c>
      <c r="CH26" s="31">
        <f t="shared" si="31"/>
        <v>0</v>
      </c>
      <c r="CI26" s="31">
        <f t="shared" si="32"/>
        <v>0</v>
      </c>
    </row>
    <row r="27" spans="2:88" s="226" customFormat="1" ht="100.05" customHeight="1">
      <c r="B27" s="474"/>
      <c r="C27" s="31"/>
      <c r="D27" s="368" t="s">
        <v>288</v>
      </c>
      <c r="E27" s="369">
        <v>45</v>
      </c>
      <c r="F27" s="369"/>
      <c r="G27" s="347" t="s">
        <v>1036</v>
      </c>
      <c r="H27" s="370" t="s">
        <v>44</v>
      </c>
      <c r="I27" s="370" t="s">
        <v>82</v>
      </c>
      <c r="J27" s="369">
        <v>1</v>
      </c>
      <c r="K27" s="369">
        <v>0</v>
      </c>
      <c r="L27" s="369" t="s">
        <v>1488</v>
      </c>
      <c r="M27" s="664">
        <v>166.95000000000002</v>
      </c>
      <c r="N27" s="245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74"/>
      <c r="Z27" s="274"/>
      <c r="AA27" s="288"/>
      <c r="AB27" s="408">
        <f t="shared" si="33"/>
        <v>0</v>
      </c>
      <c r="AC27" s="394" t="str">
        <f t="shared" si="2"/>
        <v>No</v>
      </c>
      <c r="AD27" s="395" t="str">
        <f>IF(B27="New","Yes","No")</f>
        <v>No</v>
      </c>
      <c r="AF27" s="239">
        <v>1</v>
      </c>
      <c r="AG27" s="240">
        <f t="shared" si="34"/>
        <v>0</v>
      </c>
      <c r="AI27" s="543">
        <v>4.8</v>
      </c>
      <c r="AJ27" s="483">
        <f t="shared" si="35"/>
        <v>0</v>
      </c>
      <c r="AK27" s="338">
        <f>J27*N27</f>
        <v>0</v>
      </c>
      <c r="AL27" s="416">
        <f>J27*O27</f>
        <v>0</v>
      </c>
      <c r="AM27" s="583">
        <f>J27*P27</f>
        <v>0</v>
      </c>
      <c r="AN27" s="584">
        <f>J27*Q27</f>
        <v>0</v>
      </c>
      <c r="AO27" s="585">
        <f>J27*R27</f>
        <v>0</v>
      </c>
      <c r="AP27" s="586">
        <f>J27*S27</f>
        <v>0</v>
      </c>
      <c r="AQ27" s="586">
        <f>J27*T27</f>
        <v>0</v>
      </c>
      <c r="AR27" s="587">
        <f>J27*U27</f>
        <v>0</v>
      </c>
      <c r="AS27" s="588">
        <f>J27*V27</f>
        <v>0</v>
      </c>
      <c r="AT27" s="589">
        <f>J27*W27</f>
        <v>0</v>
      </c>
      <c r="AU27" s="590">
        <f>J27*X27</f>
        <v>0</v>
      </c>
      <c r="AV27" s="591">
        <f>J27*Y27</f>
        <v>0</v>
      </c>
      <c r="AW27" s="592">
        <f>J27*Z27</f>
        <v>0</v>
      </c>
      <c r="AX27" s="593">
        <f>J27*AA27</f>
        <v>0</v>
      </c>
      <c r="AY27" s="346">
        <v>1</v>
      </c>
      <c r="AZ27" s="345">
        <v>6</v>
      </c>
      <c r="BA27" s="346"/>
      <c r="BB27" s="345"/>
      <c r="BD27" s="31">
        <f t="shared" si="3"/>
        <v>0</v>
      </c>
      <c r="BE27" s="31">
        <f t="shared" si="4"/>
        <v>0</v>
      </c>
      <c r="BF27" s="31">
        <f t="shared" si="5"/>
        <v>0</v>
      </c>
      <c r="BG27" s="31">
        <f t="shared" si="6"/>
        <v>0</v>
      </c>
      <c r="BH27" s="31">
        <f t="shared" si="7"/>
        <v>0</v>
      </c>
      <c r="BI27" s="31">
        <f t="shared" si="8"/>
        <v>0</v>
      </c>
      <c r="BJ27" s="31">
        <f t="shared" si="9"/>
        <v>0</v>
      </c>
      <c r="BK27" s="31">
        <f t="shared" si="10"/>
        <v>0</v>
      </c>
      <c r="BL27" s="31"/>
      <c r="BM27" s="226">
        <f t="shared" si="11"/>
        <v>0</v>
      </c>
      <c r="BN27" s="226">
        <f t="shared" si="12"/>
        <v>0</v>
      </c>
      <c r="BO27" s="31"/>
      <c r="BP27" s="31">
        <f t="shared" si="13"/>
        <v>0</v>
      </c>
      <c r="BQ27" s="31">
        <f t="shared" si="14"/>
        <v>0</v>
      </c>
      <c r="BR27" s="31">
        <f t="shared" si="15"/>
        <v>0</v>
      </c>
      <c r="BS27" s="31">
        <f t="shared" si="16"/>
        <v>0</v>
      </c>
      <c r="BT27" s="31">
        <f t="shared" si="17"/>
        <v>0</v>
      </c>
      <c r="BU27" s="31">
        <f t="shared" si="18"/>
        <v>0</v>
      </c>
      <c r="BV27" s="31">
        <f t="shared" si="19"/>
        <v>0</v>
      </c>
      <c r="BW27" s="31">
        <f t="shared" si="20"/>
        <v>0</v>
      </c>
      <c r="BX27" s="31">
        <f t="shared" si="21"/>
        <v>0</v>
      </c>
      <c r="BY27" s="31">
        <f t="shared" si="22"/>
        <v>0</v>
      </c>
      <c r="BZ27" s="31">
        <f t="shared" si="23"/>
        <v>0</v>
      </c>
      <c r="CA27" s="31">
        <f t="shared" si="24"/>
        <v>0</v>
      </c>
      <c r="CB27" s="31">
        <f t="shared" si="25"/>
        <v>0</v>
      </c>
      <c r="CC27" s="31">
        <f t="shared" si="26"/>
        <v>0</v>
      </c>
      <c r="CD27" s="31">
        <f t="shared" si="27"/>
        <v>0</v>
      </c>
      <c r="CE27" s="31">
        <f t="shared" si="28"/>
        <v>0</v>
      </c>
      <c r="CF27" s="31">
        <f t="shared" si="29"/>
        <v>0</v>
      </c>
      <c r="CG27" s="31">
        <f t="shared" si="30"/>
        <v>0</v>
      </c>
      <c r="CH27" s="31">
        <f t="shared" si="31"/>
        <v>0</v>
      </c>
      <c r="CI27" s="31">
        <f t="shared" si="32"/>
        <v>0</v>
      </c>
      <c r="CJ27" s="31"/>
    </row>
    <row r="28" spans="2:88" s="31" customFormat="1" ht="100.05" customHeight="1">
      <c r="B28" s="474"/>
      <c r="D28" s="348" t="s">
        <v>289</v>
      </c>
      <c r="E28" s="373" t="s">
        <v>64</v>
      </c>
      <c r="F28" s="373"/>
      <c r="G28" s="350" t="s">
        <v>1036</v>
      </c>
      <c r="H28" s="371" t="s">
        <v>188</v>
      </c>
      <c r="I28" s="371" t="s">
        <v>225</v>
      </c>
      <c r="J28" s="349">
        <v>2</v>
      </c>
      <c r="K28" s="349">
        <v>0</v>
      </c>
      <c r="L28" s="349" t="s">
        <v>1488</v>
      </c>
      <c r="M28" s="665">
        <v>211.47000000000003</v>
      </c>
      <c r="N28" s="244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72"/>
      <c r="Z28" s="272"/>
      <c r="AA28" s="272"/>
      <c r="AB28" s="392">
        <f t="shared" si="33"/>
        <v>0</v>
      </c>
      <c r="AC28" s="386" t="str">
        <f t="shared" si="2"/>
        <v>No</v>
      </c>
      <c r="AD28" s="387" t="str">
        <f>IF(B28="New","Yes","No")</f>
        <v>No</v>
      </c>
      <c r="AF28" s="239">
        <v>2</v>
      </c>
      <c r="AG28" s="240">
        <f t="shared" si="34"/>
        <v>0</v>
      </c>
      <c r="AI28" s="543">
        <f>2*2</f>
        <v>4</v>
      </c>
      <c r="AJ28" s="483">
        <f t="shared" si="35"/>
        <v>0</v>
      </c>
      <c r="AK28" s="338">
        <f>J28*N28</f>
        <v>0</v>
      </c>
      <c r="AL28" s="416">
        <f>J28*O28</f>
        <v>0</v>
      </c>
      <c r="AM28" s="583">
        <f>J28*P28</f>
        <v>0</v>
      </c>
      <c r="AN28" s="584">
        <f>J28*Q28</f>
        <v>0</v>
      </c>
      <c r="AO28" s="585">
        <f>J28*R28</f>
        <v>0</v>
      </c>
      <c r="AP28" s="586">
        <f>J28*S28</f>
        <v>0</v>
      </c>
      <c r="AQ28" s="586">
        <f>J28*T28</f>
        <v>0</v>
      </c>
      <c r="AR28" s="587">
        <f>J28*U28</f>
        <v>0</v>
      </c>
      <c r="AS28" s="588">
        <f>J28*V28</f>
        <v>0</v>
      </c>
      <c r="AT28" s="589">
        <f>J28*W28</f>
        <v>0</v>
      </c>
      <c r="AU28" s="590">
        <f>J28*X28</f>
        <v>0</v>
      </c>
      <c r="AV28" s="591">
        <f>J28*Y28</f>
        <v>0</v>
      </c>
      <c r="AW28" s="592">
        <f>J28*Z28</f>
        <v>0</v>
      </c>
      <c r="AX28" s="593">
        <f>J28*AA28</f>
        <v>0</v>
      </c>
      <c r="AY28" s="346">
        <v>2</v>
      </c>
      <c r="AZ28" s="345">
        <v>8</v>
      </c>
      <c r="BA28" s="346"/>
      <c r="BB28" s="345"/>
      <c r="BD28" s="31">
        <f t="shared" si="3"/>
        <v>0</v>
      </c>
      <c r="BE28" s="31">
        <f t="shared" si="4"/>
        <v>0</v>
      </c>
      <c r="BF28" s="31">
        <f t="shared" si="5"/>
        <v>0</v>
      </c>
      <c r="BG28" s="31">
        <f t="shared" si="6"/>
        <v>0</v>
      </c>
      <c r="BH28" s="31">
        <f t="shared" si="7"/>
        <v>0</v>
      </c>
      <c r="BI28" s="31">
        <f t="shared" si="8"/>
        <v>0</v>
      </c>
      <c r="BJ28" s="31">
        <f t="shared" si="9"/>
        <v>0</v>
      </c>
      <c r="BK28" s="31">
        <f t="shared" si="10"/>
        <v>0</v>
      </c>
      <c r="BM28" s="226">
        <f t="shared" si="11"/>
        <v>0</v>
      </c>
      <c r="BN28" s="226">
        <f t="shared" si="12"/>
        <v>0</v>
      </c>
      <c r="BP28" s="31">
        <f t="shared" si="13"/>
        <v>0</v>
      </c>
      <c r="BQ28" s="31">
        <f t="shared" si="14"/>
        <v>0</v>
      </c>
      <c r="BR28" s="31">
        <f t="shared" si="15"/>
        <v>0</v>
      </c>
      <c r="BS28" s="31">
        <f t="shared" si="16"/>
        <v>0</v>
      </c>
      <c r="BT28" s="31">
        <f t="shared" si="17"/>
        <v>0</v>
      </c>
      <c r="BU28" s="31">
        <f t="shared" si="18"/>
        <v>0</v>
      </c>
      <c r="BV28" s="31">
        <f t="shared" si="19"/>
        <v>0</v>
      </c>
      <c r="BW28" s="31">
        <f t="shared" si="20"/>
        <v>0</v>
      </c>
      <c r="BX28" s="31">
        <f t="shared" si="21"/>
        <v>0</v>
      </c>
      <c r="BY28" s="31">
        <f t="shared" si="22"/>
        <v>0</v>
      </c>
      <c r="BZ28" s="31">
        <f t="shared" si="23"/>
        <v>0</v>
      </c>
      <c r="CA28" s="31">
        <f t="shared" si="24"/>
        <v>0</v>
      </c>
      <c r="CB28" s="31">
        <f t="shared" si="25"/>
        <v>0</v>
      </c>
      <c r="CC28" s="31">
        <f t="shared" si="26"/>
        <v>0</v>
      </c>
      <c r="CD28" s="31">
        <f t="shared" si="27"/>
        <v>0</v>
      </c>
      <c r="CE28" s="31">
        <f t="shared" si="28"/>
        <v>0</v>
      </c>
      <c r="CF28" s="31">
        <f t="shared" si="29"/>
        <v>0</v>
      </c>
      <c r="CG28" s="31">
        <f t="shared" si="30"/>
        <v>0</v>
      </c>
      <c r="CH28" s="31">
        <f t="shared" si="31"/>
        <v>0</v>
      </c>
      <c r="CI28" s="31">
        <f t="shared" si="32"/>
        <v>0</v>
      </c>
    </row>
    <row r="29" spans="2:88" s="31" customFormat="1" ht="100.05" customHeight="1">
      <c r="B29" s="473"/>
      <c r="C29" s="36"/>
      <c r="D29" s="365" t="s">
        <v>290</v>
      </c>
      <c r="E29" s="366" t="s">
        <v>65</v>
      </c>
      <c r="F29" s="366"/>
      <c r="G29" s="356" t="s">
        <v>1036</v>
      </c>
      <c r="H29" s="367" t="s">
        <v>1513</v>
      </c>
      <c r="I29" s="656" t="s">
        <v>226</v>
      </c>
      <c r="J29" s="360">
        <v>4</v>
      </c>
      <c r="K29" s="360">
        <v>0</v>
      </c>
      <c r="L29" s="360" t="s">
        <v>1488</v>
      </c>
      <c r="M29" s="666">
        <v>255.99</v>
      </c>
      <c r="N29" s="285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7"/>
      <c r="Z29" s="287"/>
      <c r="AA29" s="289"/>
      <c r="AB29" s="408">
        <f t="shared" si="33"/>
        <v>0</v>
      </c>
      <c r="AC29" s="393" t="str">
        <f t="shared" si="2"/>
        <v>No</v>
      </c>
      <c r="AD29" s="396" t="str">
        <f>IF(B29="New","Yes","No")</f>
        <v>No</v>
      </c>
      <c r="AF29" s="249">
        <v>4</v>
      </c>
      <c r="AG29" s="240">
        <f t="shared" si="34"/>
        <v>0</v>
      </c>
      <c r="AI29" s="542">
        <f>1.1*2 + 0.5*2</f>
        <v>3.2</v>
      </c>
      <c r="AJ29" s="483">
        <f t="shared" si="35"/>
        <v>0</v>
      </c>
      <c r="AK29" s="338">
        <f>J29*N29</f>
        <v>0</v>
      </c>
      <c r="AL29" s="416">
        <f>J29*O29</f>
        <v>0</v>
      </c>
      <c r="AM29" s="583">
        <f>J29*P29</f>
        <v>0</v>
      </c>
      <c r="AN29" s="584">
        <f>J29*Q29</f>
        <v>0</v>
      </c>
      <c r="AO29" s="585">
        <f>J29*R29</f>
        <v>0</v>
      </c>
      <c r="AP29" s="586">
        <f>J29*S29</f>
        <v>0</v>
      </c>
      <c r="AQ29" s="586">
        <f>J29*T29</f>
        <v>0</v>
      </c>
      <c r="AR29" s="587">
        <f>J29*U29</f>
        <v>0</v>
      </c>
      <c r="AS29" s="588">
        <f>J29*V29</f>
        <v>0</v>
      </c>
      <c r="AT29" s="589">
        <f>J29*W29</f>
        <v>0</v>
      </c>
      <c r="AU29" s="590">
        <f>J29*X29</f>
        <v>0</v>
      </c>
      <c r="AV29" s="591">
        <f>J29*Y29</f>
        <v>0</v>
      </c>
      <c r="AW29" s="592">
        <f>J29*Z29</f>
        <v>0</v>
      </c>
      <c r="AX29" s="593">
        <f>J29*AA29</f>
        <v>0</v>
      </c>
      <c r="AY29" s="346">
        <v>4</v>
      </c>
      <c r="AZ29" s="354">
        <v>14</v>
      </c>
      <c r="BA29" s="355"/>
      <c r="BB29" s="354"/>
      <c r="BD29" s="31">
        <f t="shared" si="3"/>
        <v>0</v>
      </c>
      <c r="BE29" s="31">
        <f t="shared" si="4"/>
        <v>0</v>
      </c>
      <c r="BF29" s="31">
        <f t="shared" si="5"/>
        <v>0</v>
      </c>
      <c r="BG29" s="31">
        <f t="shared" si="6"/>
        <v>0</v>
      </c>
      <c r="BH29" s="31">
        <f t="shared" si="7"/>
        <v>0</v>
      </c>
      <c r="BI29" s="31">
        <f t="shared" si="8"/>
        <v>0</v>
      </c>
      <c r="BJ29" s="31">
        <f t="shared" si="9"/>
        <v>0</v>
      </c>
      <c r="BK29" s="31">
        <f t="shared" si="10"/>
        <v>0</v>
      </c>
      <c r="BM29" s="226">
        <f t="shared" si="11"/>
        <v>0</v>
      </c>
      <c r="BN29" s="226">
        <f t="shared" si="12"/>
        <v>0</v>
      </c>
      <c r="BP29" s="31">
        <f t="shared" si="13"/>
        <v>0</v>
      </c>
      <c r="BQ29" s="31">
        <f t="shared" si="14"/>
        <v>0</v>
      </c>
      <c r="BR29" s="31">
        <f t="shared" si="15"/>
        <v>0</v>
      </c>
      <c r="BS29" s="31">
        <f t="shared" si="16"/>
        <v>0</v>
      </c>
      <c r="BT29" s="31">
        <f t="shared" si="17"/>
        <v>0</v>
      </c>
      <c r="BU29" s="31">
        <f t="shared" si="18"/>
        <v>0</v>
      </c>
      <c r="BV29" s="31">
        <f t="shared" si="19"/>
        <v>0</v>
      </c>
      <c r="BW29" s="31">
        <f t="shared" si="20"/>
        <v>0</v>
      </c>
      <c r="BX29" s="31">
        <f t="shared" si="21"/>
        <v>0</v>
      </c>
      <c r="BY29" s="31">
        <f t="shared" si="22"/>
        <v>0</v>
      </c>
      <c r="BZ29" s="31">
        <f t="shared" si="23"/>
        <v>0</v>
      </c>
      <c r="CA29" s="31">
        <f t="shared" si="24"/>
        <v>0</v>
      </c>
      <c r="CB29" s="31">
        <f t="shared" si="25"/>
        <v>0</v>
      </c>
      <c r="CC29" s="31">
        <f t="shared" si="26"/>
        <v>0</v>
      </c>
      <c r="CD29" s="31">
        <f t="shared" si="27"/>
        <v>0</v>
      </c>
      <c r="CE29" s="31">
        <f t="shared" si="28"/>
        <v>0</v>
      </c>
      <c r="CF29" s="31">
        <f t="shared" si="29"/>
        <v>0</v>
      </c>
      <c r="CG29" s="31">
        <f t="shared" si="30"/>
        <v>0</v>
      </c>
      <c r="CH29" s="31">
        <f t="shared" si="31"/>
        <v>0</v>
      </c>
      <c r="CI29" s="31">
        <f t="shared" si="32"/>
        <v>0</v>
      </c>
    </row>
    <row r="30" spans="2:88" s="226" customFormat="1" ht="50.25" customHeight="1">
      <c r="B30" s="303"/>
      <c r="C30" s="160"/>
      <c r="D30" s="131"/>
      <c r="E30" s="131"/>
      <c r="F30" s="131"/>
      <c r="G30" s="304"/>
      <c r="H30" s="131"/>
      <c r="I30" s="131"/>
      <c r="J30" s="131"/>
      <c r="K30" s="131"/>
      <c r="L30" s="131"/>
      <c r="M30" s="320" t="s">
        <v>177</v>
      </c>
      <c r="N30" s="280"/>
      <c r="AA30" s="31"/>
      <c r="AB30" s="680"/>
      <c r="AC30" s="394"/>
      <c r="AD30" s="342"/>
      <c r="AG30" s="240"/>
      <c r="AI30" s="534"/>
      <c r="AJ30" s="483"/>
      <c r="AK30" s="338"/>
      <c r="AL30" s="416"/>
      <c r="AM30" s="583"/>
      <c r="AN30" s="584"/>
      <c r="AO30" s="585"/>
      <c r="AP30" s="586"/>
      <c r="AQ30" s="586"/>
      <c r="AR30" s="587"/>
      <c r="AS30" s="588"/>
      <c r="AT30" s="589"/>
      <c r="AU30" s="590"/>
      <c r="AV30" s="591"/>
      <c r="AW30" s="592"/>
      <c r="AX30" s="593"/>
      <c r="AY30" s="204"/>
      <c r="AZ30" s="195"/>
      <c r="BA30" s="204"/>
      <c r="BB30" s="195"/>
      <c r="BD30" s="31">
        <f t="shared" si="3"/>
        <v>0</v>
      </c>
      <c r="BE30" s="31">
        <f t="shared" si="4"/>
        <v>0</v>
      </c>
      <c r="BF30" s="31">
        <f t="shared" si="5"/>
        <v>0</v>
      </c>
      <c r="BG30" s="31">
        <f t="shared" si="6"/>
        <v>0</v>
      </c>
      <c r="BH30" s="31">
        <f t="shared" si="7"/>
        <v>0</v>
      </c>
      <c r="BI30" s="31">
        <f t="shared" si="8"/>
        <v>0</v>
      </c>
      <c r="BJ30" s="31">
        <f t="shared" si="9"/>
        <v>0</v>
      </c>
      <c r="BK30" s="31">
        <f t="shared" si="10"/>
        <v>0</v>
      </c>
      <c r="BL30" s="31"/>
      <c r="BM30" s="226">
        <f t="shared" si="11"/>
        <v>0</v>
      </c>
      <c r="BN30" s="226">
        <f t="shared" si="12"/>
        <v>0</v>
      </c>
      <c r="BO30" s="31"/>
      <c r="BP30" s="31">
        <f t="shared" si="13"/>
        <v>0</v>
      </c>
      <c r="BQ30" s="31">
        <f t="shared" si="14"/>
        <v>0</v>
      </c>
      <c r="BR30" s="31">
        <f t="shared" si="15"/>
        <v>0</v>
      </c>
      <c r="BS30" s="31">
        <f t="shared" si="16"/>
        <v>0</v>
      </c>
      <c r="BT30" s="31">
        <f t="shared" si="17"/>
        <v>0</v>
      </c>
      <c r="BU30" s="31">
        <f t="shared" si="18"/>
        <v>0</v>
      </c>
      <c r="BV30" s="31">
        <f t="shared" si="19"/>
        <v>0</v>
      </c>
      <c r="BW30" s="31">
        <f t="shared" si="20"/>
        <v>0</v>
      </c>
      <c r="BX30" s="31">
        <f t="shared" si="21"/>
        <v>0</v>
      </c>
      <c r="BY30" s="31">
        <f t="shared" si="22"/>
        <v>0</v>
      </c>
      <c r="BZ30" s="31">
        <f t="shared" si="23"/>
        <v>0</v>
      </c>
      <c r="CA30" s="31">
        <f t="shared" si="24"/>
        <v>0</v>
      </c>
      <c r="CB30" s="31">
        <f t="shared" si="25"/>
        <v>0</v>
      </c>
      <c r="CC30" s="31">
        <f t="shared" si="26"/>
        <v>0</v>
      </c>
      <c r="CD30" s="31">
        <f t="shared" si="27"/>
        <v>0</v>
      </c>
      <c r="CE30" s="31">
        <f t="shared" si="28"/>
        <v>0</v>
      </c>
      <c r="CF30" s="31">
        <f t="shared" si="29"/>
        <v>0</v>
      </c>
      <c r="CG30" s="31">
        <f t="shared" si="30"/>
        <v>0</v>
      </c>
      <c r="CH30" s="31">
        <f t="shared" si="31"/>
        <v>0</v>
      </c>
      <c r="CI30" s="31">
        <f t="shared" si="32"/>
        <v>0</v>
      </c>
      <c r="CJ30" s="31"/>
    </row>
    <row r="31" spans="2:88" s="31" customFormat="1" ht="100.05" customHeight="1">
      <c r="B31" s="472"/>
      <c r="C31" s="178"/>
      <c r="D31" s="336" t="s">
        <v>283</v>
      </c>
      <c r="E31" s="337">
        <v>43</v>
      </c>
      <c r="F31" s="337"/>
      <c r="G31" s="341" t="s">
        <v>1036</v>
      </c>
      <c r="H31" s="364" t="s">
        <v>45</v>
      </c>
      <c r="I31" s="364" t="s">
        <v>82</v>
      </c>
      <c r="J31" s="337">
        <v>1</v>
      </c>
      <c r="K31" s="337">
        <v>0</v>
      </c>
      <c r="L31" s="337" t="s">
        <v>1488</v>
      </c>
      <c r="M31" s="663">
        <v>178.08000000000004</v>
      </c>
      <c r="N31" s="282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4"/>
      <c r="Z31" s="284"/>
      <c r="AA31" s="265"/>
      <c r="AB31" s="392">
        <f t="shared" si="33"/>
        <v>0</v>
      </c>
      <c r="AC31" s="381" t="str">
        <f t="shared" si="2"/>
        <v>No</v>
      </c>
      <c r="AD31" s="382" t="str">
        <f>IF(B31="New","Yes","No")</f>
        <v>No</v>
      </c>
      <c r="AF31" s="234">
        <v>1</v>
      </c>
      <c r="AG31" s="240">
        <f t="shared" si="34"/>
        <v>0</v>
      </c>
      <c r="AI31" s="541">
        <v>5.7</v>
      </c>
      <c r="AJ31" s="483">
        <f t="shared" si="35"/>
        <v>0</v>
      </c>
      <c r="AK31" s="338">
        <f>J31*N31</f>
        <v>0</v>
      </c>
      <c r="AL31" s="416">
        <f>J31*O31</f>
        <v>0</v>
      </c>
      <c r="AM31" s="583">
        <f>J31*P31</f>
        <v>0</v>
      </c>
      <c r="AN31" s="584">
        <f>J31*Q31</f>
        <v>0</v>
      </c>
      <c r="AO31" s="585">
        <f>J31*R31</f>
        <v>0</v>
      </c>
      <c r="AP31" s="586">
        <f>J31*S31</f>
        <v>0</v>
      </c>
      <c r="AQ31" s="586">
        <f>J31*T31</f>
        <v>0</v>
      </c>
      <c r="AR31" s="587">
        <f>J31*U31</f>
        <v>0</v>
      </c>
      <c r="AS31" s="588">
        <f>J31*V31</f>
        <v>0</v>
      </c>
      <c r="AT31" s="589">
        <f>J31*W31</f>
        <v>0</v>
      </c>
      <c r="AU31" s="590">
        <f>J31*X31</f>
        <v>0</v>
      </c>
      <c r="AV31" s="591">
        <f>J31*Y31</f>
        <v>0</v>
      </c>
      <c r="AW31" s="592">
        <f>J31*Z31</f>
        <v>0</v>
      </c>
      <c r="AX31" s="593">
        <f>J31*AA31</f>
        <v>0</v>
      </c>
      <c r="AY31" s="346">
        <v>1</v>
      </c>
      <c r="AZ31" s="339">
        <v>5</v>
      </c>
      <c r="BA31" s="340"/>
      <c r="BB31" s="339"/>
      <c r="BD31" s="31">
        <f t="shared" si="3"/>
        <v>0</v>
      </c>
      <c r="BE31" s="31">
        <f t="shared" si="4"/>
        <v>0</v>
      </c>
      <c r="BF31" s="31">
        <f t="shared" si="5"/>
        <v>0</v>
      </c>
      <c r="BG31" s="31">
        <f t="shared" si="6"/>
        <v>0</v>
      </c>
      <c r="BH31" s="31">
        <f t="shared" si="7"/>
        <v>0</v>
      </c>
      <c r="BI31" s="31">
        <f t="shared" si="8"/>
        <v>0</v>
      </c>
      <c r="BJ31" s="31">
        <f t="shared" si="9"/>
        <v>0</v>
      </c>
      <c r="BK31" s="31">
        <f t="shared" si="10"/>
        <v>0</v>
      </c>
      <c r="BM31" s="226">
        <f t="shared" si="11"/>
        <v>0</v>
      </c>
      <c r="BN31" s="226">
        <f t="shared" si="12"/>
        <v>0</v>
      </c>
      <c r="BP31" s="31">
        <f t="shared" si="13"/>
        <v>0</v>
      </c>
      <c r="BQ31" s="31">
        <f t="shared" si="14"/>
        <v>0</v>
      </c>
      <c r="BR31" s="31">
        <f t="shared" si="15"/>
        <v>0</v>
      </c>
      <c r="BS31" s="31">
        <f t="shared" si="16"/>
        <v>0</v>
      </c>
      <c r="BT31" s="31">
        <f t="shared" si="17"/>
        <v>0</v>
      </c>
      <c r="BU31" s="31">
        <f t="shared" si="18"/>
        <v>0</v>
      </c>
      <c r="BV31" s="31">
        <f t="shared" si="19"/>
        <v>0</v>
      </c>
      <c r="BW31" s="31">
        <f t="shared" si="20"/>
        <v>0</v>
      </c>
      <c r="BX31" s="31">
        <f t="shared" si="21"/>
        <v>0</v>
      </c>
      <c r="BY31" s="31">
        <f t="shared" si="22"/>
        <v>0</v>
      </c>
      <c r="BZ31" s="31">
        <f t="shared" si="23"/>
        <v>0</v>
      </c>
      <c r="CA31" s="31">
        <f t="shared" si="24"/>
        <v>0</v>
      </c>
      <c r="CB31" s="31">
        <f t="shared" si="25"/>
        <v>0</v>
      </c>
      <c r="CC31" s="31">
        <f t="shared" si="26"/>
        <v>0</v>
      </c>
      <c r="CD31" s="31">
        <f t="shared" si="27"/>
        <v>0</v>
      </c>
      <c r="CE31" s="31">
        <f t="shared" si="28"/>
        <v>0</v>
      </c>
      <c r="CF31" s="31">
        <f t="shared" si="29"/>
        <v>0</v>
      </c>
      <c r="CG31" s="31">
        <f t="shared" si="30"/>
        <v>0</v>
      </c>
      <c r="CH31" s="31">
        <f t="shared" si="31"/>
        <v>0</v>
      </c>
      <c r="CI31" s="31">
        <f t="shared" si="32"/>
        <v>0</v>
      </c>
    </row>
    <row r="32" spans="2:88" s="226" customFormat="1" ht="100.05" customHeight="1">
      <c r="B32" s="474"/>
      <c r="C32" s="31"/>
      <c r="D32" s="368" t="s">
        <v>284</v>
      </c>
      <c r="E32" s="369">
        <v>44</v>
      </c>
      <c r="F32" s="369"/>
      <c r="G32" s="347" t="s">
        <v>1036</v>
      </c>
      <c r="H32" s="370" t="s">
        <v>45</v>
      </c>
      <c r="I32" s="370" t="s">
        <v>82</v>
      </c>
      <c r="J32" s="369">
        <v>1</v>
      </c>
      <c r="K32" s="369">
        <v>0</v>
      </c>
      <c r="L32" s="369" t="s">
        <v>1488</v>
      </c>
      <c r="M32" s="664">
        <v>178.08000000000004</v>
      </c>
      <c r="N32" s="245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74"/>
      <c r="Z32" s="274"/>
      <c r="AA32" s="274"/>
      <c r="AB32" s="408">
        <f t="shared" si="33"/>
        <v>0</v>
      </c>
      <c r="AC32" s="394" t="str">
        <f t="shared" si="2"/>
        <v>No</v>
      </c>
      <c r="AD32" s="384" t="str">
        <f>IF(B32="New","Yes","No")</f>
        <v>No</v>
      </c>
      <c r="AF32" s="239">
        <v>1</v>
      </c>
      <c r="AG32" s="240">
        <f t="shared" si="34"/>
        <v>0</v>
      </c>
      <c r="AI32" s="543">
        <v>5.7</v>
      </c>
      <c r="AJ32" s="483">
        <f t="shared" si="35"/>
        <v>0</v>
      </c>
      <c r="AK32" s="338">
        <f>J32*N32</f>
        <v>0</v>
      </c>
      <c r="AL32" s="416">
        <f>J32*O32</f>
        <v>0</v>
      </c>
      <c r="AM32" s="583">
        <f>J32*P32</f>
        <v>0</v>
      </c>
      <c r="AN32" s="584">
        <f>J32*Q32</f>
        <v>0</v>
      </c>
      <c r="AO32" s="585">
        <f>J32*R32</f>
        <v>0</v>
      </c>
      <c r="AP32" s="586">
        <f>J32*S32</f>
        <v>0</v>
      </c>
      <c r="AQ32" s="586">
        <f>J32*T32</f>
        <v>0</v>
      </c>
      <c r="AR32" s="587">
        <f>J32*U32</f>
        <v>0</v>
      </c>
      <c r="AS32" s="588">
        <f>J32*V32</f>
        <v>0</v>
      </c>
      <c r="AT32" s="589">
        <f>J32*W32</f>
        <v>0</v>
      </c>
      <c r="AU32" s="590">
        <f>J32*X32</f>
        <v>0</v>
      </c>
      <c r="AV32" s="591">
        <f>J32*Y32</f>
        <v>0</v>
      </c>
      <c r="AW32" s="592">
        <f>J32*Z32</f>
        <v>0</v>
      </c>
      <c r="AX32" s="593">
        <f>J32*AA32</f>
        <v>0</v>
      </c>
      <c r="AY32" s="346">
        <v>1</v>
      </c>
      <c r="AZ32" s="345">
        <v>5</v>
      </c>
      <c r="BA32" s="346"/>
      <c r="BB32" s="345"/>
      <c r="BD32" s="31">
        <f t="shared" si="3"/>
        <v>0</v>
      </c>
      <c r="BE32" s="31">
        <f t="shared" si="4"/>
        <v>0</v>
      </c>
      <c r="BF32" s="31">
        <f t="shared" si="5"/>
        <v>0</v>
      </c>
      <c r="BG32" s="31">
        <f t="shared" si="6"/>
        <v>0</v>
      </c>
      <c r="BH32" s="31">
        <f t="shared" si="7"/>
        <v>0</v>
      </c>
      <c r="BI32" s="31">
        <f t="shared" si="8"/>
        <v>0</v>
      </c>
      <c r="BJ32" s="31">
        <f t="shared" si="9"/>
        <v>0</v>
      </c>
      <c r="BK32" s="31">
        <f t="shared" si="10"/>
        <v>0</v>
      </c>
      <c r="BL32" s="31"/>
      <c r="BM32" s="226">
        <f t="shared" si="11"/>
        <v>0</v>
      </c>
      <c r="BN32" s="226">
        <f t="shared" si="12"/>
        <v>0</v>
      </c>
      <c r="BO32" s="31"/>
      <c r="BP32" s="31">
        <f t="shared" si="13"/>
        <v>0</v>
      </c>
      <c r="BQ32" s="31">
        <f t="shared" si="14"/>
        <v>0</v>
      </c>
      <c r="BR32" s="31">
        <f t="shared" si="15"/>
        <v>0</v>
      </c>
      <c r="BS32" s="31">
        <f t="shared" si="16"/>
        <v>0</v>
      </c>
      <c r="BT32" s="31">
        <f t="shared" si="17"/>
        <v>0</v>
      </c>
      <c r="BU32" s="31">
        <f t="shared" si="18"/>
        <v>0</v>
      </c>
      <c r="BV32" s="31">
        <f t="shared" si="19"/>
        <v>0</v>
      </c>
      <c r="BW32" s="31">
        <f t="shared" si="20"/>
        <v>0</v>
      </c>
      <c r="BX32" s="31">
        <f t="shared" si="21"/>
        <v>0</v>
      </c>
      <c r="BY32" s="31">
        <f t="shared" si="22"/>
        <v>0</v>
      </c>
      <c r="BZ32" s="31">
        <f t="shared" si="23"/>
        <v>0</v>
      </c>
      <c r="CA32" s="31">
        <f t="shared" si="24"/>
        <v>0</v>
      </c>
      <c r="CB32" s="31">
        <f t="shared" si="25"/>
        <v>0</v>
      </c>
      <c r="CC32" s="31">
        <f t="shared" si="26"/>
        <v>0</v>
      </c>
      <c r="CD32" s="31">
        <f t="shared" si="27"/>
        <v>0</v>
      </c>
      <c r="CE32" s="31">
        <f t="shared" si="28"/>
        <v>0</v>
      </c>
      <c r="CF32" s="31">
        <f t="shared" si="29"/>
        <v>0</v>
      </c>
      <c r="CG32" s="31">
        <f t="shared" si="30"/>
        <v>0</v>
      </c>
      <c r="CH32" s="31">
        <f t="shared" si="31"/>
        <v>0</v>
      </c>
      <c r="CI32" s="31">
        <f t="shared" si="32"/>
        <v>0</v>
      </c>
      <c r="CJ32" s="31"/>
    </row>
    <row r="33" spans="2:88" s="31" customFormat="1" ht="100.05" customHeight="1">
      <c r="B33" s="474"/>
      <c r="D33" s="348" t="s">
        <v>285</v>
      </c>
      <c r="E33" s="373" t="s">
        <v>66</v>
      </c>
      <c r="F33" s="373"/>
      <c r="G33" s="350" t="s">
        <v>1036</v>
      </c>
      <c r="H33" s="371" t="s">
        <v>189</v>
      </c>
      <c r="I33" s="371" t="s">
        <v>225</v>
      </c>
      <c r="J33" s="349">
        <v>2</v>
      </c>
      <c r="K33" s="349">
        <v>0</v>
      </c>
      <c r="L33" s="349" t="s">
        <v>1488</v>
      </c>
      <c r="M33" s="665">
        <v>217.03500000000003</v>
      </c>
      <c r="N33" s="244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72"/>
      <c r="Z33" s="272"/>
      <c r="AA33" s="272"/>
      <c r="AB33" s="392">
        <f t="shared" si="33"/>
        <v>0</v>
      </c>
      <c r="AC33" s="386" t="str">
        <f t="shared" si="2"/>
        <v>No</v>
      </c>
      <c r="AD33" s="387" t="str">
        <f>IF(B33="New","Yes","No")</f>
        <v>No</v>
      </c>
      <c r="AF33" s="239">
        <v>2</v>
      </c>
      <c r="AG33" s="240">
        <f t="shared" si="34"/>
        <v>0</v>
      </c>
      <c r="AI33" s="543">
        <f>2.5*2</f>
        <v>5</v>
      </c>
      <c r="AJ33" s="483">
        <f t="shared" si="35"/>
        <v>0</v>
      </c>
      <c r="AK33" s="338">
        <f>J33*N33</f>
        <v>0</v>
      </c>
      <c r="AL33" s="416">
        <f>J33*O33</f>
        <v>0</v>
      </c>
      <c r="AM33" s="583">
        <f>J33*P33</f>
        <v>0</v>
      </c>
      <c r="AN33" s="584">
        <f>J33*Q33</f>
        <v>0</v>
      </c>
      <c r="AO33" s="585">
        <f>J33*R33</f>
        <v>0</v>
      </c>
      <c r="AP33" s="586">
        <f>J33*S33</f>
        <v>0</v>
      </c>
      <c r="AQ33" s="586">
        <f>J33*T33</f>
        <v>0</v>
      </c>
      <c r="AR33" s="587">
        <f>J33*U33</f>
        <v>0</v>
      </c>
      <c r="AS33" s="588">
        <f>J33*V33</f>
        <v>0</v>
      </c>
      <c r="AT33" s="589">
        <f>J33*W33</f>
        <v>0</v>
      </c>
      <c r="AU33" s="590">
        <f>J33*X33</f>
        <v>0</v>
      </c>
      <c r="AV33" s="591">
        <f>J33*Y33</f>
        <v>0</v>
      </c>
      <c r="AW33" s="592">
        <f>J33*Z33</f>
        <v>0</v>
      </c>
      <c r="AX33" s="593">
        <f>J33*AA33</f>
        <v>0</v>
      </c>
      <c r="AY33" s="346">
        <v>2</v>
      </c>
      <c r="AZ33" s="345">
        <v>8</v>
      </c>
      <c r="BA33" s="346"/>
      <c r="BB33" s="345"/>
      <c r="BD33" s="31">
        <f t="shared" si="3"/>
        <v>0</v>
      </c>
      <c r="BE33" s="31">
        <f t="shared" si="4"/>
        <v>0</v>
      </c>
      <c r="BF33" s="31">
        <f t="shared" si="5"/>
        <v>0</v>
      </c>
      <c r="BG33" s="31">
        <f t="shared" si="6"/>
        <v>0</v>
      </c>
      <c r="BH33" s="31">
        <f t="shared" si="7"/>
        <v>0</v>
      </c>
      <c r="BI33" s="31">
        <f t="shared" si="8"/>
        <v>0</v>
      </c>
      <c r="BJ33" s="31">
        <f t="shared" si="9"/>
        <v>0</v>
      </c>
      <c r="BK33" s="31">
        <f t="shared" si="10"/>
        <v>0</v>
      </c>
      <c r="BM33" s="226">
        <f t="shared" si="11"/>
        <v>0</v>
      </c>
      <c r="BN33" s="226">
        <f t="shared" si="12"/>
        <v>0</v>
      </c>
      <c r="BP33" s="31">
        <f t="shared" si="13"/>
        <v>0</v>
      </c>
      <c r="BQ33" s="31">
        <f t="shared" si="14"/>
        <v>0</v>
      </c>
      <c r="BR33" s="31">
        <f t="shared" si="15"/>
        <v>0</v>
      </c>
      <c r="BS33" s="31">
        <f t="shared" si="16"/>
        <v>0</v>
      </c>
      <c r="BT33" s="31">
        <f t="shared" si="17"/>
        <v>0</v>
      </c>
      <c r="BU33" s="31">
        <f t="shared" si="18"/>
        <v>0</v>
      </c>
      <c r="BV33" s="31">
        <f t="shared" si="19"/>
        <v>0</v>
      </c>
      <c r="BW33" s="31">
        <f t="shared" si="20"/>
        <v>0</v>
      </c>
      <c r="BX33" s="31">
        <f t="shared" si="21"/>
        <v>0</v>
      </c>
      <c r="BY33" s="31">
        <f t="shared" si="22"/>
        <v>0</v>
      </c>
      <c r="BZ33" s="31">
        <f t="shared" si="23"/>
        <v>0</v>
      </c>
      <c r="CA33" s="31">
        <f t="shared" si="24"/>
        <v>0</v>
      </c>
      <c r="CB33" s="31">
        <f t="shared" si="25"/>
        <v>0</v>
      </c>
      <c r="CC33" s="31">
        <f t="shared" si="26"/>
        <v>0</v>
      </c>
      <c r="CD33" s="31">
        <f t="shared" si="27"/>
        <v>0</v>
      </c>
      <c r="CE33" s="31">
        <f t="shared" si="28"/>
        <v>0</v>
      </c>
      <c r="CF33" s="31">
        <f t="shared" si="29"/>
        <v>0</v>
      </c>
      <c r="CG33" s="31">
        <f t="shared" si="30"/>
        <v>0</v>
      </c>
      <c r="CH33" s="31">
        <f t="shared" si="31"/>
        <v>0</v>
      </c>
      <c r="CI33" s="31">
        <f t="shared" si="32"/>
        <v>0</v>
      </c>
    </row>
    <row r="34" spans="2:88" s="31" customFormat="1" ht="100.05" customHeight="1">
      <c r="B34" s="473"/>
      <c r="C34" s="36"/>
      <c r="D34" s="365" t="s">
        <v>286</v>
      </c>
      <c r="E34" s="366" t="s">
        <v>67</v>
      </c>
      <c r="F34" s="366"/>
      <c r="G34" s="356" t="s">
        <v>1036</v>
      </c>
      <c r="H34" s="367" t="s">
        <v>1514</v>
      </c>
      <c r="I34" s="656" t="s">
        <v>226</v>
      </c>
      <c r="J34" s="360">
        <v>4</v>
      </c>
      <c r="K34" s="360">
        <v>0</v>
      </c>
      <c r="L34" s="360" t="s">
        <v>1488</v>
      </c>
      <c r="M34" s="666">
        <v>267.12</v>
      </c>
      <c r="N34" s="285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7"/>
      <c r="Z34" s="287"/>
      <c r="AA34" s="269"/>
      <c r="AB34" s="408">
        <f t="shared" si="33"/>
        <v>0</v>
      </c>
      <c r="AC34" s="393" t="str">
        <f t="shared" si="2"/>
        <v>No</v>
      </c>
      <c r="AD34" s="390" t="str">
        <f>IF(B34="New","Yes","No")</f>
        <v>No</v>
      </c>
      <c r="AF34" s="249">
        <v>4</v>
      </c>
      <c r="AG34" s="240">
        <f t="shared" si="34"/>
        <v>0</v>
      </c>
      <c r="AI34" s="542">
        <f>(1.3+0.5)*2</f>
        <v>3.6</v>
      </c>
      <c r="AJ34" s="483">
        <f t="shared" si="35"/>
        <v>0</v>
      </c>
      <c r="AK34" s="338">
        <f>J34*N34</f>
        <v>0</v>
      </c>
      <c r="AL34" s="416">
        <f>J34*O34</f>
        <v>0</v>
      </c>
      <c r="AM34" s="583">
        <f>J34*P34</f>
        <v>0</v>
      </c>
      <c r="AN34" s="584">
        <f>J34*Q34</f>
        <v>0</v>
      </c>
      <c r="AO34" s="585">
        <f>J34*R34</f>
        <v>0</v>
      </c>
      <c r="AP34" s="586">
        <f>J34*S34</f>
        <v>0</v>
      </c>
      <c r="AQ34" s="586">
        <f>J34*T34</f>
        <v>0</v>
      </c>
      <c r="AR34" s="587">
        <f>J34*U34</f>
        <v>0</v>
      </c>
      <c r="AS34" s="588">
        <f>J34*V34</f>
        <v>0</v>
      </c>
      <c r="AT34" s="589">
        <f>J34*W34</f>
        <v>0</v>
      </c>
      <c r="AU34" s="590">
        <f>J34*X34</f>
        <v>0</v>
      </c>
      <c r="AV34" s="591">
        <f>J34*Y34</f>
        <v>0</v>
      </c>
      <c r="AW34" s="592">
        <f>J34*Z34</f>
        <v>0</v>
      </c>
      <c r="AX34" s="593">
        <f>J34*AA34</f>
        <v>0</v>
      </c>
      <c r="AY34" s="346">
        <v>4</v>
      </c>
      <c r="AZ34" s="354">
        <v>14</v>
      </c>
      <c r="BA34" s="355"/>
      <c r="BB34" s="354"/>
      <c r="BD34" s="31">
        <f t="shared" si="3"/>
        <v>0</v>
      </c>
      <c r="BE34" s="31">
        <f t="shared" si="4"/>
        <v>0</v>
      </c>
      <c r="BF34" s="31">
        <f t="shared" si="5"/>
        <v>0</v>
      </c>
      <c r="BG34" s="31">
        <f t="shared" si="6"/>
        <v>0</v>
      </c>
      <c r="BH34" s="31">
        <f t="shared" si="7"/>
        <v>0</v>
      </c>
      <c r="BI34" s="31">
        <f t="shared" si="8"/>
        <v>0</v>
      </c>
      <c r="BJ34" s="31">
        <f t="shared" si="9"/>
        <v>0</v>
      </c>
      <c r="BK34" s="31">
        <f t="shared" si="10"/>
        <v>0</v>
      </c>
      <c r="BM34" s="226">
        <f t="shared" si="11"/>
        <v>0</v>
      </c>
      <c r="BN34" s="226">
        <f t="shared" si="12"/>
        <v>0</v>
      </c>
      <c r="BP34" s="31">
        <f t="shared" si="13"/>
        <v>0</v>
      </c>
      <c r="BQ34" s="31">
        <f t="shared" si="14"/>
        <v>0</v>
      </c>
      <c r="BR34" s="31">
        <f t="shared" si="15"/>
        <v>0</v>
      </c>
      <c r="BS34" s="31">
        <f t="shared" si="16"/>
        <v>0</v>
      </c>
      <c r="BT34" s="31">
        <f t="shared" si="17"/>
        <v>0</v>
      </c>
      <c r="BU34" s="31">
        <f t="shared" si="18"/>
        <v>0</v>
      </c>
      <c r="BV34" s="31">
        <f t="shared" si="19"/>
        <v>0</v>
      </c>
      <c r="BW34" s="31">
        <f t="shared" si="20"/>
        <v>0</v>
      </c>
      <c r="BX34" s="31">
        <f t="shared" si="21"/>
        <v>0</v>
      </c>
      <c r="BY34" s="31">
        <f t="shared" si="22"/>
        <v>0</v>
      </c>
      <c r="BZ34" s="31">
        <f t="shared" si="23"/>
        <v>0</v>
      </c>
      <c r="CA34" s="31">
        <f t="shared" si="24"/>
        <v>0</v>
      </c>
      <c r="CB34" s="31">
        <f t="shared" si="25"/>
        <v>0</v>
      </c>
      <c r="CC34" s="31">
        <f t="shared" si="26"/>
        <v>0</v>
      </c>
      <c r="CD34" s="31">
        <f t="shared" si="27"/>
        <v>0</v>
      </c>
      <c r="CE34" s="31">
        <f t="shared" si="28"/>
        <v>0</v>
      </c>
      <c r="CF34" s="31">
        <f t="shared" si="29"/>
        <v>0</v>
      </c>
      <c r="CG34" s="31">
        <f t="shared" si="30"/>
        <v>0</v>
      </c>
      <c r="CH34" s="31">
        <f t="shared" si="31"/>
        <v>0</v>
      </c>
      <c r="CI34" s="31">
        <f t="shared" si="32"/>
        <v>0</v>
      </c>
      <c r="CJ34" s="226"/>
    </row>
    <row r="35" spans="2:88" s="226" customFormat="1" ht="50.25" customHeight="1">
      <c r="B35" s="303"/>
      <c r="C35" s="160"/>
      <c r="D35" s="131"/>
      <c r="E35" s="131"/>
      <c r="F35" s="131"/>
      <c r="G35" s="304"/>
      <c r="H35" s="131"/>
      <c r="I35" s="131"/>
      <c r="J35" s="131"/>
      <c r="K35" s="131"/>
      <c r="L35" s="131"/>
      <c r="M35" s="320" t="s">
        <v>178</v>
      </c>
      <c r="N35" s="280"/>
      <c r="Z35" s="31"/>
      <c r="AA35" s="31"/>
      <c r="AB35" s="680"/>
      <c r="AC35" s="394"/>
      <c r="AD35" s="342"/>
      <c r="AE35" s="31"/>
      <c r="AG35" s="240"/>
      <c r="AI35" s="534"/>
      <c r="AJ35" s="483"/>
      <c r="AK35" s="338"/>
      <c r="AL35" s="416"/>
      <c r="AM35" s="583"/>
      <c r="AN35" s="584"/>
      <c r="AO35" s="585"/>
      <c r="AP35" s="586"/>
      <c r="AQ35" s="586"/>
      <c r="AR35" s="587"/>
      <c r="AS35" s="588"/>
      <c r="AT35" s="589"/>
      <c r="AU35" s="590"/>
      <c r="AV35" s="591"/>
      <c r="AW35" s="592"/>
      <c r="AX35" s="593"/>
      <c r="AY35" s="204"/>
      <c r="AZ35" s="195"/>
      <c r="BA35" s="204"/>
      <c r="BB35" s="195"/>
      <c r="BD35" s="31">
        <f t="shared" si="3"/>
        <v>0</v>
      </c>
      <c r="BE35" s="31">
        <f t="shared" si="4"/>
        <v>0</v>
      </c>
      <c r="BF35" s="31">
        <f t="shared" si="5"/>
        <v>0</v>
      </c>
      <c r="BG35" s="31">
        <f t="shared" si="6"/>
        <v>0</v>
      </c>
      <c r="BH35" s="31">
        <f t="shared" si="7"/>
        <v>0</v>
      </c>
      <c r="BI35" s="31">
        <f t="shared" si="8"/>
        <v>0</v>
      </c>
      <c r="BJ35" s="31">
        <f t="shared" si="9"/>
        <v>0</v>
      </c>
      <c r="BK35" s="31">
        <f t="shared" si="10"/>
        <v>0</v>
      </c>
      <c r="BL35" s="31"/>
      <c r="BM35" s="226">
        <f t="shared" si="11"/>
        <v>0</v>
      </c>
      <c r="BN35" s="226">
        <f t="shared" si="12"/>
        <v>0</v>
      </c>
      <c r="BO35" s="31"/>
      <c r="BP35" s="31">
        <f t="shared" si="13"/>
        <v>0</v>
      </c>
      <c r="BQ35" s="31">
        <f t="shared" si="14"/>
        <v>0</v>
      </c>
      <c r="BR35" s="31">
        <f t="shared" si="15"/>
        <v>0</v>
      </c>
      <c r="BS35" s="31">
        <f t="shared" si="16"/>
        <v>0</v>
      </c>
      <c r="BT35" s="31">
        <f t="shared" si="17"/>
        <v>0</v>
      </c>
      <c r="BU35" s="31">
        <f t="shared" si="18"/>
        <v>0</v>
      </c>
      <c r="BV35" s="31">
        <f t="shared" si="19"/>
        <v>0</v>
      </c>
      <c r="BW35" s="31">
        <f t="shared" si="20"/>
        <v>0</v>
      </c>
      <c r="BX35" s="31">
        <f t="shared" si="21"/>
        <v>0</v>
      </c>
      <c r="BY35" s="31">
        <f t="shared" si="22"/>
        <v>0</v>
      </c>
      <c r="BZ35" s="31">
        <f t="shared" si="23"/>
        <v>0</v>
      </c>
      <c r="CA35" s="31">
        <f t="shared" si="24"/>
        <v>0</v>
      </c>
      <c r="CB35" s="31">
        <f t="shared" si="25"/>
        <v>0</v>
      </c>
      <c r="CC35" s="31">
        <f t="shared" si="26"/>
        <v>0</v>
      </c>
      <c r="CD35" s="31">
        <f t="shared" si="27"/>
        <v>0</v>
      </c>
      <c r="CE35" s="31">
        <f t="shared" si="28"/>
        <v>0</v>
      </c>
      <c r="CF35" s="31">
        <f t="shared" si="29"/>
        <v>0</v>
      </c>
      <c r="CG35" s="31">
        <f t="shared" si="30"/>
        <v>0</v>
      </c>
      <c r="CH35" s="31">
        <f t="shared" si="31"/>
        <v>0</v>
      </c>
      <c r="CI35" s="31">
        <f t="shared" si="32"/>
        <v>0</v>
      </c>
    </row>
    <row r="36" spans="2:88" s="31" customFormat="1" ht="100.05" customHeight="1">
      <c r="B36" s="472"/>
      <c r="C36" s="178"/>
      <c r="D36" s="336" t="s">
        <v>279</v>
      </c>
      <c r="E36" s="337"/>
      <c r="F36" s="337"/>
      <c r="G36" s="341" t="s">
        <v>1039</v>
      </c>
      <c r="H36" s="364" t="s">
        <v>83</v>
      </c>
      <c r="I36" s="364" t="s">
        <v>167</v>
      </c>
      <c r="J36" s="337">
        <v>1</v>
      </c>
      <c r="K36" s="337">
        <v>0</v>
      </c>
      <c r="L36" s="337" t="s">
        <v>1488</v>
      </c>
      <c r="M36" s="663">
        <v>267.12</v>
      </c>
      <c r="N36" s="281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5"/>
      <c r="Z36" s="265"/>
      <c r="AA36" s="265"/>
      <c r="AB36" s="392">
        <f t="shared" si="33"/>
        <v>0</v>
      </c>
      <c r="AC36" s="381" t="str">
        <f t="shared" si="2"/>
        <v>No</v>
      </c>
      <c r="AD36" s="382" t="str">
        <f>IF(B36="New","Yes","No")</f>
        <v>No</v>
      </c>
      <c r="AF36" s="234">
        <v>1</v>
      </c>
      <c r="AG36" s="240">
        <f t="shared" si="34"/>
        <v>0</v>
      </c>
      <c r="AI36" s="541">
        <v>19.5</v>
      </c>
      <c r="AJ36" s="483">
        <f t="shared" si="35"/>
        <v>0</v>
      </c>
      <c r="AK36" s="338">
        <f>J36*N36</f>
        <v>0</v>
      </c>
      <c r="AL36" s="416">
        <f>J36*O36</f>
        <v>0</v>
      </c>
      <c r="AM36" s="583">
        <f>J36*P36</f>
        <v>0</v>
      </c>
      <c r="AN36" s="584">
        <f>J36*Q36</f>
        <v>0</v>
      </c>
      <c r="AO36" s="585">
        <f>J36*R36</f>
        <v>0</v>
      </c>
      <c r="AP36" s="586">
        <f>J36*S36</f>
        <v>0</v>
      </c>
      <c r="AQ36" s="586">
        <f>J36*T36</f>
        <v>0</v>
      </c>
      <c r="AR36" s="587">
        <f>J36*U36</f>
        <v>0</v>
      </c>
      <c r="AS36" s="588">
        <f>J36*V36</f>
        <v>0</v>
      </c>
      <c r="AT36" s="589">
        <f>J36*W36</f>
        <v>0</v>
      </c>
      <c r="AU36" s="590">
        <f>J36*X36</f>
        <v>0</v>
      </c>
      <c r="AV36" s="591">
        <f>J36*Y36</f>
        <v>0</v>
      </c>
      <c r="AW36" s="592">
        <f>J36*Z36</f>
        <v>0</v>
      </c>
      <c r="AX36" s="593">
        <f>J36*AA36</f>
        <v>0</v>
      </c>
      <c r="AY36" s="346">
        <v>1</v>
      </c>
      <c r="AZ36" s="339">
        <v>14</v>
      </c>
      <c r="BA36" s="340"/>
      <c r="BB36" s="339"/>
      <c r="BD36" s="31">
        <f t="shared" si="3"/>
        <v>0</v>
      </c>
      <c r="BE36" s="31">
        <f t="shared" si="4"/>
        <v>0</v>
      </c>
      <c r="BF36" s="31">
        <f t="shared" si="5"/>
        <v>0</v>
      </c>
      <c r="BG36" s="31">
        <f t="shared" si="6"/>
        <v>0</v>
      </c>
      <c r="BH36" s="31">
        <f t="shared" si="7"/>
        <v>0</v>
      </c>
      <c r="BI36" s="31">
        <f t="shared" si="8"/>
        <v>0</v>
      </c>
      <c r="BJ36" s="31">
        <f t="shared" si="9"/>
        <v>0</v>
      </c>
      <c r="BK36" s="31">
        <f t="shared" si="10"/>
        <v>0</v>
      </c>
      <c r="BM36" s="226">
        <f t="shared" si="11"/>
        <v>0</v>
      </c>
      <c r="BN36" s="226">
        <f t="shared" si="12"/>
        <v>0</v>
      </c>
      <c r="BP36" s="31">
        <f t="shared" si="13"/>
        <v>0</v>
      </c>
      <c r="BQ36" s="31">
        <f t="shared" si="14"/>
        <v>0</v>
      </c>
      <c r="BR36" s="31">
        <f t="shared" si="15"/>
        <v>0</v>
      </c>
      <c r="BS36" s="31">
        <f t="shared" si="16"/>
        <v>0</v>
      </c>
      <c r="BT36" s="31">
        <f t="shared" si="17"/>
        <v>0</v>
      </c>
      <c r="BU36" s="31">
        <f t="shared" si="18"/>
        <v>0</v>
      </c>
      <c r="BV36" s="31">
        <f t="shared" si="19"/>
        <v>0</v>
      </c>
      <c r="BW36" s="31">
        <f t="shared" si="20"/>
        <v>0</v>
      </c>
      <c r="BX36" s="31">
        <f t="shared" si="21"/>
        <v>0</v>
      </c>
      <c r="BY36" s="31">
        <f t="shared" si="22"/>
        <v>0</v>
      </c>
      <c r="BZ36" s="31">
        <f t="shared" si="23"/>
        <v>0</v>
      </c>
      <c r="CA36" s="31">
        <f t="shared" si="24"/>
        <v>0</v>
      </c>
      <c r="CB36" s="31">
        <f t="shared" si="25"/>
        <v>0</v>
      </c>
      <c r="CC36" s="31">
        <f t="shared" si="26"/>
        <v>0</v>
      </c>
      <c r="CD36" s="31">
        <f t="shared" si="27"/>
        <v>0</v>
      </c>
      <c r="CE36" s="31">
        <f t="shared" si="28"/>
        <v>0</v>
      </c>
      <c r="CF36" s="31">
        <f t="shared" si="29"/>
        <v>0</v>
      </c>
      <c r="CG36" s="31">
        <f t="shared" si="30"/>
        <v>0</v>
      </c>
      <c r="CH36" s="31">
        <f t="shared" si="31"/>
        <v>0</v>
      </c>
      <c r="CI36" s="31">
        <f t="shared" si="32"/>
        <v>0</v>
      </c>
    </row>
    <row r="37" spans="2:88" s="226" customFormat="1" ht="100.05" customHeight="1">
      <c r="B37" s="474"/>
      <c r="C37" s="31"/>
      <c r="D37" s="368" t="s">
        <v>280</v>
      </c>
      <c r="E37" s="369"/>
      <c r="F37" s="369"/>
      <c r="G37" s="347" t="s">
        <v>1039</v>
      </c>
      <c r="H37" s="370" t="s">
        <v>83</v>
      </c>
      <c r="I37" s="370" t="s">
        <v>167</v>
      </c>
      <c r="J37" s="369">
        <v>1</v>
      </c>
      <c r="K37" s="369">
        <v>0</v>
      </c>
      <c r="L37" s="369" t="s">
        <v>1488</v>
      </c>
      <c r="M37" s="664">
        <v>267.12</v>
      </c>
      <c r="N37" s="245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74"/>
      <c r="Z37" s="274"/>
      <c r="AA37" s="274"/>
      <c r="AB37" s="408">
        <f t="shared" si="33"/>
        <v>0</v>
      </c>
      <c r="AC37" s="394" t="str">
        <f t="shared" si="2"/>
        <v>No</v>
      </c>
      <c r="AD37" s="384" t="str">
        <f>IF(B37="New","Yes","No")</f>
        <v>No</v>
      </c>
      <c r="AF37" s="239">
        <v>1</v>
      </c>
      <c r="AG37" s="240">
        <f t="shared" si="34"/>
        <v>0</v>
      </c>
      <c r="AI37" s="543">
        <v>19.5</v>
      </c>
      <c r="AJ37" s="483">
        <f t="shared" si="35"/>
        <v>0</v>
      </c>
      <c r="AK37" s="338">
        <f>J37*N37</f>
        <v>0</v>
      </c>
      <c r="AL37" s="416">
        <f>J37*O37</f>
        <v>0</v>
      </c>
      <c r="AM37" s="583">
        <f>J37*P37</f>
        <v>0</v>
      </c>
      <c r="AN37" s="584">
        <f>J37*Q37</f>
        <v>0</v>
      </c>
      <c r="AO37" s="585">
        <f>J37*R37</f>
        <v>0</v>
      </c>
      <c r="AP37" s="586">
        <f>J37*S37</f>
        <v>0</v>
      </c>
      <c r="AQ37" s="586">
        <f>J37*T37</f>
        <v>0</v>
      </c>
      <c r="AR37" s="587">
        <f>J37*U37</f>
        <v>0</v>
      </c>
      <c r="AS37" s="588">
        <f>J37*V37</f>
        <v>0</v>
      </c>
      <c r="AT37" s="589">
        <f>J37*W37</f>
        <v>0</v>
      </c>
      <c r="AU37" s="590">
        <f>J37*X37</f>
        <v>0</v>
      </c>
      <c r="AV37" s="591">
        <f>J37*Y37</f>
        <v>0</v>
      </c>
      <c r="AW37" s="592">
        <f>J37*Z37</f>
        <v>0</v>
      </c>
      <c r="AX37" s="593">
        <f>J37*AA37</f>
        <v>0</v>
      </c>
      <c r="AY37" s="346">
        <v>1</v>
      </c>
      <c r="AZ37" s="345">
        <v>14</v>
      </c>
      <c r="BA37" s="346"/>
      <c r="BB37" s="345"/>
      <c r="BD37" s="31">
        <f t="shared" si="3"/>
        <v>0</v>
      </c>
      <c r="BE37" s="31">
        <f t="shared" si="4"/>
        <v>0</v>
      </c>
      <c r="BF37" s="31">
        <f t="shared" si="5"/>
        <v>0</v>
      </c>
      <c r="BG37" s="31">
        <f t="shared" si="6"/>
        <v>0</v>
      </c>
      <c r="BH37" s="31">
        <f t="shared" si="7"/>
        <v>0</v>
      </c>
      <c r="BI37" s="31">
        <f t="shared" si="8"/>
        <v>0</v>
      </c>
      <c r="BJ37" s="31">
        <f t="shared" si="9"/>
        <v>0</v>
      </c>
      <c r="BK37" s="31">
        <f t="shared" si="10"/>
        <v>0</v>
      </c>
      <c r="BL37" s="31"/>
      <c r="BM37" s="226">
        <f t="shared" si="11"/>
        <v>0</v>
      </c>
      <c r="BN37" s="226">
        <f t="shared" si="12"/>
        <v>0</v>
      </c>
      <c r="BO37" s="31"/>
      <c r="BP37" s="31">
        <f t="shared" si="13"/>
        <v>0</v>
      </c>
      <c r="BQ37" s="31">
        <f t="shared" si="14"/>
        <v>0</v>
      </c>
      <c r="BR37" s="31">
        <f t="shared" si="15"/>
        <v>0</v>
      </c>
      <c r="BS37" s="31">
        <f t="shared" si="16"/>
        <v>0</v>
      </c>
      <c r="BT37" s="31">
        <f t="shared" si="17"/>
        <v>0</v>
      </c>
      <c r="BU37" s="31">
        <f t="shared" si="18"/>
        <v>0</v>
      </c>
      <c r="BV37" s="31">
        <f t="shared" si="19"/>
        <v>0</v>
      </c>
      <c r="BW37" s="31">
        <f t="shared" si="20"/>
        <v>0</v>
      </c>
      <c r="BX37" s="31">
        <f t="shared" si="21"/>
        <v>0</v>
      </c>
      <c r="BY37" s="31">
        <f t="shared" si="22"/>
        <v>0</v>
      </c>
      <c r="BZ37" s="31">
        <f t="shared" si="23"/>
        <v>0</v>
      </c>
      <c r="CA37" s="31">
        <f t="shared" si="24"/>
        <v>0</v>
      </c>
      <c r="CB37" s="31">
        <f t="shared" si="25"/>
        <v>0</v>
      </c>
      <c r="CC37" s="31">
        <f t="shared" si="26"/>
        <v>0</v>
      </c>
      <c r="CD37" s="31">
        <f t="shared" si="27"/>
        <v>0</v>
      </c>
      <c r="CE37" s="31">
        <f t="shared" si="28"/>
        <v>0</v>
      </c>
      <c r="CF37" s="31">
        <f t="shared" si="29"/>
        <v>0</v>
      </c>
      <c r="CG37" s="31">
        <f t="shared" si="30"/>
        <v>0</v>
      </c>
      <c r="CH37" s="31">
        <f t="shared" si="31"/>
        <v>0</v>
      </c>
      <c r="CI37" s="31">
        <f t="shared" si="32"/>
        <v>0</v>
      </c>
      <c r="CJ37" s="31"/>
    </row>
    <row r="38" spans="2:88" s="31" customFormat="1" ht="100.05" customHeight="1">
      <c r="B38" s="474"/>
      <c r="D38" s="348" t="s">
        <v>281</v>
      </c>
      <c r="E38" s="373"/>
      <c r="F38" s="373"/>
      <c r="G38" s="350" t="s">
        <v>1039</v>
      </c>
      <c r="H38" s="371" t="s">
        <v>190</v>
      </c>
      <c r="I38" s="371" t="s">
        <v>82</v>
      </c>
      <c r="J38" s="349">
        <v>2</v>
      </c>
      <c r="K38" s="349">
        <v>0</v>
      </c>
      <c r="L38" s="349" t="s">
        <v>1488</v>
      </c>
      <c r="M38" s="665">
        <v>289.38000000000005</v>
      </c>
      <c r="N38" s="244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72"/>
      <c r="Z38" s="272"/>
      <c r="AA38" s="272"/>
      <c r="AB38" s="392">
        <f t="shared" si="33"/>
        <v>0</v>
      </c>
      <c r="AC38" s="386" t="str">
        <f t="shared" si="2"/>
        <v>No</v>
      </c>
      <c r="AD38" s="387" t="str">
        <f>IF(B38="New","Yes","No")</f>
        <v>No</v>
      </c>
      <c r="AF38" s="239">
        <v>2</v>
      </c>
      <c r="AG38" s="240">
        <f t="shared" si="34"/>
        <v>0</v>
      </c>
      <c r="AI38" s="543">
        <v>7.2</v>
      </c>
      <c r="AJ38" s="483">
        <f t="shared" si="35"/>
        <v>0</v>
      </c>
      <c r="AK38" s="338">
        <f>J38*N38</f>
        <v>0</v>
      </c>
      <c r="AL38" s="416">
        <f>J38*O38</f>
        <v>0</v>
      </c>
      <c r="AM38" s="583">
        <f>J38*P38</f>
        <v>0</v>
      </c>
      <c r="AN38" s="584">
        <f>J38*Q38</f>
        <v>0</v>
      </c>
      <c r="AO38" s="585">
        <f>J38*R38</f>
        <v>0</v>
      </c>
      <c r="AP38" s="586">
        <f>J38*S38</f>
        <v>0</v>
      </c>
      <c r="AQ38" s="586">
        <f>J38*T38</f>
        <v>0</v>
      </c>
      <c r="AR38" s="587">
        <f>J38*U38</f>
        <v>0</v>
      </c>
      <c r="AS38" s="588">
        <f>J38*V38</f>
        <v>0</v>
      </c>
      <c r="AT38" s="589">
        <f>J38*W38</f>
        <v>0</v>
      </c>
      <c r="AU38" s="590">
        <f>J38*X38</f>
        <v>0</v>
      </c>
      <c r="AV38" s="591">
        <f>J38*Y38</f>
        <v>0</v>
      </c>
      <c r="AW38" s="592">
        <f>J38*Z38</f>
        <v>0</v>
      </c>
      <c r="AX38" s="593">
        <f>J38*AA38</f>
        <v>0</v>
      </c>
      <c r="AY38" s="346">
        <v>2</v>
      </c>
      <c r="AZ38" s="345">
        <v>10</v>
      </c>
      <c r="BA38" s="346"/>
      <c r="BB38" s="345"/>
      <c r="BD38" s="31">
        <f t="shared" si="3"/>
        <v>0</v>
      </c>
      <c r="BE38" s="31">
        <f t="shared" si="4"/>
        <v>0</v>
      </c>
      <c r="BF38" s="31">
        <f t="shared" si="5"/>
        <v>0</v>
      </c>
      <c r="BG38" s="31">
        <f t="shared" si="6"/>
        <v>0</v>
      </c>
      <c r="BH38" s="31">
        <f t="shared" si="7"/>
        <v>0</v>
      </c>
      <c r="BI38" s="31">
        <f t="shared" si="8"/>
        <v>0</v>
      </c>
      <c r="BJ38" s="31">
        <f t="shared" si="9"/>
        <v>0</v>
      </c>
      <c r="BK38" s="31">
        <f t="shared" si="10"/>
        <v>0</v>
      </c>
      <c r="BM38" s="226">
        <f t="shared" si="11"/>
        <v>0</v>
      </c>
      <c r="BN38" s="226">
        <f t="shared" si="12"/>
        <v>0</v>
      </c>
      <c r="BP38" s="31">
        <f t="shared" si="13"/>
        <v>0</v>
      </c>
      <c r="BQ38" s="31">
        <f t="shared" si="14"/>
        <v>0</v>
      </c>
      <c r="BR38" s="31">
        <f t="shared" si="15"/>
        <v>0</v>
      </c>
      <c r="BS38" s="31">
        <f t="shared" si="16"/>
        <v>0</v>
      </c>
      <c r="BT38" s="31">
        <f t="shared" si="17"/>
        <v>0</v>
      </c>
      <c r="BU38" s="31">
        <f t="shared" si="18"/>
        <v>0</v>
      </c>
      <c r="BV38" s="31">
        <f t="shared" si="19"/>
        <v>0</v>
      </c>
      <c r="BW38" s="31">
        <f t="shared" si="20"/>
        <v>0</v>
      </c>
      <c r="BX38" s="31">
        <f t="shared" si="21"/>
        <v>0</v>
      </c>
      <c r="BY38" s="31">
        <f t="shared" si="22"/>
        <v>0</v>
      </c>
      <c r="BZ38" s="31">
        <f t="shared" si="23"/>
        <v>0</v>
      </c>
      <c r="CA38" s="31">
        <f t="shared" si="24"/>
        <v>0</v>
      </c>
      <c r="CB38" s="31">
        <f t="shared" si="25"/>
        <v>0</v>
      </c>
      <c r="CC38" s="31">
        <f t="shared" si="26"/>
        <v>0</v>
      </c>
      <c r="CD38" s="31">
        <f t="shared" si="27"/>
        <v>0</v>
      </c>
      <c r="CE38" s="31">
        <f t="shared" si="28"/>
        <v>0</v>
      </c>
      <c r="CF38" s="31">
        <f t="shared" si="29"/>
        <v>0</v>
      </c>
      <c r="CG38" s="31">
        <f t="shared" si="30"/>
        <v>0</v>
      </c>
      <c r="CH38" s="31">
        <f t="shared" si="31"/>
        <v>0</v>
      </c>
      <c r="CI38" s="31">
        <f t="shared" si="32"/>
        <v>0</v>
      </c>
      <c r="CJ38" s="226"/>
    </row>
    <row r="39" spans="2:88" s="31" customFormat="1" ht="100.05" customHeight="1">
      <c r="B39" s="473"/>
      <c r="C39" s="36"/>
      <c r="D39" s="365" t="s">
        <v>282</v>
      </c>
      <c r="E39" s="366"/>
      <c r="F39" s="366"/>
      <c r="G39" s="356" t="s">
        <v>1039</v>
      </c>
      <c r="H39" s="367" t="s">
        <v>191</v>
      </c>
      <c r="I39" s="656" t="s">
        <v>226</v>
      </c>
      <c r="J39" s="360">
        <v>4</v>
      </c>
      <c r="K39" s="360">
        <v>0</v>
      </c>
      <c r="L39" s="360" t="s">
        <v>1488</v>
      </c>
      <c r="M39" s="666">
        <v>345.03000000000003</v>
      </c>
      <c r="N39" s="27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9"/>
      <c r="Z39" s="269"/>
      <c r="AA39" s="269"/>
      <c r="AB39" s="408">
        <f t="shared" si="33"/>
        <v>0</v>
      </c>
      <c r="AC39" s="393" t="str">
        <f t="shared" si="2"/>
        <v>No</v>
      </c>
      <c r="AD39" s="396" t="str">
        <f>IF(B39="New","Yes","No")</f>
        <v>No</v>
      </c>
      <c r="AF39" s="249">
        <v>4</v>
      </c>
      <c r="AG39" s="240">
        <f t="shared" si="34"/>
        <v>0</v>
      </c>
      <c r="AI39" s="542">
        <v>3.5</v>
      </c>
      <c r="AJ39" s="483">
        <f t="shared" si="35"/>
        <v>0</v>
      </c>
      <c r="AK39" s="338">
        <f>J39*N39</f>
        <v>0</v>
      </c>
      <c r="AL39" s="416">
        <f>J39*O39</f>
        <v>0</v>
      </c>
      <c r="AM39" s="583">
        <f>J39*P39</f>
        <v>0</v>
      </c>
      <c r="AN39" s="584">
        <f>J39*Q39</f>
        <v>0</v>
      </c>
      <c r="AO39" s="585">
        <f>J39*R39</f>
        <v>0</v>
      </c>
      <c r="AP39" s="586">
        <f>J39*S39</f>
        <v>0</v>
      </c>
      <c r="AQ39" s="586">
        <f>J39*T39</f>
        <v>0</v>
      </c>
      <c r="AR39" s="587">
        <f>J39*U39</f>
        <v>0</v>
      </c>
      <c r="AS39" s="588">
        <f>J39*V39</f>
        <v>0</v>
      </c>
      <c r="AT39" s="589">
        <f>J39*W39</f>
        <v>0</v>
      </c>
      <c r="AU39" s="590">
        <f>J39*X39</f>
        <v>0</v>
      </c>
      <c r="AV39" s="591">
        <f>J39*Y39</f>
        <v>0</v>
      </c>
      <c r="AW39" s="592">
        <f>J39*Z39</f>
        <v>0</v>
      </c>
      <c r="AX39" s="593">
        <f>J39*AA39</f>
        <v>0</v>
      </c>
      <c r="AY39" s="355">
        <v>4</v>
      </c>
      <c r="AZ39" s="354">
        <v>20</v>
      </c>
      <c r="BA39" s="355"/>
      <c r="BB39" s="354"/>
      <c r="BD39" s="31">
        <f t="shared" si="3"/>
        <v>0</v>
      </c>
      <c r="BE39" s="31">
        <f t="shared" si="4"/>
        <v>0</v>
      </c>
      <c r="BF39" s="31">
        <f t="shared" si="5"/>
        <v>0</v>
      </c>
      <c r="BG39" s="31">
        <f t="shared" si="6"/>
        <v>0</v>
      </c>
      <c r="BH39" s="31">
        <f t="shared" si="7"/>
        <v>0</v>
      </c>
      <c r="BI39" s="31">
        <f t="shared" si="8"/>
        <v>0</v>
      </c>
      <c r="BJ39" s="31">
        <f t="shared" si="9"/>
        <v>0</v>
      </c>
      <c r="BK39" s="31">
        <f t="shared" si="10"/>
        <v>0</v>
      </c>
      <c r="BM39" s="226">
        <f t="shared" si="11"/>
        <v>0</v>
      </c>
      <c r="BN39" s="226">
        <f t="shared" si="12"/>
        <v>0</v>
      </c>
      <c r="BP39" s="31">
        <f t="shared" si="13"/>
        <v>0</v>
      </c>
      <c r="BQ39" s="31">
        <f t="shared" si="14"/>
        <v>0</v>
      </c>
      <c r="BR39" s="31">
        <f t="shared" si="15"/>
        <v>0</v>
      </c>
      <c r="BS39" s="31">
        <f t="shared" si="16"/>
        <v>0</v>
      </c>
      <c r="BT39" s="31">
        <f t="shared" si="17"/>
        <v>0</v>
      </c>
      <c r="BU39" s="31">
        <f t="shared" si="18"/>
        <v>0</v>
      </c>
      <c r="BV39" s="31">
        <f t="shared" si="19"/>
        <v>0</v>
      </c>
      <c r="BW39" s="31">
        <f t="shared" si="20"/>
        <v>0</v>
      </c>
      <c r="BX39" s="31">
        <f t="shared" si="21"/>
        <v>0</v>
      </c>
      <c r="BY39" s="31">
        <f t="shared" si="22"/>
        <v>0</v>
      </c>
      <c r="BZ39" s="31">
        <f t="shared" si="23"/>
        <v>0</v>
      </c>
      <c r="CA39" s="31">
        <f t="shared" si="24"/>
        <v>0</v>
      </c>
      <c r="CB39" s="31">
        <f t="shared" si="25"/>
        <v>0</v>
      </c>
      <c r="CC39" s="31">
        <f t="shared" si="26"/>
        <v>0</v>
      </c>
      <c r="CD39" s="31">
        <f t="shared" si="27"/>
        <v>0</v>
      </c>
      <c r="CE39" s="31">
        <f t="shared" si="28"/>
        <v>0</v>
      </c>
      <c r="CF39" s="31">
        <f t="shared" si="29"/>
        <v>0</v>
      </c>
      <c r="CG39" s="31">
        <f t="shared" si="30"/>
        <v>0</v>
      </c>
      <c r="CH39" s="31">
        <f t="shared" si="31"/>
        <v>0</v>
      </c>
      <c r="CI39" s="31">
        <f t="shared" si="32"/>
        <v>0</v>
      </c>
    </row>
    <row r="40" spans="2:88" s="226" customFormat="1" ht="50.25" customHeight="1">
      <c r="B40" s="303"/>
      <c r="C40" s="160"/>
      <c r="D40" s="142"/>
      <c r="E40" s="131"/>
      <c r="F40" s="131"/>
      <c r="G40" s="304"/>
      <c r="H40" s="131"/>
      <c r="I40" s="131"/>
      <c r="J40" s="131"/>
      <c r="K40" s="131"/>
      <c r="L40" s="131"/>
      <c r="M40" s="320" t="s">
        <v>168</v>
      </c>
      <c r="N40" s="228"/>
      <c r="AB40" s="680"/>
      <c r="AC40" s="397" t="str">
        <f t="shared" ref="AC40" si="51">IF(SUM(N40:Y40)&gt;0,"Yes","No")</f>
        <v>No</v>
      </c>
      <c r="AD40" s="368"/>
      <c r="AG40" s="240"/>
      <c r="AI40" s="534"/>
      <c r="AJ40" s="483"/>
      <c r="AK40" s="338"/>
      <c r="AL40" s="416"/>
      <c r="AM40" s="583"/>
      <c r="AN40" s="584"/>
      <c r="AO40" s="585"/>
      <c r="AP40" s="586"/>
      <c r="AQ40" s="586"/>
      <c r="AR40" s="587"/>
      <c r="AS40" s="588"/>
      <c r="AT40" s="589"/>
      <c r="AU40" s="590"/>
      <c r="AV40" s="591"/>
      <c r="AW40" s="592"/>
      <c r="AX40" s="593"/>
      <c r="AY40" s="204"/>
      <c r="AZ40" s="195"/>
      <c r="BA40" s="204"/>
      <c r="BB40" s="195"/>
      <c r="BD40" s="31">
        <f t="shared" si="3"/>
        <v>0</v>
      </c>
      <c r="BE40" s="31">
        <f t="shared" si="4"/>
        <v>0</v>
      </c>
      <c r="BF40" s="31">
        <f t="shared" si="5"/>
        <v>0</v>
      </c>
      <c r="BG40" s="31">
        <f t="shared" si="6"/>
        <v>0</v>
      </c>
      <c r="BH40" s="31">
        <f t="shared" si="7"/>
        <v>0</v>
      </c>
      <c r="BI40" s="31">
        <f t="shared" si="8"/>
        <v>0</v>
      </c>
      <c r="BJ40" s="31">
        <f t="shared" si="9"/>
        <v>0</v>
      </c>
      <c r="BK40" s="31">
        <f t="shared" si="10"/>
        <v>0</v>
      </c>
      <c r="BL40" s="31"/>
      <c r="BM40" s="226">
        <f t="shared" si="11"/>
        <v>0</v>
      </c>
      <c r="BN40" s="226">
        <f t="shared" si="12"/>
        <v>0</v>
      </c>
      <c r="BO40" s="31"/>
      <c r="BP40" s="31">
        <f t="shared" si="13"/>
        <v>0</v>
      </c>
      <c r="BQ40" s="31">
        <f t="shared" si="14"/>
        <v>0</v>
      </c>
      <c r="BR40" s="31">
        <f t="shared" si="15"/>
        <v>0</v>
      </c>
      <c r="BS40" s="31">
        <f t="shared" si="16"/>
        <v>0</v>
      </c>
      <c r="BT40" s="31">
        <f t="shared" si="17"/>
        <v>0</v>
      </c>
      <c r="BU40" s="31">
        <f t="shared" si="18"/>
        <v>0</v>
      </c>
      <c r="BV40" s="31">
        <f t="shared" si="19"/>
        <v>0</v>
      </c>
      <c r="BW40" s="31">
        <f t="shared" si="20"/>
        <v>0</v>
      </c>
      <c r="BX40" s="31">
        <f t="shared" si="21"/>
        <v>0</v>
      </c>
      <c r="BY40" s="31">
        <f t="shared" si="22"/>
        <v>0</v>
      </c>
      <c r="BZ40" s="31">
        <f t="shared" si="23"/>
        <v>0</v>
      </c>
      <c r="CA40" s="31">
        <f t="shared" si="24"/>
        <v>0</v>
      </c>
      <c r="CB40" s="31">
        <f t="shared" si="25"/>
        <v>0</v>
      </c>
      <c r="CC40" s="31">
        <f t="shared" si="26"/>
        <v>0</v>
      </c>
      <c r="CD40" s="31">
        <f t="shared" si="27"/>
        <v>0</v>
      </c>
      <c r="CE40" s="31">
        <f t="shared" si="28"/>
        <v>0</v>
      </c>
      <c r="CF40" s="31">
        <f t="shared" si="29"/>
        <v>0</v>
      </c>
      <c r="CG40" s="31">
        <f t="shared" si="30"/>
        <v>0</v>
      </c>
      <c r="CH40" s="31">
        <f t="shared" si="31"/>
        <v>0</v>
      </c>
      <c r="CI40" s="31">
        <f t="shared" si="32"/>
        <v>0</v>
      </c>
      <c r="CJ40" s="31"/>
    </row>
    <row r="41" spans="2:88" s="31" customFormat="1" ht="90" customHeight="1">
      <c r="B41" s="472"/>
      <c r="C41" s="178"/>
      <c r="D41" s="336" t="s">
        <v>84</v>
      </c>
      <c r="E41" s="337" t="s">
        <v>129</v>
      </c>
      <c r="F41" s="337"/>
      <c r="G41" s="341" t="s">
        <v>1038</v>
      </c>
      <c r="H41" s="337" t="s">
        <v>93</v>
      </c>
      <c r="I41" s="364" t="s">
        <v>82</v>
      </c>
      <c r="J41" s="337">
        <v>1</v>
      </c>
      <c r="K41" s="337">
        <v>0</v>
      </c>
      <c r="L41" s="337" t="s">
        <v>1488</v>
      </c>
      <c r="M41" s="663">
        <v>155.82000000000002</v>
      </c>
      <c r="N41" s="281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5"/>
      <c r="Z41" s="265"/>
      <c r="AA41" s="265"/>
      <c r="AB41" s="392">
        <f t="shared" si="33"/>
        <v>0</v>
      </c>
      <c r="AC41" s="381" t="str">
        <f t="shared" ref="AC41:AC54" si="52">IF(SUM(N41:AA41)&gt;0,"Yes","No")</f>
        <v>No</v>
      </c>
      <c r="AD41" s="382" t="str">
        <f t="shared" ref="AD41:AD54" si="53">IF(B41="New","Yes","No")</f>
        <v>No</v>
      </c>
      <c r="AF41" s="234">
        <v>1</v>
      </c>
      <c r="AG41" s="240">
        <f t="shared" si="34"/>
        <v>0</v>
      </c>
      <c r="AI41" s="541">
        <v>3.58</v>
      </c>
      <c r="AJ41" s="483">
        <f t="shared" si="35"/>
        <v>0</v>
      </c>
      <c r="AK41" s="338">
        <f t="shared" ref="AK41:AK54" si="54">J41*N41</f>
        <v>0</v>
      </c>
      <c r="AL41" s="416">
        <f t="shared" ref="AL41:AL54" si="55">J41*O41</f>
        <v>0</v>
      </c>
      <c r="AM41" s="583">
        <f t="shared" ref="AM41:AM54" si="56">J41*P41</f>
        <v>0</v>
      </c>
      <c r="AN41" s="584">
        <f t="shared" ref="AN41:AN54" si="57">J41*Q41</f>
        <v>0</v>
      </c>
      <c r="AO41" s="585">
        <f t="shared" ref="AO41:AO54" si="58">J41*R41</f>
        <v>0</v>
      </c>
      <c r="AP41" s="586">
        <f t="shared" ref="AP41:AP54" si="59">J41*S41</f>
        <v>0</v>
      </c>
      <c r="AQ41" s="586">
        <f t="shared" ref="AQ41:AQ54" si="60">J41*T41</f>
        <v>0</v>
      </c>
      <c r="AR41" s="587">
        <f t="shared" ref="AR41:AR54" si="61">J41*U41</f>
        <v>0</v>
      </c>
      <c r="AS41" s="588">
        <f t="shared" ref="AS41:AS54" si="62">J41*V41</f>
        <v>0</v>
      </c>
      <c r="AT41" s="589">
        <f t="shared" ref="AT41:AT54" si="63">J41*W41</f>
        <v>0</v>
      </c>
      <c r="AU41" s="590">
        <f t="shared" ref="AU41:AU54" si="64">J41*X41</f>
        <v>0</v>
      </c>
      <c r="AV41" s="591">
        <f t="shared" ref="AV41:AV54" si="65">J41*Y41</f>
        <v>0</v>
      </c>
      <c r="AW41" s="592">
        <f t="shared" ref="AW41:AW54" si="66">J41*Z41</f>
        <v>0</v>
      </c>
      <c r="AX41" s="593">
        <f t="shared" ref="AX41:AX54" si="67">J41*AA41</f>
        <v>0</v>
      </c>
      <c r="AY41" s="340">
        <v>1</v>
      </c>
      <c r="AZ41" s="339">
        <v>6</v>
      </c>
      <c r="BA41" s="340"/>
      <c r="BB41" s="339"/>
      <c r="BD41" s="31">
        <f t="shared" si="3"/>
        <v>0</v>
      </c>
      <c r="BE41" s="31">
        <f t="shared" si="4"/>
        <v>0</v>
      </c>
      <c r="BF41" s="31">
        <f t="shared" si="5"/>
        <v>0</v>
      </c>
      <c r="BG41" s="31">
        <f t="shared" si="6"/>
        <v>0</v>
      </c>
      <c r="BH41" s="31">
        <f t="shared" si="7"/>
        <v>0</v>
      </c>
      <c r="BI41" s="31">
        <f t="shared" si="8"/>
        <v>0</v>
      </c>
      <c r="BJ41" s="31">
        <f t="shared" si="9"/>
        <v>0</v>
      </c>
      <c r="BK41" s="31">
        <f t="shared" si="10"/>
        <v>0</v>
      </c>
      <c r="BM41" s="226">
        <f t="shared" si="11"/>
        <v>0</v>
      </c>
      <c r="BN41" s="226">
        <f t="shared" si="12"/>
        <v>0</v>
      </c>
      <c r="BP41" s="31">
        <f t="shared" si="13"/>
        <v>0</v>
      </c>
      <c r="BQ41" s="31">
        <f t="shared" si="14"/>
        <v>0</v>
      </c>
      <c r="BR41" s="31">
        <f t="shared" si="15"/>
        <v>0</v>
      </c>
      <c r="BS41" s="31">
        <f t="shared" si="16"/>
        <v>0</v>
      </c>
      <c r="BT41" s="31">
        <f t="shared" si="17"/>
        <v>0</v>
      </c>
      <c r="BU41" s="31">
        <f t="shared" si="18"/>
        <v>0</v>
      </c>
      <c r="BV41" s="31">
        <f t="shared" si="19"/>
        <v>0</v>
      </c>
      <c r="BW41" s="31">
        <f t="shared" si="20"/>
        <v>0</v>
      </c>
      <c r="BX41" s="31">
        <f t="shared" si="21"/>
        <v>0</v>
      </c>
      <c r="BY41" s="31">
        <f t="shared" si="22"/>
        <v>0</v>
      </c>
      <c r="BZ41" s="31">
        <f t="shared" si="23"/>
        <v>0</v>
      </c>
      <c r="CA41" s="31">
        <f t="shared" si="24"/>
        <v>0</v>
      </c>
      <c r="CB41" s="31">
        <f t="shared" si="25"/>
        <v>0</v>
      </c>
      <c r="CC41" s="31">
        <f t="shared" si="26"/>
        <v>0</v>
      </c>
      <c r="CD41" s="31">
        <f t="shared" si="27"/>
        <v>0</v>
      </c>
      <c r="CE41" s="31">
        <f t="shared" si="28"/>
        <v>0</v>
      </c>
      <c r="CF41" s="31">
        <f t="shared" si="29"/>
        <v>0</v>
      </c>
      <c r="CG41" s="31">
        <f t="shared" si="30"/>
        <v>0</v>
      </c>
      <c r="CH41" s="31">
        <f t="shared" si="31"/>
        <v>0</v>
      </c>
      <c r="CI41" s="31">
        <f t="shared" si="32"/>
        <v>0</v>
      </c>
    </row>
    <row r="42" spans="2:88" s="226" customFormat="1" ht="90" customHeight="1">
      <c r="B42" s="474"/>
      <c r="C42" s="31"/>
      <c r="D42" s="368" t="s">
        <v>85</v>
      </c>
      <c r="E42" s="369" t="s">
        <v>137</v>
      </c>
      <c r="F42" s="369"/>
      <c r="G42" s="347" t="s">
        <v>1038</v>
      </c>
      <c r="H42" s="370" t="s">
        <v>94</v>
      </c>
      <c r="I42" s="370" t="s">
        <v>82</v>
      </c>
      <c r="J42" s="369">
        <v>1</v>
      </c>
      <c r="K42" s="369">
        <v>0</v>
      </c>
      <c r="L42" s="369" t="s">
        <v>1488</v>
      </c>
      <c r="M42" s="664">
        <v>189.21000000000004</v>
      </c>
      <c r="N42" s="245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74"/>
      <c r="Z42" s="274"/>
      <c r="AA42" s="274"/>
      <c r="AB42" s="408">
        <f t="shared" si="33"/>
        <v>0</v>
      </c>
      <c r="AC42" s="394" t="str">
        <f t="shared" si="52"/>
        <v>No</v>
      </c>
      <c r="AD42" s="384" t="str">
        <f t="shared" si="53"/>
        <v>No</v>
      </c>
      <c r="AF42" s="239">
        <v>1</v>
      </c>
      <c r="AG42" s="240">
        <f t="shared" si="34"/>
        <v>0</v>
      </c>
      <c r="AI42" s="544">
        <v>6.95</v>
      </c>
      <c r="AJ42" s="483">
        <f t="shared" si="35"/>
        <v>0</v>
      </c>
      <c r="AK42" s="338">
        <f t="shared" si="54"/>
        <v>0</v>
      </c>
      <c r="AL42" s="416">
        <f t="shared" si="55"/>
        <v>0</v>
      </c>
      <c r="AM42" s="583">
        <f t="shared" si="56"/>
        <v>0</v>
      </c>
      <c r="AN42" s="584">
        <f t="shared" si="57"/>
        <v>0</v>
      </c>
      <c r="AO42" s="585">
        <f t="shared" si="58"/>
        <v>0</v>
      </c>
      <c r="AP42" s="586">
        <f t="shared" si="59"/>
        <v>0</v>
      </c>
      <c r="AQ42" s="586">
        <f t="shared" si="60"/>
        <v>0</v>
      </c>
      <c r="AR42" s="587">
        <f t="shared" si="61"/>
        <v>0</v>
      </c>
      <c r="AS42" s="588">
        <f t="shared" si="62"/>
        <v>0</v>
      </c>
      <c r="AT42" s="589">
        <f t="shared" si="63"/>
        <v>0</v>
      </c>
      <c r="AU42" s="590">
        <f t="shared" si="64"/>
        <v>0</v>
      </c>
      <c r="AV42" s="591">
        <f t="shared" si="65"/>
        <v>0</v>
      </c>
      <c r="AW42" s="592">
        <f t="shared" si="66"/>
        <v>0</v>
      </c>
      <c r="AX42" s="593">
        <f t="shared" si="67"/>
        <v>0</v>
      </c>
      <c r="AY42" s="346">
        <v>1</v>
      </c>
      <c r="AZ42" s="345">
        <v>6</v>
      </c>
      <c r="BA42" s="346"/>
      <c r="BB42" s="345"/>
      <c r="BD42" s="31">
        <f t="shared" si="3"/>
        <v>0</v>
      </c>
      <c r="BE42" s="31">
        <f t="shared" si="4"/>
        <v>0</v>
      </c>
      <c r="BF42" s="31">
        <f t="shared" si="5"/>
        <v>0</v>
      </c>
      <c r="BG42" s="31">
        <f t="shared" si="6"/>
        <v>0</v>
      </c>
      <c r="BH42" s="31">
        <f t="shared" si="7"/>
        <v>0</v>
      </c>
      <c r="BI42" s="31">
        <f t="shared" si="8"/>
        <v>0</v>
      </c>
      <c r="BJ42" s="31">
        <f t="shared" si="9"/>
        <v>0</v>
      </c>
      <c r="BK42" s="31">
        <f t="shared" si="10"/>
        <v>0</v>
      </c>
      <c r="BL42" s="31"/>
      <c r="BM42" s="226">
        <f t="shared" si="11"/>
        <v>0</v>
      </c>
      <c r="BN42" s="226">
        <f t="shared" si="12"/>
        <v>0</v>
      </c>
      <c r="BO42" s="31"/>
      <c r="BP42" s="31">
        <f t="shared" si="13"/>
        <v>0</v>
      </c>
      <c r="BQ42" s="31">
        <f t="shared" si="14"/>
        <v>0</v>
      </c>
      <c r="BR42" s="31">
        <f t="shared" si="15"/>
        <v>0</v>
      </c>
      <c r="BS42" s="31">
        <f t="shared" si="16"/>
        <v>0</v>
      </c>
      <c r="BT42" s="31">
        <f t="shared" si="17"/>
        <v>0</v>
      </c>
      <c r="BU42" s="31">
        <f t="shared" si="18"/>
        <v>0</v>
      </c>
      <c r="BV42" s="31">
        <f t="shared" si="19"/>
        <v>0</v>
      </c>
      <c r="BW42" s="31">
        <f t="shared" si="20"/>
        <v>0</v>
      </c>
      <c r="BX42" s="31">
        <f t="shared" si="21"/>
        <v>0</v>
      </c>
      <c r="BY42" s="31">
        <f t="shared" si="22"/>
        <v>0</v>
      </c>
      <c r="BZ42" s="31">
        <f t="shared" si="23"/>
        <v>0</v>
      </c>
      <c r="CA42" s="31">
        <f t="shared" si="24"/>
        <v>0</v>
      </c>
      <c r="CB42" s="31">
        <f t="shared" si="25"/>
        <v>0</v>
      </c>
      <c r="CC42" s="31">
        <f t="shared" si="26"/>
        <v>0</v>
      </c>
      <c r="CD42" s="31">
        <f t="shared" si="27"/>
        <v>0</v>
      </c>
      <c r="CE42" s="31">
        <f t="shared" si="28"/>
        <v>0</v>
      </c>
      <c r="CF42" s="31">
        <f t="shared" si="29"/>
        <v>0</v>
      </c>
      <c r="CG42" s="31">
        <f t="shared" si="30"/>
        <v>0</v>
      </c>
      <c r="CH42" s="31">
        <f t="shared" si="31"/>
        <v>0</v>
      </c>
      <c r="CI42" s="31">
        <f t="shared" si="32"/>
        <v>0</v>
      </c>
      <c r="CJ42" s="31"/>
    </row>
    <row r="43" spans="2:88" s="31" customFormat="1" ht="90" customHeight="1">
      <c r="B43" s="474"/>
      <c r="D43" s="348" t="s">
        <v>86</v>
      </c>
      <c r="E43" s="349" t="s">
        <v>130</v>
      </c>
      <c r="F43" s="349"/>
      <c r="G43" s="350" t="s">
        <v>1038</v>
      </c>
      <c r="H43" s="371" t="s">
        <v>95</v>
      </c>
      <c r="I43" s="371" t="s">
        <v>167</v>
      </c>
      <c r="J43" s="349">
        <v>1</v>
      </c>
      <c r="K43" s="349">
        <v>0</v>
      </c>
      <c r="L43" s="349" t="s">
        <v>1488</v>
      </c>
      <c r="M43" s="665">
        <v>289.38000000000005</v>
      </c>
      <c r="N43" s="244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72"/>
      <c r="Z43" s="272"/>
      <c r="AA43" s="272"/>
      <c r="AB43" s="392">
        <f t="shared" si="33"/>
        <v>0</v>
      </c>
      <c r="AC43" s="386" t="str">
        <f t="shared" si="52"/>
        <v>No</v>
      </c>
      <c r="AD43" s="387" t="str">
        <f t="shared" si="53"/>
        <v>No</v>
      </c>
      <c r="AF43" s="239">
        <v>1</v>
      </c>
      <c r="AG43" s="240">
        <f t="shared" si="34"/>
        <v>0</v>
      </c>
      <c r="AI43" s="543">
        <v>10.9</v>
      </c>
      <c r="AJ43" s="483">
        <f t="shared" si="35"/>
        <v>0</v>
      </c>
      <c r="AK43" s="338">
        <f t="shared" si="54"/>
        <v>0</v>
      </c>
      <c r="AL43" s="416">
        <f t="shared" si="55"/>
        <v>0</v>
      </c>
      <c r="AM43" s="583">
        <f t="shared" si="56"/>
        <v>0</v>
      </c>
      <c r="AN43" s="584">
        <f t="shared" si="57"/>
        <v>0</v>
      </c>
      <c r="AO43" s="585">
        <f t="shared" si="58"/>
        <v>0</v>
      </c>
      <c r="AP43" s="586">
        <f t="shared" si="59"/>
        <v>0</v>
      </c>
      <c r="AQ43" s="586">
        <f t="shared" si="60"/>
        <v>0</v>
      </c>
      <c r="AR43" s="587">
        <f t="shared" si="61"/>
        <v>0</v>
      </c>
      <c r="AS43" s="588">
        <f t="shared" si="62"/>
        <v>0</v>
      </c>
      <c r="AT43" s="589">
        <f t="shared" si="63"/>
        <v>0</v>
      </c>
      <c r="AU43" s="590">
        <f t="shared" si="64"/>
        <v>0</v>
      </c>
      <c r="AV43" s="591">
        <f t="shared" si="65"/>
        <v>0</v>
      </c>
      <c r="AW43" s="592">
        <f t="shared" si="66"/>
        <v>0</v>
      </c>
      <c r="AX43" s="593">
        <f t="shared" si="67"/>
        <v>0</v>
      </c>
      <c r="AY43" s="346">
        <v>1</v>
      </c>
      <c r="AZ43" s="345">
        <v>6</v>
      </c>
      <c r="BA43" s="346"/>
      <c r="BB43" s="345"/>
      <c r="BD43" s="31">
        <f t="shared" ref="BD43:BD74" si="68">IF(I43="XS",IF(SUM(N43:AA43)&gt;0,SUM(N43:AA43),0),0)*J43</f>
        <v>0</v>
      </c>
      <c r="BE43" s="31">
        <f t="shared" ref="BE43:BE74" si="69">IF(I43="S",IF(SUM(N43:AA43)&gt;0,SUM(N43:AA43),0),0)*J43</f>
        <v>0</v>
      </c>
      <c r="BF43" s="31">
        <f t="shared" ref="BF43:BF74" si="70">IF(I43="M",IF(SUM(N43:AA43)&gt;0,SUM(N43:AA43),0),0)*J43</f>
        <v>0</v>
      </c>
      <c r="BG43" s="31">
        <f t="shared" ref="BG43:BG74" si="71">IF(I43="L",IF(SUM(N43:AA43)&gt;0,SUM(N43:AA43),0),0)*J43</f>
        <v>0</v>
      </c>
      <c r="BH43" s="31">
        <f t="shared" ref="BH43:BH74" si="72">IF(I43="XL",IF(SUM(N43:AA43)&gt;0,SUM(N43:AA43),0),0)*J43</f>
        <v>0</v>
      </c>
      <c r="BI43" s="31">
        <f t="shared" ref="BI43:BI74" si="73">IF(I43="2XL",IF(SUM(N43:AA43)&gt;0,SUM(N43:AA43),0),0)*J43</f>
        <v>0</v>
      </c>
      <c r="BJ43" s="31">
        <f t="shared" ref="BJ43:BJ74" si="74">IF(I43="3XL",IF(SUM(N43:AA43)&gt;0,SUM(N43:AA43),0),0)*J43</f>
        <v>0</v>
      </c>
      <c r="BK43" s="31">
        <f t="shared" ref="BK43:BK74" si="75">IF(I43="various",IF(SUM(N43:AA43)&gt;0,SUM(N43:AA43),0),0)*J43</f>
        <v>0</v>
      </c>
      <c r="BM43" s="226">
        <f t="shared" ref="BM43:BM74" si="76">IF(F43="",IF(SUM(N43:AA43)&gt;0,SUM(N43:AA43),0),0)*J43</f>
        <v>0</v>
      </c>
      <c r="BN43" s="226">
        <f t="shared" ref="BN43:BN74" si="77">IF(F43="Dual tex.",IF(SUM(N43:AA43)&gt;0,SUM(N43:AA43),0),0)*J43</f>
        <v>0</v>
      </c>
      <c r="BP43" s="31">
        <f t="shared" ref="BP43:BP74" si="78">IF(G43="sloper",IF(SUM(N43:AA43)&gt;0,SUM(N43:AA43),0),0)*J43</f>
        <v>0</v>
      </c>
      <c r="BQ43" s="31">
        <f t="shared" ref="BQ43:BQ74" si="79">IF(G43="footholds",IF(SUM(N43:AA43)&gt;0,SUM(N43:AA43),0),0)*J43</f>
        <v>0</v>
      </c>
      <c r="BR43" s="31">
        <f t="shared" ref="BR43:BR74" si="80">IF(G43="micros",IF(SUM(N43:AA43)&gt;0,SUM(N43:AA43),0),0)*J43</f>
        <v>0</v>
      </c>
      <c r="BS43" s="31">
        <f t="shared" ref="BS43:BS74" si="81">IF(G43="jug",IF(SUM(N43:AA43)&gt;0,SUM(N43:AA43),0),0)*J43</f>
        <v>0</v>
      </c>
      <c r="BT43" s="31">
        <f t="shared" ref="BT43:BT74" si="82">IF(G43="ledge",IF(SUM(N43:AA43)&gt;0,SUM(N43:AA43),0),0)*J43</f>
        <v>0</v>
      </c>
      <c r="BU43" s="31">
        <f t="shared" ref="BU43:BU74" si="83">IF(G43="edge",IF(SUM(N43:AA43)&gt;0,SUM(N43:AA43),0),0)*J43</f>
        <v>0</v>
      </c>
      <c r="BV43" s="31">
        <f t="shared" ref="BV43:BV74" si="84">IF(G43="crimp",IF(SUM(N43:AA43)&gt;0,SUM(N43:AA43),0),0)*J43</f>
        <v>0</v>
      </c>
      <c r="BW43" s="31">
        <f t="shared" ref="BW43:BW74" si="85">IF(G43="incut",IF(SUM(N43:AA43)&gt;0,SUM(N43:AA43),0),0)*J43</f>
        <v>0</v>
      </c>
      <c r="BX43" s="31">
        <f t="shared" ref="BX43:BX74" si="86">IF(G43="dish",IF(SUM(N43:AA43)&gt;0,SUM(N43:AA43),0),0)*J43</f>
        <v>0</v>
      </c>
      <c r="BY43" s="31">
        <f t="shared" ref="BY43:BY74" si="87">IF(G43="pinch",IF(SUM(N43:AA43)&gt;0,SUM(N43:AA43),0),0)*J43</f>
        <v>0</v>
      </c>
      <c r="BZ43" s="31">
        <f t="shared" ref="BZ43:BZ74" si="88">IF(G43="pocket",IF(SUM(N43:AA43)&gt;0,SUM(N43:AA43),0),0)*J43</f>
        <v>0</v>
      </c>
      <c r="CA43" s="31">
        <f t="shared" ref="CA43:CA74" si="89">IF(G43="insert",IF(SUM(N43:AA43)&gt;0,SUM(N43:AA43),0),0)*J43</f>
        <v>0</v>
      </c>
      <c r="CB43" s="31">
        <f t="shared" ref="CB43:CB74" si="90">IF(G43="feature",IF(SUM(N43:AA43)&gt;0,SUM(N43:AA43),0),0)*J43</f>
        <v>0</v>
      </c>
      <c r="CC43" s="31">
        <f t="shared" ref="CC43:CC74" si="91">IF(G43="scoop",IF(SUM(N43:AA43)&gt;0,SUM(N43:AA43),0),0)*J43</f>
        <v>0</v>
      </c>
      <c r="CD43" s="31">
        <f t="shared" ref="CD43:CD74" si="92">IF(G43="positive",IF(SUM(N43:AA43)&gt;0,SUM(N43:AA43),0),0)*J43</f>
        <v>0</v>
      </c>
      <c r="CE43" s="31">
        <f t="shared" ref="CE43:CE74" si="93">IF(G43="arete",IF(SUM(N43:AA43)&gt;0,SUM(N43:AA43),0),0)*J43</f>
        <v>0</v>
      </c>
      <c r="CF43" s="31">
        <f t="shared" ref="CF43:CF74" si="94">IF(G43="flat rectangle",IF(SUM(N43:AA43)&gt;0,SUM(N43:AA43),0),0)*J43</f>
        <v>0</v>
      </c>
      <c r="CG43" s="31">
        <f t="shared" ref="CG43:CG74" si="95">IF(G43="pentagon",IF(SUM(N43:AA43)&gt;0,SUM(N43:AA43),0),0)*J43</f>
        <v>0</v>
      </c>
      <c r="CH43" s="31">
        <f t="shared" ref="CH43:CH74" si="96">IF(G43="pyramid",IF(SUM(N43:AA43)&gt;0,SUM(N43:AA43),0),0)*J43</f>
        <v>0</v>
      </c>
      <c r="CI43" s="31">
        <f t="shared" ref="CI43:CI74" si="97">IF(G43="various",IF(SUM(N43:AA43)&gt;0,SUM(N43:AA43),0),0)*J43</f>
        <v>0</v>
      </c>
    </row>
    <row r="44" spans="2:88" s="31" customFormat="1" ht="90" customHeight="1">
      <c r="B44" s="474"/>
      <c r="D44" s="368" t="s">
        <v>87</v>
      </c>
      <c r="E44" s="372" t="s">
        <v>131</v>
      </c>
      <c r="F44" s="372"/>
      <c r="G44" s="347" t="s">
        <v>1038</v>
      </c>
      <c r="H44" s="370" t="s">
        <v>96</v>
      </c>
      <c r="I44" s="370" t="s">
        <v>82</v>
      </c>
      <c r="J44" s="369">
        <v>1</v>
      </c>
      <c r="K44" s="369">
        <v>0</v>
      </c>
      <c r="L44" s="369" t="s">
        <v>1488</v>
      </c>
      <c r="M44" s="664">
        <v>161.38500000000002</v>
      </c>
      <c r="N44" s="245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74"/>
      <c r="Z44" s="274"/>
      <c r="AA44" s="274"/>
      <c r="AB44" s="408">
        <f t="shared" si="33"/>
        <v>0</v>
      </c>
      <c r="AC44" s="394" t="str">
        <f t="shared" si="52"/>
        <v>No</v>
      </c>
      <c r="AD44" s="384" t="str">
        <f t="shared" si="53"/>
        <v>No</v>
      </c>
      <c r="AF44" s="239">
        <v>1</v>
      </c>
      <c r="AG44" s="240">
        <f t="shared" si="34"/>
        <v>0</v>
      </c>
      <c r="AI44" s="544">
        <v>4.5</v>
      </c>
      <c r="AJ44" s="483">
        <f t="shared" si="35"/>
        <v>0</v>
      </c>
      <c r="AK44" s="338">
        <f t="shared" si="54"/>
        <v>0</v>
      </c>
      <c r="AL44" s="416">
        <f t="shared" si="55"/>
        <v>0</v>
      </c>
      <c r="AM44" s="583">
        <f t="shared" si="56"/>
        <v>0</v>
      </c>
      <c r="AN44" s="584">
        <f t="shared" si="57"/>
        <v>0</v>
      </c>
      <c r="AO44" s="585">
        <f t="shared" si="58"/>
        <v>0</v>
      </c>
      <c r="AP44" s="586">
        <f t="shared" si="59"/>
        <v>0</v>
      </c>
      <c r="AQ44" s="586">
        <f t="shared" si="60"/>
        <v>0</v>
      </c>
      <c r="AR44" s="587">
        <f t="shared" si="61"/>
        <v>0</v>
      </c>
      <c r="AS44" s="588">
        <f t="shared" si="62"/>
        <v>0</v>
      </c>
      <c r="AT44" s="589">
        <f t="shared" si="63"/>
        <v>0</v>
      </c>
      <c r="AU44" s="590">
        <f t="shared" si="64"/>
        <v>0</v>
      </c>
      <c r="AV44" s="591">
        <f t="shared" si="65"/>
        <v>0</v>
      </c>
      <c r="AW44" s="592">
        <f t="shared" si="66"/>
        <v>0</v>
      </c>
      <c r="AX44" s="593">
        <f t="shared" si="67"/>
        <v>0</v>
      </c>
      <c r="AY44" s="346">
        <v>1</v>
      </c>
      <c r="AZ44" s="345">
        <v>6</v>
      </c>
      <c r="BA44" s="346"/>
      <c r="BB44" s="345"/>
      <c r="BD44" s="31">
        <f t="shared" si="68"/>
        <v>0</v>
      </c>
      <c r="BE44" s="31">
        <f t="shared" si="69"/>
        <v>0</v>
      </c>
      <c r="BF44" s="31">
        <f t="shared" si="70"/>
        <v>0</v>
      </c>
      <c r="BG44" s="31">
        <f t="shared" si="71"/>
        <v>0</v>
      </c>
      <c r="BH44" s="31">
        <f t="shared" si="72"/>
        <v>0</v>
      </c>
      <c r="BI44" s="31">
        <f t="shared" si="73"/>
        <v>0</v>
      </c>
      <c r="BJ44" s="31">
        <f t="shared" si="74"/>
        <v>0</v>
      </c>
      <c r="BK44" s="31">
        <f t="shared" si="75"/>
        <v>0</v>
      </c>
      <c r="BL44" s="226"/>
      <c r="BM44" s="226">
        <f t="shared" si="76"/>
        <v>0</v>
      </c>
      <c r="BN44" s="226">
        <f t="shared" si="77"/>
        <v>0</v>
      </c>
      <c r="BO44" s="226"/>
      <c r="BP44" s="31">
        <f t="shared" si="78"/>
        <v>0</v>
      </c>
      <c r="BQ44" s="31">
        <f t="shared" si="79"/>
        <v>0</v>
      </c>
      <c r="BR44" s="31">
        <f t="shared" si="80"/>
        <v>0</v>
      </c>
      <c r="BS44" s="31">
        <f t="shared" si="81"/>
        <v>0</v>
      </c>
      <c r="BT44" s="31">
        <f t="shared" si="82"/>
        <v>0</v>
      </c>
      <c r="BU44" s="31">
        <f t="shared" si="83"/>
        <v>0</v>
      </c>
      <c r="BV44" s="31">
        <f t="shared" si="84"/>
        <v>0</v>
      </c>
      <c r="BW44" s="31">
        <f t="shared" si="85"/>
        <v>0</v>
      </c>
      <c r="BX44" s="31">
        <f t="shared" si="86"/>
        <v>0</v>
      </c>
      <c r="BY44" s="31">
        <f t="shared" si="87"/>
        <v>0</v>
      </c>
      <c r="BZ44" s="31">
        <f t="shared" si="88"/>
        <v>0</v>
      </c>
      <c r="CA44" s="31">
        <f t="shared" si="89"/>
        <v>0</v>
      </c>
      <c r="CB44" s="31">
        <f t="shared" si="90"/>
        <v>0</v>
      </c>
      <c r="CC44" s="31">
        <f t="shared" si="91"/>
        <v>0</v>
      </c>
      <c r="CD44" s="31">
        <f t="shared" si="92"/>
        <v>0</v>
      </c>
      <c r="CE44" s="31">
        <f t="shared" si="93"/>
        <v>0</v>
      </c>
      <c r="CF44" s="31">
        <f t="shared" si="94"/>
        <v>0</v>
      </c>
      <c r="CG44" s="31">
        <f t="shared" si="95"/>
        <v>0</v>
      </c>
      <c r="CH44" s="31">
        <f t="shared" si="96"/>
        <v>0</v>
      </c>
      <c r="CI44" s="31">
        <f t="shared" si="97"/>
        <v>0</v>
      </c>
      <c r="CJ44" s="226"/>
    </row>
    <row r="45" spans="2:88" s="31" customFormat="1" ht="90" customHeight="1">
      <c r="B45" s="474"/>
      <c r="D45" s="348" t="s">
        <v>88</v>
      </c>
      <c r="E45" s="349" t="s">
        <v>132</v>
      </c>
      <c r="F45" s="349"/>
      <c r="G45" s="350" t="s">
        <v>1038</v>
      </c>
      <c r="H45" s="371" t="s">
        <v>97</v>
      </c>
      <c r="I45" s="371" t="s">
        <v>82</v>
      </c>
      <c r="J45" s="349">
        <v>1</v>
      </c>
      <c r="K45" s="349">
        <v>0</v>
      </c>
      <c r="L45" s="349" t="s">
        <v>1488</v>
      </c>
      <c r="M45" s="665">
        <v>194.77500000000001</v>
      </c>
      <c r="N45" s="244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72"/>
      <c r="Z45" s="272"/>
      <c r="AA45" s="272"/>
      <c r="AB45" s="392">
        <f t="shared" si="33"/>
        <v>0</v>
      </c>
      <c r="AC45" s="386" t="str">
        <f t="shared" si="52"/>
        <v>No</v>
      </c>
      <c r="AD45" s="387" t="str">
        <f t="shared" si="53"/>
        <v>No</v>
      </c>
      <c r="AF45" s="239">
        <v>1</v>
      </c>
      <c r="AG45" s="240">
        <f t="shared" si="34"/>
        <v>0</v>
      </c>
      <c r="AI45" s="543">
        <v>8.9499999999999993</v>
      </c>
      <c r="AJ45" s="483">
        <f t="shared" si="35"/>
        <v>0</v>
      </c>
      <c r="AK45" s="338">
        <f t="shared" si="54"/>
        <v>0</v>
      </c>
      <c r="AL45" s="416">
        <f t="shared" si="55"/>
        <v>0</v>
      </c>
      <c r="AM45" s="583">
        <f t="shared" si="56"/>
        <v>0</v>
      </c>
      <c r="AN45" s="584">
        <f t="shared" si="57"/>
        <v>0</v>
      </c>
      <c r="AO45" s="585">
        <f t="shared" si="58"/>
        <v>0</v>
      </c>
      <c r="AP45" s="586">
        <f t="shared" si="59"/>
        <v>0</v>
      </c>
      <c r="AQ45" s="586">
        <f t="shared" si="60"/>
        <v>0</v>
      </c>
      <c r="AR45" s="587">
        <f t="shared" si="61"/>
        <v>0</v>
      </c>
      <c r="AS45" s="588">
        <f t="shared" si="62"/>
        <v>0</v>
      </c>
      <c r="AT45" s="589">
        <f t="shared" si="63"/>
        <v>0</v>
      </c>
      <c r="AU45" s="590">
        <f t="shared" si="64"/>
        <v>0</v>
      </c>
      <c r="AV45" s="591">
        <f t="shared" si="65"/>
        <v>0</v>
      </c>
      <c r="AW45" s="592">
        <f t="shared" si="66"/>
        <v>0</v>
      </c>
      <c r="AX45" s="593">
        <f t="shared" si="67"/>
        <v>0</v>
      </c>
      <c r="AY45" s="346">
        <v>1</v>
      </c>
      <c r="AZ45" s="345">
        <v>6</v>
      </c>
      <c r="BA45" s="346"/>
      <c r="BB45" s="345"/>
      <c r="BD45" s="31">
        <f t="shared" si="68"/>
        <v>0</v>
      </c>
      <c r="BE45" s="31">
        <f t="shared" si="69"/>
        <v>0</v>
      </c>
      <c r="BF45" s="31">
        <f t="shared" si="70"/>
        <v>0</v>
      </c>
      <c r="BG45" s="31">
        <f t="shared" si="71"/>
        <v>0</v>
      </c>
      <c r="BH45" s="31">
        <f t="shared" si="72"/>
        <v>0</v>
      </c>
      <c r="BI45" s="31">
        <f t="shared" si="73"/>
        <v>0</v>
      </c>
      <c r="BJ45" s="31">
        <f t="shared" si="74"/>
        <v>0</v>
      </c>
      <c r="BK45" s="31">
        <f t="shared" si="75"/>
        <v>0</v>
      </c>
      <c r="BL45" s="226"/>
      <c r="BM45" s="226">
        <f t="shared" si="76"/>
        <v>0</v>
      </c>
      <c r="BN45" s="226">
        <f t="shared" si="77"/>
        <v>0</v>
      </c>
      <c r="BO45" s="226"/>
      <c r="BP45" s="31">
        <f t="shared" si="78"/>
        <v>0</v>
      </c>
      <c r="BQ45" s="31">
        <f t="shared" si="79"/>
        <v>0</v>
      </c>
      <c r="BR45" s="31">
        <f t="shared" si="80"/>
        <v>0</v>
      </c>
      <c r="BS45" s="31">
        <f t="shared" si="81"/>
        <v>0</v>
      </c>
      <c r="BT45" s="31">
        <f t="shared" si="82"/>
        <v>0</v>
      </c>
      <c r="BU45" s="31">
        <f t="shared" si="83"/>
        <v>0</v>
      </c>
      <c r="BV45" s="31">
        <f t="shared" si="84"/>
        <v>0</v>
      </c>
      <c r="BW45" s="31">
        <f t="shared" si="85"/>
        <v>0</v>
      </c>
      <c r="BX45" s="31">
        <f t="shared" si="86"/>
        <v>0</v>
      </c>
      <c r="BY45" s="31">
        <f t="shared" si="87"/>
        <v>0</v>
      </c>
      <c r="BZ45" s="31">
        <f t="shared" si="88"/>
        <v>0</v>
      </c>
      <c r="CA45" s="31">
        <f t="shared" si="89"/>
        <v>0</v>
      </c>
      <c r="CB45" s="31">
        <f t="shared" si="90"/>
        <v>0</v>
      </c>
      <c r="CC45" s="31">
        <f t="shared" si="91"/>
        <v>0</v>
      </c>
      <c r="CD45" s="31">
        <f t="shared" si="92"/>
        <v>0</v>
      </c>
      <c r="CE45" s="31">
        <f t="shared" si="93"/>
        <v>0</v>
      </c>
      <c r="CF45" s="31">
        <f t="shared" si="94"/>
        <v>0</v>
      </c>
      <c r="CG45" s="31">
        <f t="shared" si="95"/>
        <v>0</v>
      </c>
      <c r="CH45" s="31">
        <f t="shared" si="96"/>
        <v>0</v>
      </c>
      <c r="CI45" s="31">
        <f t="shared" si="97"/>
        <v>0</v>
      </c>
      <c r="CJ45" s="226"/>
    </row>
    <row r="46" spans="2:88" s="226" customFormat="1" ht="90" customHeight="1">
      <c r="B46" s="474"/>
      <c r="C46" s="31"/>
      <c r="D46" s="368" t="s">
        <v>89</v>
      </c>
      <c r="E46" s="369" t="s">
        <v>133</v>
      </c>
      <c r="F46" s="369"/>
      <c r="G46" s="347" t="s">
        <v>1038</v>
      </c>
      <c r="H46" s="370" t="s">
        <v>98</v>
      </c>
      <c r="I46" s="370" t="s">
        <v>167</v>
      </c>
      <c r="J46" s="369">
        <v>1</v>
      </c>
      <c r="K46" s="369">
        <v>0</v>
      </c>
      <c r="L46" s="369" t="s">
        <v>1488</v>
      </c>
      <c r="M46" s="664">
        <v>294.94500000000005</v>
      </c>
      <c r="N46" s="245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74"/>
      <c r="Z46" s="274"/>
      <c r="AA46" s="274"/>
      <c r="AB46" s="408">
        <f t="shared" si="33"/>
        <v>0</v>
      </c>
      <c r="AC46" s="394" t="str">
        <f t="shared" si="52"/>
        <v>No</v>
      </c>
      <c r="AD46" s="384" t="str">
        <f t="shared" si="53"/>
        <v>No</v>
      </c>
      <c r="AF46" s="239">
        <v>1</v>
      </c>
      <c r="AG46" s="240">
        <f t="shared" si="34"/>
        <v>0</v>
      </c>
      <c r="AI46" s="544">
        <v>13.75</v>
      </c>
      <c r="AJ46" s="483">
        <f t="shared" si="35"/>
        <v>0</v>
      </c>
      <c r="AK46" s="338">
        <f t="shared" si="54"/>
        <v>0</v>
      </c>
      <c r="AL46" s="416">
        <f t="shared" si="55"/>
        <v>0</v>
      </c>
      <c r="AM46" s="583">
        <f t="shared" si="56"/>
        <v>0</v>
      </c>
      <c r="AN46" s="584">
        <f t="shared" si="57"/>
        <v>0</v>
      </c>
      <c r="AO46" s="585">
        <f t="shared" si="58"/>
        <v>0</v>
      </c>
      <c r="AP46" s="586">
        <f t="shared" si="59"/>
        <v>0</v>
      </c>
      <c r="AQ46" s="586">
        <f t="shared" si="60"/>
        <v>0</v>
      </c>
      <c r="AR46" s="587">
        <f t="shared" si="61"/>
        <v>0</v>
      </c>
      <c r="AS46" s="588">
        <f t="shared" si="62"/>
        <v>0</v>
      </c>
      <c r="AT46" s="589">
        <f t="shared" si="63"/>
        <v>0</v>
      </c>
      <c r="AU46" s="590">
        <f t="shared" si="64"/>
        <v>0</v>
      </c>
      <c r="AV46" s="591">
        <f t="shared" si="65"/>
        <v>0</v>
      </c>
      <c r="AW46" s="592">
        <f t="shared" si="66"/>
        <v>0</v>
      </c>
      <c r="AX46" s="593">
        <f t="shared" si="67"/>
        <v>0</v>
      </c>
      <c r="AY46" s="346">
        <v>1</v>
      </c>
      <c r="AZ46" s="345">
        <v>6</v>
      </c>
      <c r="BA46" s="346"/>
      <c r="BB46" s="345"/>
      <c r="BD46" s="31">
        <f t="shared" si="68"/>
        <v>0</v>
      </c>
      <c r="BE46" s="31">
        <f t="shared" si="69"/>
        <v>0</v>
      </c>
      <c r="BF46" s="31">
        <f t="shared" si="70"/>
        <v>0</v>
      </c>
      <c r="BG46" s="31">
        <f t="shared" si="71"/>
        <v>0</v>
      </c>
      <c r="BH46" s="31">
        <f t="shared" si="72"/>
        <v>0</v>
      </c>
      <c r="BI46" s="31">
        <f t="shared" si="73"/>
        <v>0</v>
      </c>
      <c r="BJ46" s="31">
        <f t="shared" si="74"/>
        <v>0</v>
      </c>
      <c r="BK46" s="31">
        <f t="shared" si="75"/>
        <v>0</v>
      </c>
      <c r="BM46" s="226">
        <f t="shared" si="76"/>
        <v>0</v>
      </c>
      <c r="BN46" s="226">
        <f t="shared" si="77"/>
        <v>0</v>
      </c>
      <c r="BP46" s="31">
        <f t="shared" si="78"/>
        <v>0</v>
      </c>
      <c r="BQ46" s="31">
        <f t="shared" si="79"/>
        <v>0</v>
      </c>
      <c r="BR46" s="31">
        <f t="shared" si="80"/>
        <v>0</v>
      </c>
      <c r="BS46" s="31">
        <f t="shared" si="81"/>
        <v>0</v>
      </c>
      <c r="BT46" s="31">
        <f t="shared" si="82"/>
        <v>0</v>
      </c>
      <c r="BU46" s="31">
        <f t="shared" si="83"/>
        <v>0</v>
      </c>
      <c r="BV46" s="31">
        <f t="shared" si="84"/>
        <v>0</v>
      </c>
      <c r="BW46" s="31">
        <f t="shared" si="85"/>
        <v>0</v>
      </c>
      <c r="BX46" s="31">
        <f t="shared" si="86"/>
        <v>0</v>
      </c>
      <c r="BY46" s="31">
        <f t="shared" si="87"/>
        <v>0</v>
      </c>
      <c r="BZ46" s="31">
        <f t="shared" si="88"/>
        <v>0</v>
      </c>
      <c r="CA46" s="31">
        <f t="shared" si="89"/>
        <v>0</v>
      </c>
      <c r="CB46" s="31">
        <f t="shared" si="90"/>
        <v>0</v>
      </c>
      <c r="CC46" s="31">
        <f t="shared" si="91"/>
        <v>0</v>
      </c>
      <c r="CD46" s="31">
        <f t="shared" si="92"/>
        <v>0</v>
      </c>
      <c r="CE46" s="31">
        <f t="shared" si="93"/>
        <v>0</v>
      </c>
      <c r="CF46" s="31">
        <f t="shared" si="94"/>
        <v>0</v>
      </c>
      <c r="CG46" s="31">
        <f t="shared" si="95"/>
        <v>0</v>
      </c>
      <c r="CH46" s="31">
        <f t="shared" si="96"/>
        <v>0</v>
      </c>
      <c r="CI46" s="31">
        <f t="shared" si="97"/>
        <v>0</v>
      </c>
    </row>
    <row r="47" spans="2:88" s="31" customFormat="1" ht="90" customHeight="1">
      <c r="B47" s="474"/>
      <c r="D47" s="348" t="s">
        <v>90</v>
      </c>
      <c r="E47" s="349" t="s">
        <v>134</v>
      </c>
      <c r="F47" s="349"/>
      <c r="G47" s="373" t="s">
        <v>1038</v>
      </c>
      <c r="H47" s="371" t="s">
        <v>99</v>
      </c>
      <c r="I47" s="371" t="s">
        <v>82</v>
      </c>
      <c r="J47" s="349">
        <v>1</v>
      </c>
      <c r="K47" s="349">
        <v>0</v>
      </c>
      <c r="L47" s="349" t="s">
        <v>1488</v>
      </c>
      <c r="M47" s="665">
        <v>166.95000000000002</v>
      </c>
      <c r="N47" s="244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72"/>
      <c r="Z47" s="272"/>
      <c r="AA47" s="272"/>
      <c r="AB47" s="392">
        <f t="shared" si="33"/>
        <v>0</v>
      </c>
      <c r="AC47" s="386" t="str">
        <f t="shared" si="52"/>
        <v>No</v>
      </c>
      <c r="AD47" s="387" t="str">
        <f t="shared" si="53"/>
        <v>No</v>
      </c>
      <c r="AF47" s="239">
        <v>1</v>
      </c>
      <c r="AG47" s="240">
        <f t="shared" si="34"/>
        <v>0</v>
      </c>
      <c r="AI47" s="543">
        <v>4.95</v>
      </c>
      <c r="AJ47" s="483">
        <f t="shared" si="35"/>
        <v>0</v>
      </c>
      <c r="AK47" s="338">
        <f t="shared" si="54"/>
        <v>0</v>
      </c>
      <c r="AL47" s="416">
        <f t="shared" si="55"/>
        <v>0</v>
      </c>
      <c r="AM47" s="583">
        <f t="shared" si="56"/>
        <v>0</v>
      </c>
      <c r="AN47" s="584">
        <f t="shared" si="57"/>
        <v>0</v>
      </c>
      <c r="AO47" s="585">
        <f t="shared" si="58"/>
        <v>0</v>
      </c>
      <c r="AP47" s="586">
        <f t="shared" si="59"/>
        <v>0</v>
      </c>
      <c r="AQ47" s="586">
        <f t="shared" si="60"/>
        <v>0</v>
      </c>
      <c r="AR47" s="587">
        <f t="shared" si="61"/>
        <v>0</v>
      </c>
      <c r="AS47" s="588">
        <f t="shared" si="62"/>
        <v>0</v>
      </c>
      <c r="AT47" s="589">
        <f t="shared" si="63"/>
        <v>0</v>
      </c>
      <c r="AU47" s="590">
        <f t="shared" si="64"/>
        <v>0</v>
      </c>
      <c r="AV47" s="591">
        <f t="shared" si="65"/>
        <v>0</v>
      </c>
      <c r="AW47" s="592">
        <f t="shared" si="66"/>
        <v>0</v>
      </c>
      <c r="AX47" s="593">
        <f t="shared" si="67"/>
        <v>0</v>
      </c>
      <c r="AY47" s="375">
        <v>1</v>
      </c>
      <c r="AZ47" s="374">
        <v>6</v>
      </c>
      <c r="BA47" s="375"/>
      <c r="BB47" s="374"/>
      <c r="BD47" s="31">
        <f t="shared" si="68"/>
        <v>0</v>
      </c>
      <c r="BE47" s="31">
        <f t="shared" si="69"/>
        <v>0</v>
      </c>
      <c r="BF47" s="31">
        <f t="shared" si="70"/>
        <v>0</v>
      </c>
      <c r="BG47" s="31">
        <f t="shared" si="71"/>
        <v>0</v>
      </c>
      <c r="BH47" s="31">
        <f t="shared" si="72"/>
        <v>0</v>
      </c>
      <c r="BI47" s="31">
        <f t="shared" si="73"/>
        <v>0</v>
      </c>
      <c r="BJ47" s="31">
        <f t="shared" si="74"/>
        <v>0</v>
      </c>
      <c r="BK47" s="31">
        <f t="shared" si="75"/>
        <v>0</v>
      </c>
      <c r="BL47" s="226"/>
      <c r="BM47" s="226">
        <f t="shared" si="76"/>
        <v>0</v>
      </c>
      <c r="BN47" s="226">
        <f t="shared" si="77"/>
        <v>0</v>
      </c>
      <c r="BO47" s="226"/>
      <c r="BP47" s="31">
        <f t="shared" si="78"/>
        <v>0</v>
      </c>
      <c r="BQ47" s="31">
        <f t="shared" si="79"/>
        <v>0</v>
      </c>
      <c r="BR47" s="31">
        <f t="shared" si="80"/>
        <v>0</v>
      </c>
      <c r="BS47" s="31">
        <f t="shared" si="81"/>
        <v>0</v>
      </c>
      <c r="BT47" s="31">
        <f t="shared" si="82"/>
        <v>0</v>
      </c>
      <c r="BU47" s="31">
        <f t="shared" si="83"/>
        <v>0</v>
      </c>
      <c r="BV47" s="31">
        <f t="shared" si="84"/>
        <v>0</v>
      </c>
      <c r="BW47" s="31">
        <f t="shared" si="85"/>
        <v>0</v>
      </c>
      <c r="BX47" s="31">
        <f t="shared" si="86"/>
        <v>0</v>
      </c>
      <c r="BY47" s="31">
        <f t="shared" si="87"/>
        <v>0</v>
      </c>
      <c r="BZ47" s="31">
        <f t="shared" si="88"/>
        <v>0</v>
      </c>
      <c r="CA47" s="31">
        <f t="shared" si="89"/>
        <v>0</v>
      </c>
      <c r="CB47" s="31">
        <f t="shared" si="90"/>
        <v>0</v>
      </c>
      <c r="CC47" s="31">
        <f t="shared" si="91"/>
        <v>0</v>
      </c>
      <c r="CD47" s="31">
        <f t="shared" si="92"/>
        <v>0</v>
      </c>
      <c r="CE47" s="31">
        <f t="shared" si="93"/>
        <v>0</v>
      </c>
      <c r="CF47" s="31">
        <f t="shared" si="94"/>
        <v>0</v>
      </c>
      <c r="CG47" s="31">
        <f t="shared" si="95"/>
        <v>0</v>
      </c>
      <c r="CH47" s="31">
        <f t="shared" si="96"/>
        <v>0</v>
      </c>
      <c r="CI47" s="31">
        <f t="shared" si="97"/>
        <v>0</v>
      </c>
      <c r="CJ47" s="226"/>
    </row>
    <row r="48" spans="2:88" s="31" customFormat="1" ht="90" customHeight="1">
      <c r="B48" s="474"/>
      <c r="D48" s="368" t="s">
        <v>91</v>
      </c>
      <c r="E48" s="372" t="s">
        <v>135</v>
      </c>
      <c r="F48" s="372"/>
      <c r="G48" s="347" t="s">
        <v>1038</v>
      </c>
      <c r="H48" s="370" t="s">
        <v>100</v>
      </c>
      <c r="I48" s="370" t="s">
        <v>82</v>
      </c>
      <c r="J48" s="369">
        <v>1</v>
      </c>
      <c r="K48" s="369">
        <v>0</v>
      </c>
      <c r="L48" s="369" t="s">
        <v>1488</v>
      </c>
      <c r="M48" s="664">
        <v>200.34000000000003</v>
      </c>
      <c r="N48" s="245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74"/>
      <c r="Z48" s="274"/>
      <c r="AA48" s="274"/>
      <c r="AB48" s="408">
        <f t="shared" si="33"/>
        <v>0</v>
      </c>
      <c r="AC48" s="394" t="str">
        <f t="shared" si="52"/>
        <v>No</v>
      </c>
      <c r="AD48" s="384" t="str">
        <f t="shared" si="53"/>
        <v>No</v>
      </c>
      <c r="AF48" s="239">
        <v>1</v>
      </c>
      <c r="AG48" s="240">
        <f t="shared" si="34"/>
        <v>0</v>
      </c>
      <c r="AI48" s="544">
        <v>9.5</v>
      </c>
      <c r="AJ48" s="483">
        <f t="shared" si="35"/>
        <v>0</v>
      </c>
      <c r="AK48" s="338">
        <f t="shared" si="54"/>
        <v>0</v>
      </c>
      <c r="AL48" s="416">
        <f t="shared" si="55"/>
        <v>0</v>
      </c>
      <c r="AM48" s="583">
        <f t="shared" si="56"/>
        <v>0</v>
      </c>
      <c r="AN48" s="584">
        <f t="shared" si="57"/>
        <v>0</v>
      </c>
      <c r="AO48" s="585">
        <f t="shared" si="58"/>
        <v>0</v>
      </c>
      <c r="AP48" s="586">
        <f t="shared" si="59"/>
        <v>0</v>
      </c>
      <c r="AQ48" s="586">
        <f t="shared" si="60"/>
        <v>0</v>
      </c>
      <c r="AR48" s="587">
        <f t="shared" si="61"/>
        <v>0</v>
      </c>
      <c r="AS48" s="588">
        <f t="shared" si="62"/>
        <v>0</v>
      </c>
      <c r="AT48" s="589">
        <f t="shared" si="63"/>
        <v>0</v>
      </c>
      <c r="AU48" s="590">
        <f t="shared" si="64"/>
        <v>0</v>
      </c>
      <c r="AV48" s="591">
        <f t="shared" si="65"/>
        <v>0</v>
      </c>
      <c r="AW48" s="592">
        <f t="shared" si="66"/>
        <v>0</v>
      </c>
      <c r="AX48" s="593">
        <f t="shared" si="67"/>
        <v>0</v>
      </c>
      <c r="AY48" s="346">
        <v>1</v>
      </c>
      <c r="AZ48" s="345">
        <v>6</v>
      </c>
      <c r="BA48" s="346"/>
      <c r="BB48" s="345"/>
      <c r="BD48" s="31">
        <f t="shared" si="68"/>
        <v>0</v>
      </c>
      <c r="BE48" s="31">
        <f t="shared" si="69"/>
        <v>0</v>
      </c>
      <c r="BF48" s="31">
        <f t="shared" si="70"/>
        <v>0</v>
      </c>
      <c r="BG48" s="31">
        <f t="shared" si="71"/>
        <v>0</v>
      </c>
      <c r="BH48" s="31">
        <f t="shared" si="72"/>
        <v>0</v>
      </c>
      <c r="BI48" s="31">
        <f t="shared" si="73"/>
        <v>0</v>
      </c>
      <c r="BJ48" s="31">
        <f t="shared" si="74"/>
        <v>0</v>
      </c>
      <c r="BK48" s="31">
        <f t="shared" si="75"/>
        <v>0</v>
      </c>
      <c r="BM48" s="226">
        <f t="shared" si="76"/>
        <v>0</v>
      </c>
      <c r="BN48" s="226">
        <f t="shared" si="77"/>
        <v>0</v>
      </c>
      <c r="BP48" s="31">
        <f t="shared" si="78"/>
        <v>0</v>
      </c>
      <c r="BQ48" s="31">
        <f t="shared" si="79"/>
        <v>0</v>
      </c>
      <c r="BR48" s="31">
        <f t="shared" si="80"/>
        <v>0</v>
      </c>
      <c r="BS48" s="31">
        <f t="shared" si="81"/>
        <v>0</v>
      </c>
      <c r="BT48" s="31">
        <f t="shared" si="82"/>
        <v>0</v>
      </c>
      <c r="BU48" s="31">
        <f t="shared" si="83"/>
        <v>0</v>
      </c>
      <c r="BV48" s="31">
        <f t="shared" si="84"/>
        <v>0</v>
      </c>
      <c r="BW48" s="31">
        <f t="shared" si="85"/>
        <v>0</v>
      </c>
      <c r="BX48" s="31">
        <f t="shared" si="86"/>
        <v>0</v>
      </c>
      <c r="BY48" s="31">
        <f t="shared" si="87"/>
        <v>0</v>
      </c>
      <c r="BZ48" s="31">
        <f t="shared" si="88"/>
        <v>0</v>
      </c>
      <c r="CA48" s="31">
        <f t="shared" si="89"/>
        <v>0</v>
      </c>
      <c r="CB48" s="31">
        <f t="shared" si="90"/>
        <v>0</v>
      </c>
      <c r="CC48" s="31">
        <f t="shared" si="91"/>
        <v>0</v>
      </c>
      <c r="CD48" s="31">
        <f t="shared" si="92"/>
        <v>0</v>
      </c>
      <c r="CE48" s="31">
        <f t="shared" si="93"/>
        <v>0</v>
      </c>
      <c r="CF48" s="31">
        <f t="shared" si="94"/>
        <v>0</v>
      </c>
      <c r="CG48" s="31">
        <f t="shared" si="95"/>
        <v>0</v>
      </c>
      <c r="CH48" s="31">
        <f t="shared" si="96"/>
        <v>0</v>
      </c>
      <c r="CI48" s="31">
        <f t="shared" si="97"/>
        <v>0</v>
      </c>
    </row>
    <row r="49" spans="2:88" s="31" customFormat="1" ht="90" customHeight="1">
      <c r="B49" s="474"/>
      <c r="D49" s="348" t="s">
        <v>92</v>
      </c>
      <c r="E49" s="349" t="s">
        <v>136</v>
      </c>
      <c r="F49" s="349"/>
      <c r="G49" s="350" t="s">
        <v>1038</v>
      </c>
      <c r="H49" s="371" t="s">
        <v>101</v>
      </c>
      <c r="I49" s="371" t="s">
        <v>167</v>
      </c>
      <c r="J49" s="349">
        <v>1</v>
      </c>
      <c r="K49" s="349">
        <v>0</v>
      </c>
      <c r="L49" s="349" t="s">
        <v>1488</v>
      </c>
      <c r="M49" s="665">
        <v>300.51</v>
      </c>
      <c r="N49" s="244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72"/>
      <c r="Z49" s="272"/>
      <c r="AA49" s="272"/>
      <c r="AB49" s="392">
        <f t="shared" si="33"/>
        <v>0</v>
      </c>
      <c r="AC49" s="386" t="str">
        <f t="shared" si="52"/>
        <v>No</v>
      </c>
      <c r="AD49" s="387" t="str">
        <f t="shared" si="53"/>
        <v>No</v>
      </c>
      <c r="AF49" s="239">
        <v>1</v>
      </c>
      <c r="AG49" s="240">
        <f t="shared" si="34"/>
        <v>0</v>
      </c>
      <c r="AI49" s="543">
        <v>14.75</v>
      </c>
      <c r="AJ49" s="483">
        <f t="shared" si="35"/>
        <v>0</v>
      </c>
      <c r="AK49" s="338">
        <f t="shared" si="54"/>
        <v>0</v>
      </c>
      <c r="AL49" s="416">
        <f t="shared" si="55"/>
        <v>0</v>
      </c>
      <c r="AM49" s="583">
        <f t="shared" si="56"/>
        <v>0</v>
      </c>
      <c r="AN49" s="584">
        <f t="shared" si="57"/>
        <v>0</v>
      </c>
      <c r="AO49" s="585">
        <f t="shared" si="58"/>
        <v>0</v>
      </c>
      <c r="AP49" s="586">
        <f t="shared" si="59"/>
        <v>0</v>
      </c>
      <c r="AQ49" s="586">
        <f t="shared" si="60"/>
        <v>0</v>
      </c>
      <c r="AR49" s="587">
        <f t="shared" si="61"/>
        <v>0</v>
      </c>
      <c r="AS49" s="588">
        <f t="shared" si="62"/>
        <v>0</v>
      </c>
      <c r="AT49" s="589">
        <f t="shared" si="63"/>
        <v>0</v>
      </c>
      <c r="AU49" s="590">
        <f t="shared" si="64"/>
        <v>0</v>
      </c>
      <c r="AV49" s="591">
        <f t="shared" si="65"/>
        <v>0</v>
      </c>
      <c r="AW49" s="592">
        <f t="shared" si="66"/>
        <v>0</v>
      </c>
      <c r="AX49" s="593">
        <f t="shared" si="67"/>
        <v>0</v>
      </c>
      <c r="AY49" s="346">
        <v>1</v>
      </c>
      <c r="AZ49" s="345">
        <v>6</v>
      </c>
      <c r="BA49" s="346"/>
      <c r="BB49" s="345"/>
      <c r="BD49" s="31">
        <f t="shared" si="68"/>
        <v>0</v>
      </c>
      <c r="BE49" s="31">
        <f t="shared" si="69"/>
        <v>0</v>
      </c>
      <c r="BF49" s="31">
        <f t="shared" si="70"/>
        <v>0</v>
      </c>
      <c r="BG49" s="31">
        <f t="shared" si="71"/>
        <v>0</v>
      </c>
      <c r="BH49" s="31">
        <f t="shared" si="72"/>
        <v>0</v>
      </c>
      <c r="BI49" s="31">
        <f t="shared" si="73"/>
        <v>0</v>
      </c>
      <c r="BJ49" s="31">
        <f t="shared" si="74"/>
        <v>0</v>
      </c>
      <c r="BK49" s="31">
        <f t="shared" si="75"/>
        <v>0</v>
      </c>
      <c r="BM49" s="226">
        <f t="shared" si="76"/>
        <v>0</v>
      </c>
      <c r="BN49" s="226">
        <f t="shared" si="77"/>
        <v>0</v>
      </c>
      <c r="BP49" s="31">
        <f t="shared" si="78"/>
        <v>0</v>
      </c>
      <c r="BQ49" s="31">
        <f t="shared" si="79"/>
        <v>0</v>
      </c>
      <c r="BR49" s="31">
        <f t="shared" si="80"/>
        <v>0</v>
      </c>
      <c r="BS49" s="31">
        <f t="shared" si="81"/>
        <v>0</v>
      </c>
      <c r="BT49" s="31">
        <f t="shared" si="82"/>
        <v>0</v>
      </c>
      <c r="BU49" s="31">
        <f t="shared" si="83"/>
        <v>0</v>
      </c>
      <c r="BV49" s="31">
        <f t="shared" si="84"/>
        <v>0</v>
      </c>
      <c r="BW49" s="31">
        <f t="shared" si="85"/>
        <v>0</v>
      </c>
      <c r="BX49" s="31">
        <f t="shared" si="86"/>
        <v>0</v>
      </c>
      <c r="BY49" s="31">
        <f t="shared" si="87"/>
        <v>0</v>
      </c>
      <c r="BZ49" s="31">
        <f t="shared" si="88"/>
        <v>0</v>
      </c>
      <c r="CA49" s="31">
        <f t="shared" si="89"/>
        <v>0</v>
      </c>
      <c r="CB49" s="31">
        <f t="shared" si="90"/>
        <v>0</v>
      </c>
      <c r="CC49" s="31">
        <f t="shared" si="91"/>
        <v>0</v>
      </c>
      <c r="CD49" s="31">
        <f t="shared" si="92"/>
        <v>0</v>
      </c>
      <c r="CE49" s="31">
        <f t="shared" si="93"/>
        <v>0</v>
      </c>
      <c r="CF49" s="31">
        <f t="shared" si="94"/>
        <v>0</v>
      </c>
      <c r="CG49" s="31">
        <f t="shared" si="95"/>
        <v>0</v>
      </c>
      <c r="CH49" s="31">
        <f t="shared" si="96"/>
        <v>0</v>
      </c>
      <c r="CI49" s="31">
        <f t="shared" si="97"/>
        <v>0</v>
      </c>
    </row>
    <row r="50" spans="2:88" s="31" customFormat="1" ht="90" customHeight="1">
      <c r="B50" s="474"/>
      <c r="D50" s="368" t="s">
        <v>106</v>
      </c>
      <c r="E50" s="372" t="s">
        <v>138</v>
      </c>
      <c r="F50" s="372"/>
      <c r="G50" s="347" t="s">
        <v>1038</v>
      </c>
      <c r="H50" s="370" t="s">
        <v>127</v>
      </c>
      <c r="I50" s="370" t="s">
        <v>225</v>
      </c>
      <c r="J50" s="369">
        <v>1</v>
      </c>
      <c r="K50" s="369">
        <v>0</v>
      </c>
      <c r="L50" s="369" t="s">
        <v>1488</v>
      </c>
      <c r="M50" s="664">
        <v>200.34000000000003</v>
      </c>
      <c r="N50" s="245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74"/>
      <c r="Z50" s="274"/>
      <c r="AA50" s="274"/>
      <c r="AB50" s="408">
        <f t="shared" si="33"/>
        <v>0</v>
      </c>
      <c r="AC50" s="394" t="str">
        <f t="shared" si="52"/>
        <v>No</v>
      </c>
      <c r="AD50" s="395" t="str">
        <f t="shared" si="53"/>
        <v>No</v>
      </c>
      <c r="AF50" s="239">
        <v>1</v>
      </c>
      <c r="AG50" s="240">
        <f t="shared" si="34"/>
        <v>0</v>
      </c>
      <c r="AI50" s="544">
        <v>5.0999999999999996</v>
      </c>
      <c r="AJ50" s="483">
        <f t="shared" si="35"/>
        <v>0</v>
      </c>
      <c r="AK50" s="338">
        <f t="shared" si="54"/>
        <v>0</v>
      </c>
      <c r="AL50" s="416">
        <f t="shared" si="55"/>
        <v>0</v>
      </c>
      <c r="AM50" s="583">
        <f t="shared" si="56"/>
        <v>0</v>
      </c>
      <c r="AN50" s="584">
        <f t="shared" si="57"/>
        <v>0</v>
      </c>
      <c r="AO50" s="585">
        <f t="shared" si="58"/>
        <v>0</v>
      </c>
      <c r="AP50" s="586">
        <f t="shared" si="59"/>
        <v>0</v>
      </c>
      <c r="AQ50" s="586">
        <f t="shared" si="60"/>
        <v>0</v>
      </c>
      <c r="AR50" s="587">
        <f t="shared" si="61"/>
        <v>0</v>
      </c>
      <c r="AS50" s="588">
        <f t="shared" si="62"/>
        <v>0</v>
      </c>
      <c r="AT50" s="589">
        <f t="shared" si="63"/>
        <v>0</v>
      </c>
      <c r="AU50" s="590">
        <f t="shared" si="64"/>
        <v>0</v>
      </c>
      <c r="AV50" s="591">
        <f t="shared" si="65"/>
        <v>0</v>
      </c>
      <c r="AW50" s="592">
        <f t="shared" si="66"/>
        <v>0</v>
      </c>
      <c r="AX50" s="593">
        <f t="shared" si="67"/>
        <v>0</v>
      </c>
      <c r="AY50" s="346">
        <v>1</v>
      </c>
      <c r="AZ50" s="345">
        <v>6</v>
      </c>
      <c r="BA50" s="346"/>
      <c r="BB50" s="345"/>
      <c r="BD50" s="31">
        <f t="shared" si="68"/>
        <v>0</v>
      </c>
      <c r="BE50" s="31">
        <f t="shared" si="69"/>
        <v>0</v>
      </c>
      <c r="BF50" s="31">
        <f t="shared" si="70"/>
        <v>0</v>
      </c>
      <c r="BG50" s="31">
        <f t="shared" si="71"/>
        <v>0</v>
      </c>
      <c r="BH50" s="31">
        <f t="shared" si="72"/>
        <v>0</v>
      </c>
      <c r="BI50" s="31">
        <f t="shared" si="73"/>
        <v>0</v>
      </c>
      <c r="BJ50" s="31">
        <f t="shared" si="74"/>
        <v>0</v>
      </c>
      <c r="BK50" s="31">
        <f t="shared" si="75"/>
        <v>0</v>
      </c>
      <c r="BL50" s="226"/>
      <c r="BM50" s="226">
        <f t="shared" si="76"/>
        <v>0</v>
      </c>
      <c r="BN50" s="226">
        <f t="shared" si="77"/>
        <v>0</v>
      </c>
      <c r="BO50" s="226"/>
      <c r="BP50" s="31">
        <f t="shared" si="78"/>
        <v>0</v>
      </c>
      <c r="BQ50" s="31">
        <f t="shared" si="79"/>
        <v>0</v>
      </c>
      <c r="BR50" s="31">
        <f t="shared" si="80"/>
        <v>0</v>
      </c>
      <c r="BS50" s="31">
        <f t="shared" si="81"/>
        <v>0</v>
      </c>
      <c r="BT50" s="31">
        <f t="shared" si="82"/>
        <v>0</v>
      </c>
      <c r="BU50" s="31">
        <f t="shared" si="83"/>
        <v>0</v>
      </c>
      <c r="BV50" s="31">
        <f t="shared" si="84"/>
        <v>0</v>
      </c>
      <c r="BW50" s="31">
        <f t="shared" si="85"/>
        <v>0</v>
      </c>
      <c r="BX50" s="31">
        <f t="shared" si="86"/>
        <v>0</v>
      </c>
      <c r="BY50" s="31">
        <f t="shared" si="87"/>
        <v>0</v>
      </c>
      <c r="BZ50" s="31">
        <f t="shared" si="88"/>
        <v>0</v>
      </c>
      <c r="CA50" s="31">
        <f t="shared" si="89"/>
        <v>0</v>
      </c>
      <c r="CB50" s="31">
        <f t="shared" si="90"/>
        <v>0</v>
      </c>
      <c r="CC50" s="31">
        <f t="shared" si="91"/>
        <v>0</v>
      </c>
      <c r="CD50" s="31">
        <f t="shared" si="92"/>
        <v>0</v>
      </c>
      <c r="CE50" s="31">
        <f t="shared" si="93"/>
        <v>0</v>
      </c>
      <c r="CF50" s="31">
        <f t="shared" si="94"/>
        <v>0</v>
      </c>
      <c r="CG50" s="31">
        <f t="shared" si="95"/>
        <v>0</v>
      </c>
      <c r="CH50" s="31">
        <f t="shared" si="96"/>
        <v>0</v>
      </c>
      <c r="CI50" s="31">
        <f t="shared" si="97"/>
        <v>0</v>
      </c>
      <c r="CJ50" s="226"/>
    </row>
    <row r="51" spans="2:88" s="31" customFormat="1" ht="90" customHeight="1">
      <c r="B51" s="474"/>
      <c r="D51" s="348" t="s">
        <v>107</v>
      </c>
      <c r="E51" s="349" t="s">
        <v>139</v>
      </c>
      <c r="F51" s="349"/>
      <c r="G51" s="350" t="s">
        <v>1038</v>
      </c>
      <c r="H51" s="371" t="s">
        <v>128</v>
      </c>
      <c r="I51" s="371" t="s">
        <v>225</v>
      </c>
      <c r="J51" s="349">
        <v>1</v>
      </c>
      <c r="K51" s="349">
        <v>0</v>
      </c>
      <c r="L51" s="349" t="s">
        <v>1488</v>
      </c>
      <c r="M51" s="665">
        <v>300.51</v>
      </c>
      <c r="N51" s="244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72"/>
      <c r="Z51" s="272"/>
      <c r="AA51" s="272"/>
      <c r="AB51" s="392">
        <f t="shared" si="33"/>
        <v>0</v>
      </c>
      <c r="AC51" s="386" t="str">
        <f t="shared" si="52"/>
        <v>No</v>
      </c>
      <c r="AD51" s="387" t="str">
        <f t="shared" si="53"/>
        <v>No</v>
      </c>
      <c r="AF51" s="239">
        <v>1</v>
      </c>
      <c r="AG51" s="240">
        <f t="shared" si="34"/>
        <v>0</v>
      </c>
      <c r="AI51" s="543">
        <v>2.75</v>
      </c>
      <c r="AJ51" s="483">
        <f t="shared" si="35"/>
        <v>0</v>
      </c>
      <c r="AK51" s="338">
        <f t="shared" si="54"/>
        <v>0</v>
      </c>
      <c r="AL51" s="416">
        <f t="shared" si="55"/>
        <v>0</v>
      </c>
      <c r="AM51" s="583">
        <f t="shared" si="56"/>
        <v>0</v>
      </c>
      <c r="AN51" s="584">
        <f t="shared" si="57"/>
        <v>0</v>
      </c>
      <c r="AO51" s="585">
        <f t="shared" si="58"/>
        <v>0</v>
      </c>
      <c r="AP51" s="586">
        <f t="shared" si="59"/>
        <v>0</v>
      </c>
      <c r="AQ51" s="586">
        <f t="shared" si="60"/>
        <v>0</v>
      </c>
      <c r="AR51" s="587">
        <f t="shared" si="61"/>
        <v>0</v>
      </c>
      <c r="AS51" s="588">
        <f t="shared" si="62"/>
        <v>0</v>
      </c>
      <c r="AT51" s="589">
        <f t="shared" si="63"/>
        <v>0</v>
      </c>
      <c r="AU51" s="590">
        <f t="shared" si="64"/>
        <v>0</v>
      </c>
      <c r="AV51" s="591">
        <f t="shared" si="65"/>
        <v>0</v>
      </c>
      <c r="AW51" s="592">
        <f t="shared" si="66"/>
        <v>0</v>
      </c>
      <c r="AX51" s="593">
        <f t="shared" si="67"/>
        <v>0</v>
      </c>
      <c r="AY51" s="346">
        <v>1</v>
      </c>
      <c r="AZ51" s="345">
        <v>6</v>
      </c>
      <c r="BA51" s="346"/>
      <c r="BB51" s="345"/>
      <c r="BD51" s="31">
        <f t="shared" si="68"/>
        <v>0</v>
      </c>
      <c r="BE51" s="31">
        <f t="shared" si="69"/>
        <v>0</v>
      </c>
      <c r="BF51" s="31">
        <f t="shared" si="70"/>
        <v>0</v>
      </c>
      <c r="BG51" s="31">
        <f t="shared" si="71"/>
        <v>0</v>
      </c>
      <c r="BH51" s="31">
        <f t="shared" si="72"/>
        <v>0</v>
      </c>
      <c r="BI51" s="31">
        <f t="shared" si="73"/>
        <v>0</v>
      </c>
      <c r="BJ51" s="31">
        <f t="shared" si="74"/>
        <v>0</v>
      </c>
      <c r="BK51" s="31">
        <f t="shared" si="75"/>
        <v>0</v>
      </c>
      <c r="BL51" s="226"/>
      <c r="BM51" s="226">
        <f t="shared" si="76"/>
        <v>0</v>
      </c>
      <c r="BN51" s="226">
        <f t="shared" si="77"/>
        <v>0</v>
      </c>
      <c r="BO51" s="226"/>
      <c r="BP51" s="31">
        <f t="shared" si="78"/>
        <v>0</v>
      </c>
      <c r="BQ51" s="31">
        <f t="shared" si="79"/>
        <v>0</v>
      </c>
      <c r="BR51" s="31">
        <f t="shared" si="80"/>
        <v>0</v>
      </c>
      <c r="BS51" s="31">
        <f t="shared" si="81"/>
        <v>0</v>
      </c>
      <c r="BT51" s="31">
        <f t="shared" si="82"/>
        <v>0</v>
      </c>
      <c r="BU51" s="31">
        <f t="shared" si="83"/>
        <v>0</v>
      </c>
      <c r="BV51" s="31">
        <f t="shared" si="84"/>
        <v>0</v>
      </c>
      <c r="BW51" s="31">
        <f t="shared" si="85"/>
        <v>0</v>
      </c>
      <c r="BX51" s="31">
        <f t="shared" si="86"/>
        <v>0</v>
      </c>
      <c r="BY51" s="31">
        <f t="shared" si="87"/>
        <v>0</v>
      </c>
      <c r="BZ51" s="31">
        <f t="shared" si="88"/>
        <v>0</v>
      </c>
      <c r="CA51" s="31">
        <f t="shared" si="89"/>
        <v>0</v>
      </c>
      <c r="CB51" s="31">
        <f t="shared" si="90"/>
        <v>0</v>
      </c>
      <c r="CC51" s="31">
        <f t="shared" si="91"/>
        <v>0</v>
      </c>
      <c r="CD51" s="31">
        <f t="shared" si="92"/>
        <v>0</v>
      </c>
      <c r="CE51" s="31">
        <f t="shared" si="93"/>
        <v>0</v>
      </c>
      <c r="CF51" s="31">
        <f t="shared" si="94"/>
        <v>0</v>
      </c>
      <c r="CG51" s="31">
        <f t="shared" si="95"/>
        <v>0</v>
      </c>
      <c r="CH51" s="31">
        <f t="shared" si="96"/>
        <v>0</v>
      </c>
      <c r="CI51" s="31">
        <f t="shared" si="97"/>
        <v>0</v>
      </c>
      <c r="CJ51" s="226"/>
    </row>
    <row r="52" spans="2:88" s="31" customFormat="1" ht="90" customHeight="1">
      <c r="B52" s="474"/>
      <c r="D52" s="368" t="s">
        <v>102</v>
      </c>
      <c r="E52" s="372" t="s">
        <v>140</v>
      </c>
      <c r="F52" s="372"/>
      <c r="G52" s="347" t="s">
        <v>1036</v>
      </c>
      <c r="H52" s="370" t="s">
        <v>108</v>
      </c>
      <c r="I52" s="370" t="s">
        <v>166</v>
      </c>
      <c r="J52" s="369">
        <v>1</v>
      </c>
      <c r="K52" s="369">
        <v>0</v>
      </c>
      <c r="L52" s="369" t="s">
        <v>1488</v>
      </c>
      <c r="M52" s="664">
        <v>345.03000000000003</v>
      </c>
      <c r="N52" s="245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74"/>
      <c r="Z52" s="274"/>
      <c r="AA52" s="274"/>
      <c r="AB52" s="408">
        <f t="shared" si="33"/>
        <v>0</v>
      </c>
      <c r="AC52" s="394" t="str">
        <f t="shared" si="52"/>
        <v>No</v>
      </c>
      <c r="AD52" s="384" t="str">
        <f t="shared" si="53"/>
        <v>No</v>
      </c>
      <c r="AF52" s="239">
        <v>1</v>
      </c>
      <c r="AG52" s="240">
        <f t="shared" si="34"/>
        <v>0</v>
      </c>
      <c r="AI52" s="543">
        <v>19.899999999999999</v>
      </c>
      <c r="AJ52" s="483">
        <f t="shared" si="35"/>
        <v>0</v>
      </c>
      <c r="AK52" s="338">
        <f t="shared" si="54"/>
        <v>0</v>
      </c>
      <c r="AL52" s="416">
        <f t="shared" si="55"/>
        <v>0</v>
      </c>
      <c r="AM52" s="583">
        <f t="shared" si="56"/>
        <v>0</v>
      </c>
      <c r="AN52" s="584">
        <f t="shared" si="57"/>
        <v>0</v>
      </c>
      <c r="AO52" s="585">
        <f t="shared" si="58"/>
        <v>0</v>
      </c>
      <c r="AP52" s="586">
        <f t="shared" si="59"/>
        <v>0</v>
      </c>
      <c r="AQ52" s="586">
        <f t="shared" si="60"/>
        <v>0</v>
      </c>
      <c r="AR52" s="587">
        <f t="shared" si="61"/>
        <v>0</v>
      </c>
      <c r="AS52" s="588">
        <f t="shared" si="62"/>
        <v>0</v>
      </c>
      <c r="AT52" s="589">
        <f t="shared" si="63"/>
        <v>0</v>
      </c>
      <c r="AU52" s="590">
        <f t="shared" si="64"/>
        <v>0</v>
      </c>
      <c r="AV52" s="591">
        <f t="shared" si="65"/>
        <v>0</v>
      </c>
      <c r="AW52" s="592">
        <f t="shared" si="66"/>
        <v>0</v>
      </c>
      <c r="AX52" s="593">
        <f t="shared" si="67"/>
        <v>0</v>
      </c>
      <c r="AY52" s="346">
        <v>1</v>
      </c>
      <c r="AZ52" s="345">
        <v>10</v>
      </c>
      <c r="BA52" s="346"/>
      <c r="BB52" s="345"/>
      <c r="BD52" s="31">
        <f t="shared" si="68"/>
        <v>0</v>
      </c>
      <c r="BE52" s="31">
        <f t="shared" si="69"/>
        <v>0</v>
      </c>
      <c r="BF52" s="31">
        <f t="shared" si="70"/>
        <v>0</v>
      </c>
      <c r="BG52" s="31">
        <f t="shared" si="71"/>
        <v>0</v>
      </c>
      <c r="BH52" s="31">
        <f t="shared" si="72"/>
        <v>0</v>
      </c>
      <c r="BI52" s="31">
        <f t="shared" si="73"/>
        <v>0</v>
      </c>
      <c r="BJ52" s="31">
        <f t="shared" si="74"/>
        <v>0</v>
      </c>
      <c r="BK52" s="31">
        <f t="shared" si="75"/>
        <v>0</v>
      </c>
      <c r="BL52"/>
      <c r="BM52" s="226">
        <f t="shared" si="76"/>
        <v>0</v>
      </c>
      <c r="BN52" s="226">
        <f t="shared" si="77"/>
        <v>0</v>
      </c>
      <c r="BO52"/>
      <c r="BP52" s="31">
        <f t="shared" si="78"/>
        <v>0</v>
      </c>
      <c r="BQ52" s="31">
        <f t="shared" si="79"/>
        <v>0</v>
      </c>
      <c r="BR52" s="31">
        <f t="shared" si="80"/>
        <v>0</v>
      </c>
      <c r="BS52" s="31">
        <f t="shared" si="81"/>
        <v>0</v>
      </c>
      <c r="BT52" s="31">
        <f t="shared" si="82"/>
        <v>0</v>
      </c>
      <c r="BU52" s="31">
        <f t="shared" si="83"/>
        <v>0</v>
      </c>
      <c r="BV52" s="31">
        <f t="shared" si="84"/>
        <v>0</v>
      </c>
      <c r="BW52" s="31">
        <f t="shared" si="85"/>
        <v>0</v>
      </c>
      <c r="BX52" s="31">
        <f t="shared" si="86"/>
        <v>0</v>
      </c>
      <c r="BY52" s="31">
        <f t="shared" si="87"/>
        <v>0</v>
      </c>
      <c r="BZ52" s="31">
        <f t="shared" si="88"/>
        <v>0</v>
      </c>
      <c r="CA52" s="31">
        <f t="shared" si="89"/>
        <v>0</v>
      </c>
      <c r="CB52" s="31">
        <f t="shared" si="90"/>
        <v>0</v>
      </c>
      <c r="CC52" s="31">
        <f t="shared" si="91"/>
        <v>0</v>
      </c>
      <c r="CD52" s="31">
        <f t="shared" si="92"/>
        <v>0</v>
      </c>
      <c r="CE52" s="31">
        <f t="shared" si="93"/>
        <v>0</v>
      </c>
      <c r="CF52" s="31">
        <f t="shared" si="94"/>
        <v>0</v>
      </c>
      <c r="CG52" s="31">
        <f t="shared" si="95"/>
        <v>0</v>
      </c>
      <c r="CH52" s="31">
        <f t="shared" si="96"/>
        <v>0</v>
      </c>
      <c r="CI52" s="31">
        <f t="shared" si="97"/>
        <v>0</v>
      </c>
      <c r="CJ52"/>
    </row>
    <row r="53" spans="2:88" s="31" customFormat="1" ht="90" customHeight="1">
      <c r="B53" s="474"/>
      <c r="D53" s="348" t="s">
        <v>103</v>
      </c>
      <c r="E53" s="349" t="s">
        <v>141</v>
      </c>
      <c r="F53" s="349"/>
      <c r="G53" s="350" t="s">
        <v>1036</v>
      </c>
      <c r="H53" s="371" t="s">
        <v>105</v>
      </c>
      <c r="I53" s="371" t="s">
        <v>166</v>
      </c>
      <c r="J53" s="349">
        <v>1</v>
      </c>
      <c r="K53" s="349">
        <v>0</v>
      </c>
      <c r="L53" s="349" t="s">
        <v>1488</v>
      </c>
      <c r="M53" s="665">
        <v>300.51</v>
      </c>
      <c r="N53" s="244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72"/>
      <c r="Z53" s="272"/>
      <c r="AA53" s="272"/>
      <c r="AB53" s="392">
        <f t="shared" si="33"/>
        <v>0</v>
      </c>
      <c r="AC53" s="386" t="str">
        <f t="shared" si="52"/>
        <v>No</v>
      </c>
      <c r="AD53" s="387" t="str">
        <f t="shared" si="53"/>
        <v>No</v>
      </c>
      <c r="AF53" s="239">
        <v>1</v>
      </c>
      <c r="AG53" s="240">
        <f t="shared" si="34"/>
        <v>0</v>
      </c>
      <c r="AI53" s="543">
        <v>14.55</v>
      </c>
      <c r="AJ53" s="483">
        <f t="shared" si="35"/>
        <v>0</v>
      </c>
      <c r="AK53" s="338">
        <f t="shared" si="54"/>
        <v>0</v>
      </c>
      <c r="AL53" s="416">
        <f t="shared" si="55"/>
        <v>0</v>
      </c>
      <c r="AM53" s="583">
        <f t="shared" si="56"/>
        <v>0</v>
      </c>
      <c r="AN53" s="584">
        <f t="shared" si="57"/>
        <v>0</v>
      </c>
      <c r="AO53" s="585">
        <f t="shared" si="58"/>
        <v>0</v>
      </c>
      <c r="AP53" s="586">
        <f t="shared" si="59"/>
        <v>0</v>
      </c>
      <c r="AQ53" s="586">
        <f t="shared" si="60"/>
        <v>0</v>
      </c>
      <c r="AR53" s="587">
        <f t="shared" si="61"/>
        <v>0</v>
      </c>
      <c r="AS53" s="588">
        <f t="shared" si="62"/>
        <v>0</v>
      </c>
      <c r="AT53" s="589">
        <f t="shared" si="63"/>
        <v>0</v>
      </c>
      <c r="AU53" s="590">
        <f t="shared" si="64"/>
        <v>0</v>
      </c>
      <c r="AV53" s="591">
        <f t="shared" si="65"/>
        <v>0</v>
      </c>
      <c r="AW53" s="592">
        <f t="shared" si="66"/>
        <v>0</v>
      </c>
      <c r="AX53" s="593">
        <f t="shared" si="67"/>
        <v>0</v>
      </c>
      <c r="AY53" s="355">
        <v>1</v>
      </c>
      <c r="AZ53" s="345">
        <v>9</v>
      </c>
      <c r="BA53" s="346"/>
      <c r="BB53" s="345"/>
      <c r="BD53" s="31">
        <f t="shared" si="68"/>
        <v>0</v>
      </c>
      <c r="BE53" s="31">
        <f t="shared" si="69"/>
        <v>0</v>
      </c>
      <c r="BF53" s="31">
        <f t="shared" si="70"/>
        <v>0</v>
      </c>
      <c r="BG53" s="31">
        <f t="shared" si="71"/>
        <v>0</v>
      </c>
      <c r="BH53" s="31">
        <f t="shared" si="72"/>
        <v>0</v>
      </c>
      <c r="BI53" s="31">
        <f t="shared" si="73"/>
        <v>0</v>
      </c>
      <c r="BJ53" s="31">
        <f t="shared" si="74"/>
        <v>0</v>
      </c>
      <c r="BK53" s="31">
        <f t="shared" si="75"/>
        <v>0</v>
      </c>
      <c r="BL53"/>
      <c r="BM53" s="226">
        <f t="shared" si="76"/>
        <v>0</v>
      </c>
      <c r="BN53" s="226">
        <f t="shared" si="77"/>
        <v>0</v>
      </c>
      <c r="BO53"/>
      <c r="BP53" s="31">
        <f t="shared" si="78"/>
        <v>0</v>
      </c>
      <c r="BQ53" s="31">
        <f t="shared" si="79"/>
        <v>0</v>
      </c>
      <c r="BR53" s="31">
        <f t="shared" si="80"/>
        <v>0</v>
      </c>
      <c r="BS53" s="31">
        <f t="shared" si="81"/>
        <v>0</v>
      </c>
      <c r="BT53" s="31">
        <f t="shared" si="82"/>
        <v>0</v>
      </c>
      <c r="BU53" s="31">
        <f t="shared" si="83"/>
        <v>0</v>
      </c>
      <c r="BV53" s="31">
        <f t="shared" si="84"/>
        <v>0</v>
      </c>
      <c r="BW53" s="31">
        <f t="shared" si="85"/>
        <v>0</v>
      </c>
      <c r="BX53" s="31">
        <f t="shared" si="86"/>
        <v>0</v>
      </c>
      <c r="BY53" s="31">
        <f t="shared" si="87"/>
        <v>0</v>
      </c>
      <c r="BZ53" s="31">
        <f t="shared" si="88"/>
        <v>0</v>
      </c>
      <c r="CA53" s="31">
        <f t="shared" si="89"/>
        <v>0</v>
      </c>
      <c r="CB53" s="31">
        <f t="shared" si="90"/>
        <v>0</v>
      </c>
      <c r="CC53" s="31">
        <f t="shared" si="91"/>
        <v>0</v>
      </c>
      <c r="CD53" s="31">
        <f t="shared" si="92"/>
        <v>0</v>
      </c>
      <c r="CE53" s="31">
        <f t="shared" si="93"/>
        <v>0</v>
      </c>
      <c r="CF53" s="31">
        <f t="shared" si="94"/>
        <v>0</v>
      </c>
      <c r="CG53" s="31">
        <f t="shared" si="95"/>
        <v>0</v>
      </c>
      <c r="CH53" s="31">
        <f t="shared" si="96"/>
        <v>0</v>
      </c>
      <c r="CI53" s="31">
        <f t="shared" si="97"/>
        <v>0</v>
      </c>
      <c r="CJ53"/>
    </row>
    <row r="54" spans="2:88" s="31" customFormat="1" ht="90" customHeight="1">
      <c r="B54" s="473"/>
      <c r="C54" s="36"/>
      <c r="D54" s="365" t="s">
        <v>104</v>
      </c>
      <c r="E54" s="366" t="s">
        <v>142</v>
      </c>
      <c r="F54" s="366"/>
      <c r="G54" s="356" t="s">
        <v>1036</v>
      </c>
      <c r="H54" s="367" t="s">
        <v>179</v>
      </c>
      <c r="I54" s="367" t="s">
        <v>166</v>
      </c>
      <c r="J54" s="360">
        <v>1</v>
      </c>
      <c r="K54" s="360">
        <v>0</v>
      </c>
      <c r="L54" s="360" t="s">
        <v>1488</v>
      </c>
      <c r="M54" s="666">
        <v>322.77000000000004</v>
      </c>
      <c r="N54" s="27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9"/>
      <c r="Z54" s="269"/>
      <c r="AA54" s="269"/>
      <c r="AB54" s="408">
        <f t="shared" si="33"/>
        <v>0</v>
      </c>
      <c r="AC54" s="393" t="str">
        <f t="shared" si="52"/>
        <v>No</v>
      </c>
      <c r="AD54" s="390" t="str">
        <f t="shared" si="53"/>
        <v>No</v>
      </c>
      <c r="AF54" s="249">
        <v>1</v>
      </c>
      <c r="AG54" s="240">
        <f t="shared" si="34"/>
        <v>0</v>
      </c>
      <c r="AI54" s="542">
        <v>18.5</v>
      </c>
      <c r="AJ54" s="483">
        <f t="shared" si="35"/>
        <v>0</v>
      </c>
      <c r="AK54" s="338">
        <f t="shared" si="54"/>
        <v>0</v>
      </c>
      <c r="AL54" s="416">
        <f t="shared" si="55"/>
        <v>0</v>
      </c>
      <c r="AM54" s="583">
        <f t="shared" si="56"/>
        <v>0</v>
      </c>
      <c r="AN54" s="584">
        <f t="shared" si="57"/>
        <v>0</v>
      </c>
      <c r="AO54" s="585">
        <f t="shared" si="58"/>
        <v>0</v>
      </c>
      <c r="AP54" s="586">
        <f t="shared" si="59"/>
        <v>0</v>
      </c>
      <c r="AQ54" s="586">
        <f t="shared" si="60"/>
        <v>0</v>
      </c>
      <c r="AR54" s="587">
        <f t="shared" si="61"/>
        <v>0</v>
      </c>
      <c r="AS54" s="588">
        <f t="shared" si="62"/>
        <v>0</v>
      </c>
      <c r="AT54" s="589">
        <f t="shared" si="63"/>
        <v>0</v>
      </c>
      <c r="AU54" s="590">
        <f t="shared" si="64"/>
        <v>0</v>
      </c>
      <c r="AV54" s="591">
        <f t="shared" si="65"/>
        <v>0</v>
      </c>
      <c r="AW54" s="592">
        <f t="shared" si="66"/>
        <v>0</v>
      </c>
      <c r="AX54" s="593">
        <f t="shared" si="67"/>
        <v>0</v>
      </c>
      <c r="AY54" s="346">
        <v>1</v>
      </c>
      <c r="AZ54" s="354">
        <v>10</v>
      </c>
      <c r="BA54" s="355"/>
      <c r="BB54" s="354"/>
      <c r="BD54" s="31">
        <f t="shared" si="68"/>
        <v>0</v>
      </c>
      <c r="BE54" s="31">
        <f t="shared" si="69"/>
        <v>0</v>
      </c>
      <c r="BF54" s="31">
        <f t="shared" si="70"/>
        <v>0</v>
      </c>
      <c r="BG54" s="31">
        <f t="shared" si="71"/>
        <v>0</v>
      </c>
      <c r="BH54" s="31">
        <f t="shared" si="72"/>
        <v>0</v>
      </c>
      <c r="BI54" s="31">
        <f t="shared" si="73"/>
        <v>0</v>
      </c>
      <c r="BJ54" s="31">
        <f t="shared" si="74"/>
        <v>0</v>
      </c>
      <c r="BK54" s="31">
        <f t="shared" si="75"/>
        <v>0</v>
      </c>
      <c r="BL54"/>
      <c r="BM54" s="226">
        <f t="shared" si="76"/>
        <v>0</v>
      </c>
      <c r="BN54" s="226">
        <f t="shared" si="77"/>
        <v>0</v>
      </c>
      <c r="BO54"/>
      <c r="BP54" s="31">
        <f t="shared" si="78"/>
        <v>0</v>
      </c>
      <c r="BQ54" s="31">
        <f t="shared" si="79"/>
        <v>0</v>
      </c>
      <c r="BR54" s="31">
        <f t="shared" si="80"/>
        <v>0</v>
      </c>
      <c r="BS54" s="31">
        <f t="shared" si="81"/>
        <v>0</v>
      </c>
      <c r="BT54" s="31">
        <f t="shared" si="82"/>
        <v>0</v>
      </c>
      <c r="BU54" s="31">
        <f t="shared" si="83"/>
        <v>0</v>
      </c>
      <c r="BV54" s="31">
        <f t="shared" si="84"/>
        <v>0</v>
      </c>
      <c r="BW54" s="31">
        <f t="shared" si="85"/>
        <v>0</v>
      </c>
      <c r="BX54" s="31">
        <f t="shared" si="86"/>
        <v>0</v>
      </c>
      <c r="BY54" s="31">
        <f t="shared" si="87"/>
        <v>0</v>
      </c>
      <c r="BZ54" s="31">
        <f t="shared" si="88"/>
        <v>0</v>
      </c>
      <c r="CA54" s="31">
        <f t="shared" si="89"/>
        <v>0</v>
      </c>
      <c r="CB54" s="31">
        <f t="shared" si="90"/>
        <v>0</v>
      </c>
      <c r="CC54" s="31">
        <f t="shared" si="91"/>
        <v>0</v>
      </c>
      <c r="CD54" s="31">
        <f t="shared" si="92"/>
        <v>0</v>
      </c>
      <c r="CE54" s="31">
        <f t="shared" si="93"/>
        <v>0</v>
      </c>
      <c r="CF54" s="31">
        <f t="shared" si="94"/>
        <v>0</v>
      </c>
      <c r="CG54" s="31">
        <f t="shared" si="95"/>
        <v>0</v>
      </c>
      <c r="CH54" s="31">
        <f t="shared" si="96"/>
        <v>0</v>
      </c>
      <c r="CI54" s="31">
        <f t="shared" si="97"/>
        <v>0</v>
      </c>
      <c r="CJ54"/>
    </row>
    <row r="55" spans="2:88" ht="49.2" customHeight="1">
      <c r="B55" s="475"/>
      <c r="L55" s="179"/>
      <c r="M55" s="319" t="s">
        <v>207</v>
      </c>
      <c r="AB55" s="680"/>
      <c r="AG55" s="240"/>
      <c r="AJ55" s="483"/>
      <c r="AK55" s="338"/>
      <c r="AL55" s="416"/>
      <c r="AM55" s="583"/>
      <c r="AN55" s="584"/>
      <c r="AO55" s="585"/>
      <c r="AP55" s="586"/>
      <c r="AQ55" s="586"/>
      <c r="AR55" s="587"/>
      <c r="AS55" s="588"/>
      <c r="AT55" s="589"/>
      <c r="AU55" s="590"/>
      <c r="AV55" s="591"/>
      <c r="AW55" s="592"/>
      <c r="AX55" s="593"/>
      <c r="BD55" s="31">
        <f t="shared" si="68"/>
        <v>0</v>
      </c>
      <c r="BE55" s="31">
        <f t="shared" si="69"/>
        <v>0</v>
      </c>
      <c r="BF55" s="31">
        <f t="shared" si="70"/>
        <v>0</v>
      </c>
      <c r="BG55" s="31">
        <f t="shared" si="71"/>
        <v>0</v>
      </c>
      <c r="BH55" s="31">
        <f t="shared" si="72"/>
        <v>0</v>
      </c>
      <c r="BI55" s="31">
        <f t="shared" si="73"/>
        <v>0</v>
      </c>
      <c r="BJ55" s="31">
        <f t="shared" si="74"/>
        <v>0</v>
      </c>
      <c r="BK55" s="31">
        <f t="shared" si="75"/>
        <v>0</v>
      </c>
      <c r="BM55" s="226">
        <f t="shared" si="76"/>
        <v>0</v>
      </c>
      <c r="BN55" s="226">
        <f t="shared" si="77"/>
        <v>0</v>
      </c>
      <c r="BP55" s="31">
        <f t="shared" si="78"/>
        <v>0</v>
      </c>
      <c r="BQ55" s="31">
        <f t="shared" si="79"/>
        <v>0</v>
      </c>
      <c r="BR55" s="31">
        <f t="shared" si="80"/>
        <v>0</v>
      </c>
      <c r="BS55" s="31">
        <f t="shared" si="81"/>
        <v>0</v>
      </c>
      <c r="BT55" s="31">
        <f t="shared" si="82"/>
        <v>0</v>
      </c>
      <c r="BU55" s="31">
        <f t="shared" si="83"/>
        <v>0</v>
      </c>
      <c r="BV55" s="31">
        <f t="shared" si="84"/>
        <v>0</v>
      </c>
      <c r="BW55" s="31">
        <f t="shared" si="85"/>
        <v>0</v>
      </c>
      <c r="BX55" s="31">
        <f t="shared" si="86"/>
        <v>0</v>
      </c>
      <c r="BY55" s="31">
        <f t="shared" si="87"/>
        <v>0</v>
      </c>
      <c r="BZ55" s="31">
        <f t="shared" si="88"/>
        <v>0</v>
      </c>
      <c r="CA55" s="31">
        <f t="shared" si="89"/>
        <v>0</v>
      </c>
      <c r="CB55" s="31">
        <f t="shared" si="90"/>
        <v>0</v>
      </c>
      <c r="CC55" s="31">
        <f t="shared" si="91"/>
        <v>0</v>
      </c>
      <c r="CD55" s="31">
        <f t="shared" si="92"/>
        <v>0</v>
      </c>
      <c r="CE55" s="31">
        <f t="shared" si="93"/>
        <v>0</v>
      </c>
      <c r="CF55" s="31">
        <f t="shared" si="94"/>
        <v>0</v>
      </c>
      <c r="CG55" s="31">
        <f t="shared" si="95"/>
        <v>0</v>
      </c>
      <c r="CH55" s="31">
        <f t="shared" si="96"/>
        <v>0</v>
      </c>
      <c r="CI55" s="31">
        <f t="shared" si="97"/>
        <v>0</v>
      </c>
    </row>
    <row r="56" spans="2:88" ht="90" customHeight="1">
      <c r="B56" s="472"/>
      <c r="C56" s="178"/>
      <c r="D56" s="336" t="s">
        <v>202</v>
      </c>
      <c r="E56" s="337"/>
      <c r="F56" s="337"/>
      <c r="G56" s="341" t="s">
        <v>192</v>
      </c>
      <c r="H56" s="337" t="s">
        <v>1454</v>
      </c>
      <c r="I56" s="337" t="s">
        <v>166</v>
      </c>
      <c r="J56" s="337">
        <v>1</v>
      </c>
      <c r="K56" s="337">
        <v>21</v>
      </c>
      <c r="L56" s="337" t="s">
        <v>1488</v>
      </c>
      <c r="M56" s="667">
        <v>304.5</v>
      </c>
      <c r="N56" s="262"/>
      <c r="O56" s="263"/>
      <c r="P56" s="264"/>
      <c r="Q56" s="264"/>
      <c r="R56" s="264"/>
      <c r="S56" s="264"/>
      <c r="T56" s="264"/>
      <c r="U56" s="264"/>
      <c r="V56" s="264"/>
      <c r="W56" s="264"/>
      <c r="X56" s="264"/>
      <c r="Y56" s="265"/>
      <c r="Z56" s="265"/>
      <c r="AA56" s="265"/>
      <c r="AB56" s="392">
        <f t="shared" si="33"/>
        <v>0</v>
      </c>
      <c r="AC56" s="381" t="str">
        <f t="shared" ref="AC56:AC61" si="98">IF(SUM(N56:AA56)&gt;0,"Yes","No")</f>
        <v>No</v>
      </c>
      <c r="AD56" s="382" t="str">
        <f t="shared" ref="AD56:AD61" si="99">IF(B56="New","Yes","No")</f>
        <v>No</v>
      </c>
      <c r="AF56" s="234">
        <v>1</v>
      </c>
      <c r="AG56" s="240">
        <f t="shared" si="34"/>
        <v>0</v>
      </c>
      <c r="AI56" s="541">
        <v>12.57</v>
      </c>
      <c r="AJ56" s="483">
        <f t="shared" si="35"/>
        <v>0</v>
      </c>
      <c r="AK56" s="338">
        <f t="shared" ref="AK56:AK61" si="100">J56*N56</f>
        <v>0</v>
      </c>
      <c r="AL56" s="416">
        <f t="shared" ref="AL56:AL61" si="101">J56*O56</f>
        <v>0</v>
      </c>
      <c r="AM56" s="583">
        <f t="shared" ref="AM56:AM61" si="102">J56*P56</f>
        <v>0</v>
      </c>
      <c r="AN56" s="584">
        <f t="shared" ref="AN56:AN61" si="103">J56*Q56</f>
        <v>0</v>
      </c>
      <c r="AO56" s="585">
        <f t="shared" ref="AO56:AO61" si="104">J56*R56</f>
        <v>0</v>
      </c>
      <c r="AP56" s="586">
        <f t="shared" ref="AP56:AP61" si="105">J56*S56</f>
        <v>0</v>
      </c>
      <c r="AQ56" s="586">
        <f t="shared" ref="AQ56:AQ61" si="106">J56*T56</f>
        <v>0</v>
      </c>
      <c r="AR56" s="587">
        <f t="shared" ref="AR56:AR61" si="107">J56*U56</f>
        <v>0</v>
      </c>
      <c r="AS56" s="588">
        <f t="shared" ref="AS56:AS61" si="108">J56*V56</f>
        <v>0</v>
      </c>
      <c r="AT56" s="589">
        <f t="shared" ref="AT56:AT61" si="109">J56*W56</f>
        <v>0</v>
      </c>
      <c r="AU56" s="590">
        <f t="shared" ref="AU56:AU61" si="110">J56*X56</f>
        <v>0</v>
      </c>
      <c r="AV56" s="591">
        <f t="shared" ref="AV56:AV61" si="111">J56*Y56</f>
        <v>0</v>
      </c>
      <c r="AW56" s="592">
        <f t="shared" ref="AW56:AW61" si="112">J56*Z56</f>
        <v>0</v>
      </c>
      <c r="AX56" s="593">
        <f t="shared" ref="AX56:AX61" si="113">J56*AA56</f>
        <v>0</v>
      </c>
      <c r="AY56" s="340">
        <v>1</v>
      </c>
      <c r="AZ56" s="339">
        <v>9</v>
      </c>
      <c r="BA56" s="340"/>
      <c r="BB56" s="339"/>
      <c r="BD56" s="31">
        <f t="shared" si="68"/>
        <v>0</v>
      </c>
      <c r="BE56" s="31">
        <f t="shared" si="69"/>
        <v>0</v>
      </c>
      <c r="BF56" s="31">
        <f t="shared" si="70"/>
        <v>0</v>
      </c>
      <c r="BG56" s="31">
        <f t="shared" si="71"/>
        <v>0</v>
      </c>
      <c r="BH56" s="31">
        <f t="shared" si="72"/>
        <v>0</v>
      </c>
      <c r="BI56" s="31">
        <f t="shared" si="73"/>
        <v>0</v>
      </c>
      <c r="BJ56" s="31">
        <f t="shared" si="74"/>
        <v>0</v>
      </c>
      <c r="BK56" s="31">
        <f t="shared" si="75"/>
        <v>0</v>
      </c>
      <c r="BM56" s="226">
        <f t="shared" si="76"/>
        <v>0</v>
      </c>
      <c r="BN56" s="226">
        <f t="shared" si="77"/>
        <v>0</v>
      </c>
      <c r="BP56" s="31">
        <f t="shared" si="78"/>
        <v>0</v>
      </c>
      <c r="BQ56" s="31">
        <f t="shared" si="79"/>
        <v>0</v>
      </c>
      <c r="BR56" s="31">
        <f t="shared" si="80"/>
        <v>0</v>
      </c>
      <c r="BS56" s="31">
        <f t="shared" si="81"/>
        <v>0</v>
      </c>
      <c r="BT56" s="31">
        <f t="shared" si="82"/>
        <v>0</v>
      </c>
      <c r="BU56" s="31">
        <f t="shared" si="83"/>
        <v>0</v>
      </c>
      <c r="BV56" s="31">
        <f t="shared" si="84"/>
        <v>0</v>
      </c>
      <c r="BW56" s="31">
        <f t="shared" si="85"/>
        <v>0</v>
      </c>
      <c r="BX56" s="31">
        <f t="shared" si="86"/>
        <v>0</v>
      </c>
      <c r="BY56" s="31">
        <f t="shared" si="87"/>
        <v>0</v>
      </c>
      <c r="BZ56" s="31">
        <f t="shared" si="88"/>
        <v>0</v>
      </c>
      <c r="CA56" s="31">
        <f t="shared" si="89"/>
        <v>0</v>
      </c>
      <c r="CB56" s="31">
        <f t="shared" si="90"/>
        <v>0</v>
      </c>
      <c r="CC56" s="31">
        <f t="shared" si="91"/>
        <v>0</v>
      </c>
      <c r="CD56" s="31">
        <f t="shared" si="92"/>
        <v>0</v>
      </c>
      <c r="CE56" s="31">
        <f t="shared" si="93"/>
        <v>0</v>
      </c>
      <c r="CF56" s="31">
        <f t="shared" si="94"/>
        <v>0</v>
      </c>
      <c r="CG56" s="31">
        <f t="shared" si="95"/>
        <v>0</v>
      </c>
      <c r="CH56" s="31">
        <f t="shared" si="96"/>
        <v>0</v>
      </c>
      <c r="CI56" s="31">
        <f t="shared" si="97"/>
        <v>0</v>
      </c>
    </row>
    <row r="57" spans="2:88" ht="90" customHeight="1">
      <c r="B57" s="474"/>
      <c r="C57" s="31"/>
      <c r="D57" s="342" t="s">
        <v>201</v>
      </c>
      <c r="E57" s="343"/>
      <c r="F57" s="343"/>
      <c r="G57" s="347" t="s">
        <v>192</v>
      </c>
      <c r="H57" s="343" t="s">
        <v>1454</v>
      </c>
      <c r="I57" s="343" t="s">
        <v>166</v>
      </c>
      <c r="J57" s="343">
        <v>1</v>
      </c>
      <c r="K57" s="343">
        <v>21</v>
      </c>
      <c r="L57" s="343" t="s">
        <v>1488</v>
      </c>
      <c r="M57" s="668">
        <v>304.5</v>
      </c>
      <c r="N57" s="241"/>
      <c r="O57" s="242"/>
      <c r="P57" s="243"/>
      <c r="Q57" s="242"/>
      <c r="R57" s="243"/>
      <c r="S57" s="242"/>
      <c r="T57" s="243"/>
      <c r="U57" s="243"/>
      <c r="V57" s="243"/>
      <c r="W57" s="242"/>
      <c r="X57" s="243"/>
      <c r="Y57" s="242"/>
      <c r="Z57" s="243"/>
      <c r="AA57" s="243"/>
      <c r="AB57" s="408">
        <f t="shared" si="33"/>
        <v>0</v>
      </c>
      <c r="AC57" s="383" t="str">
        <f t="shared" si="98"/>
        <v>No</v>
      </c>
      <c r="AD57" s="384" t="str">
        <f t="shared" si="99"/>
        <v>No</v>
      </c>
      <c r="AF57" s="239">
        <v>1</v>
      </c>
      <c r="AG57" s="240">
        <f t="shared" si="34"/>
        <v>0</v>
      </c>
      <c r="AI57" s="543">
        <v>12.57</v>
      </c>
      <c r="AJ57" s="483">
        <f t="shared" si="35"/>
        <v>0</v>
      </c>
      <c r="AK57" s="338">
        <f t="shared" si="100"/>
        <v>0</v>
      </c>
      <c r="AL57" s="416">
        <f t="shared" si="101"/>
        <v>0</v>
      </c>
      <c r="AM57" s="583">
        <f t="shared" si="102"/>
        <v>0</v>
      </c>
      <c r="AN57" s="584">
        <f t="shared" si="103"/>
        <v>0</v>
      </c>
      <c r="AO57" s="585">
        <f t="shared" si="104"/>
        <v>0</v>
      </c>
      <c r="AP57" s="586">
        <f t="shared" si="105"/>
        <v>0</v>
      </c>
      <c r="AQ57" s="586">
        <f t="shared" si="106"/>
        <v>0</v>
      </c>
      <c r="AR57" s="587">
        <f t="shared" si="107"/>
        <v>0</v>
      </c>
      <c r="AS57" s="588">
        <f t="shared" si="108"/>
        <v>0</v>
      </c>
      <c r="AT57" s="589">
        <f t="shared" si="109"/>
        <v>0</v>
      </c>
      <c r="AU57" s="590">
        <f t="shared" si="110"/>
        <v>0</v>
      </c>
      <c r="AV57" s="591">
        <f t="shared" si="111"/>
        <v>0</v>
      </c>
      <c r="AW57" s="592">
        <f t="shared" si="112"/>
        <v>0</v>
      </c>
      <c r="AX57" s="593">
        <f t="shared" si="113"/>
        <v>0</v>
      </c>
      <c r="AY57" s="346">
        <v>1</v>
      </c>
      <c r="AZ57" s="345">
        <v>9</v>
      </c>
      <c r="BA57" s="346"/>
      <c r="BB57" s="345"/>
      <c r="BD57" s="31">
        <f t="shared" si="68"/>
        <v>0</v>
      </c>
      <c r="BE57" s="31">
        <f t="shared" si="69"/>
        <v>0</v>
      </c>
      <c r="BF57" s="31">
        <f t="shared" si="70"/>
        <v>0</v>
      </c>
      <c r="BG57" s="31">
        <f t="shared" si="71"/>
        <v>0</v>
      </c>
      <c r="BH57" s="31">
        <f t="shared" si="72"/>
        <v>0</v>
      </c>
      <c r="BI57" s="31">
        <f t="shared" si="73"/>
        <v>0</v>
      </c>
      <c r="BJ57" s="31">
        <f t="shared" si="74"/>
        <v>0</v>
      </c>
      <c r="BK57" s="31">
        <f t="shared" si="75"/>
        <v>0</v>
      </c>
      <c r="BM57" s="226">
        <f t="shared" si="76"/>
        <v>0</v>
      </c>
      <c r="BN57" s="226">
        <f t="shared" si="77"/>
        <v>0</v>
      </c>
      <c r="BP57" s="31">
        <f t="shared" si="78"/>
        <v>0</v>
      </c>
      <c r="BQ57" s="31">
        <f t="shared" si="79"/>
        <v>0</v>
      </c>
      <c r="BR57" s="31">
        <f t="shared" si="80"/>
        <v>0</v>
      </c>
      <c r="BS57" s="31">
        <f t="shared" si="81"/>
        <v>0</v>
      </c>
      <c r="BT57" s="31">
        <f t="shared" si="82"/>
        <v>0</v>
      </c>
      <c r="BU57" s="31">
        <f t="shared" si="83"/>
        <v>0</v>
      </c>
      <c r="BV57" s="31">
        <f t="shared" si="84"/>
        <v>0</v>
      </c>
      <c r="BW57" s="31">
        <f t="shared" si="85"/>
        <v>0</v>
      </c>
      <c r="BX57" s="31">
        <f t="shared" si="86"/>
        <v>0</v>
      </c>
      <c r="BY57" s="31">
        <f t="shared" si="87"/>
        <v>0</v>
      </c>
      <c r="BZ57" s="31">
        <f t="shared" si="88"/>
        <v>0</v>
      </c>
      <c r="CA57" s="31">
        <f t="shared" si="89"/>
        <v>0</v>
      </c>
      <c r="CB57" s="31">
        <f t="shared" si="90"/>
        <v>0</v>
      </c>
      <c r="CC57" s="31">
        <f t="shared" si="91"/>
        <v>0</v>
      </c>
      <c r="CD57" s="31">
        <f t="shared" si="92"/>
        <v>0</v>
      </c>
      <c r="CE57" s="31">
        <f t="shared" si="93"/>
        <v>0</v>
      </c>
      <c r="CF57" s="31">
        <f t="shared" si="94"/>
        <v>0</v>
      </c>
      <c r="CG57" s="31">
        <f t="shared" si="95"/>
        <v>0</v>
      </c>
      <c r="CH57" s="31">
        <f t="shared" si="96"/>
        <v>0</v>
      </c>
      <c r="CI57" s="31">
        <f t="shared" si="97"/>
        <v>0</v>
      </c>
    </row>
    <row r="58" spans="2:88" ht="90" customHeight="1">
      <c r="B58" s="474"/>
      <c r="C58" s="31"/>
      <c r="D58" s="348" t="s">
        <v>203</v>
      </c>
      <c r="E58" s="349"/>
      <c r="F58" s="349"/>
      <c r="G58" s="350" t="s">
        <v>192</v>
      </c>
      <c r="H58" s="351" t="s">
        <v>1455</v>
      </c>
      <c r="I58" s="349" t="s">
        <v>167</v>
      </c>
      <c r="J58" s="349">
        <v>2</v>
      </c>
      <c r="K58" s="349">
        <v>34</v>
      </c>
      <c r="L58" s="349" t="s">
        <v>1488</v>
      </c>
      <c r="M58" s="669">
        <v>504</v>
      </c>
      <c r="N58" s="236"/>
      <c r="O58" s="237"/>
      <c r="P58" s="238"/>
      <c r="Q58" s="237"/>
      <c r="R58" s="238"/>
      <c r="S58" s="237"/>
      <c r="T58" s="238"/>
      <c r="U58" s="238"/>
      <c r="V58" s="238"/>
      <c r="W58" s="237"/>
      <c r="X58" s="238"/>
      <c r="Y58" s="237"/>
      <c r="Z58" s="238"/>
      <c r="AA58" s="238"/>
      <c r="AB58" s="392">
        <f t="shared" si="33"/>
        <v>0</v>
      </c>
      <c r="AC58" s="386" t="str">
        <f t="shared" si="98"/>
        <v>No</v>
      </c>
      <c r="AD58" s="387" t="str">
        <f t="shared" si="99"/>
        <v>No</v>
      </c>
      <c r="AF58" s="239">
        <v>2</v>
      </c>
      <c r="AG58" s="240">
        <f t="shared" si="34"/>
        <v>0</v>
      </c>
      <c r="AI58" s="543">
        <v>14.26</v>
      </c>
      <c r="AJ58" s="483">
        <f t="shared" si="35"/>
        <v>0</v>
      </c>
      <c r="AK58" s="338">
        <f t="shared" si="100"/>
        <v>0</v>
      </c>
      <c r="AL58" s="416">
        <f t="shared" si="101"/>
        <v>0</v>
      </c>
      <c r="AM58" s="583">
        <f t="shared" si="102"/>
        <v>0</v>
      </c>
      <c r="AN58" s="584">
        <f t="shared" si="103"/>
        <v>0</v>
      </c>
      <c r="AO58" s="585">
        <f t="shared" si="104"/>
        <v>0</v>
      </c>
      <c r="AP58" s="586">
        <f t="shared" si="105"/>
        <v>0</v>
      </c>
      <c r="AQ58" s="586">
        <f t="shared" si="106"/>
        <v>0</v>
      </c>
      <c r="AR58" s="587">
        <f t="shared" si="107"/>
        <v>0</v>
      </c>
      <c r="AS58" s="588">
        <f t="shared" si="108"/>
        <v>0</v>
      </c>
      <c r="AT58" s="589">
        <f t="shared" si="109"/>
        <v>0</v>
      </c>
      <c r="AU58" s="590">
        <f t="shared" si="110"/>
        <v>0</v>
      </c>
      <c r="AV58" s="591">
        <f t="shared" si="111"/>
        <v>0</v>
      </c>
      <c r="AW58" s="592">
        <f t="shared" si="112"/>
        <v>0</v>
      </c>
      <c r="AX58" s="593">
        <f t="shared" si="113"/>
        <v>0</v>
      </c>
      <c r="AY58" s="346">
        <v>2</v>
      </c>
      <c r="AZ58" s="345">
        <v>16</v>
      </c>
      <c r="BA58" s="346"/>
      <c r="BB58" s="345"/>
      <c r="BD58" s="31">
        <f t="shared" si="68"/>
        <v>0</v>
      </c>
      <c r="BE58" s="31">
        <f t="shared" si="69"/>
        <v>0</v>
      </c>
      <c r="BF58" s="31">
        <f t="shared" si="70"/>
        <v>0</v>
      </c>
      <c r="BG58" s="31">
        <f t="shared" si="71"/>
        <v>0</v>
      </c>
      <c r="BH58" s="31">
        <f t="shared" si="72"/>
        <v>0</v>
      </c>
      <c r="BI58" s="31">
        <f t="shared" si="73"/>
        <v>0</v>
      </c>
      <c r="BJ58" s="31">
        <f t="shared" si="74"/>
        <v>0</v>
      </c>
      <c r="BK58" s="31">
        <f t="shared" si="75"/>
        <v>0</v>
      </c>
      <c r="BM58" s="226">
        <f t="shared" si="76"/>
        <v>0</v>
      </c>
      <c r="BN58" s="226">
        <f t="shared" si="77"/>
        <v>0</v>
      </c>
      <c r="BP58" s="31">
        <f t="shared" si="78"/>
        <v>0</v>
      </c>
      <c r="BQ58" s="31">
        <f t="shared" si="79"/>
        <v>0</v>
      </c>
      <c r="BR58" s="31">
        <f t="shared" si="80"/>
        <v>0</v>
      </c>
      <c r="BS58" s="31">
        <f t="shared" si="81"/>
        <v>0</v>
      </c>
      <c r="BT58" s="31">
        <f t="shared" si="82"/>
        <v>0</v>
      </c>
      <c r="BU58" s="31">
        <f t="shared" si="83"/>
        <v>0</v>
      </c>
      <c r="BV58" s="31">
        <f t="shared" si="84"/>
        <v>0</v>
      </c>
      <c r="BW58" s="31">
        <f t="shared" si="85"/>
        <v>0</v>
      </c>
      <c r="BX58" s="31">
        <f t="shared" si="86"/>
        <v>0</v>
      </c>
      <c r="BY58" s="31">
        <f t="shared" si="87"/>
        <v>0</v>
      </c>
      <c r="BZ58" s="31">
        <f t="shared" si="88"/>
        <v>0</v>
      </c>
      <c r="CA58" s="31">
        <f t="shared" si="89"/>
        <v>0</v>
      </c>
      <c r="CB58" s="31">
        <f t="shared" si="90"/>
        <v>0</v>
      </c>
      <c r="CC58" s="31">
        <f t="shared" si="91"/>
        <v>0</v>
      </c>
      <c r="CD58" s="31">
        <f t="shared" si="92"/>
        <v>0</v>
      </c>
      <c r="CE58" s="31">
        <f t="shared" si="93"/>
        <v>0</v>
      </c>
      <c r="CF58" s="31">
        <f t="shared" si="94"/>
        <v>0</v>
      </c>
      <c r="CG58" s="31">
        <f t="shared" si="95"/>
        <v>0</v>
      </c>
      <c r="CH58" s="31">
        <f t="shared" si="96"/>
        <v>0</v>
      </c>
      <c r="CI58" s="31">
        <f t="shared" si="97"/>
        <v>0</v>
      </c>
    </row>
    <row r="59" spans="2:88" ht="90" customHeight="1">
      <c r="B59" s="474"/>
      <c r="C59" s="31"/>
      <c r="D59" s="342" t="s">
        <v>204</v>
      </c>
      <c r="E59" s="343"/>
      <c r="F59" s="343"/>
      <c r="G59" s="347" t="s">
        <v>192</v>
      </c>
      <c r="H59" s="343" t="s">
        <v>1456</v>
      </c>
      <c r="I59" s="343" t="s">
        <v>82</v>
      </c>
      <c r="J59" s="343">
        <v>2</v>
      </c>
      <c r="K59" s="343">
        <v>22</v>
      </c>
      <c r="L59" s="343" t="s">
        <v>1488</v>
      </c>
      <c r="M59" s="668">
        <v>367.5</v>
      </c>
      <c r="N59" s="241"/>
      <c r="O59" s="242"/>
      <c r="P59" s="243"/>
      <c r="Q59" s="242"/>
      <c r="R59" s="243"/>
      <c r="S59" s="242"/>
      <c r="T59" s="243"/>
      <c r="U59" s="243"/>
      <c r="V59" s="243"/>
      <c r="W59" s="242"/>
      <c r="X59" s="243"/>
      <c r="Y59" s="242"/>
      <c r="Z59" s="243"/>
      <c r="AA59" s="243"/>
      <c r="AB59" s="408">
        <f t="shared" si="33"/>
        <v>0</v>
      </c>
      <c r="AC59" s="383" t="str">
        <f t="shared" si="98"/>
        <v>No</v>
      </c>
      <c r="AD59" s="384" t="str">
        <f t="shared" si="99"/>
        <v>No</v>
      </c>
      <c r="AF59" s="239">
        <v>2</v>
      </c>
      <c r="AG59" s="240">
        <f t="shared" si="34"/>
        <v>0</v>
      </c>
      <c r="AI59" s="543">
        <v>8.02</v>
      </c>
      <c r="AJ59" s="483">
        <f t="shared" si="35"/>
        <v>0</v>
      </c>
      <c r="AK59" s="338">
        <f t="shared" si="100"/>
        <v>0</v>
      </c>
      <c r="AL59" s="416">
        <f t="shared" si="101"/>
        <v>0</v>
      </c>
      <c r="AM59" s="583">
        <f t="shared" si="102"/>
        <v>0</v>
      </c>
      <c r="AN59" s="584">
        <f t="shared" si="103"/>
        <v>0</v>
      </c>
      <c r="AO59" s="585">
        <f t="shared" si="104"/>
        <v>0</v>
      </c>
      <c r="AP59" s="586">
        <f t="shared" si="105"/>
        <v>0</v>
      </c>
      <c r="AQ59" s="586">
        <f t="shared" si="106"/>
        <v>0</v>
      </c>
      <c r="AR59" s="587">
        <f t="shared" si="107"/>
        <v>0</v>
      </c>
      <c r="AS59" s="588">
        <f t="shared" si="108"/>
        <v>0</v>
      </c>
      <c r="AT59" s="589">
        <f t="shared" si="109"/>
        <v>0</v>
      </c>
      <c r="AU59" s="590">
        <f t="shared" si="110"/>
        <v>0</v>
      </c>
      <c r="AV59" s="591">
        <f t="shared" si="111"/>
        <v>0</v>
      </c>
      <c r="AW59" s="592">
        <f t="shared" si="112"/>
        <v>0</v>
      </c>
      <c r="AX59" s="593">
        <f t="shared" si="113"/>
        <v>0</v>
      </c>
      <c r="AY59" s="346">
        <v>2</v>
      </c>
      <c r="AZ59" s="345">
        <v>16</v>
      </c>
      <c r="BA59" s="346"/>
      <c r="BB59" s="345"/>
      <c r="BD59" s="31">
        <f t="shared" si="68"/>
        <v>0</v>
      </c>
      <c r="BE59" s="31">
        <f t="shared" si="69"/>
        <v>0</v>
      </c>
      <c r="BF59" s="31">
        <f t="shared" si="70"/>
        <v>0</v>
      </c>
      <c r="BG59" s="31">
        <f t="shared" si="71"/>
        <v>0</v>
      </c>
      <c r="BH59" s="31">
        <f t="shared" si="72"/>
        <v>0</v>
      </c>
      <c r="BI59" s="31">
        <f t="shared" si="73"/>
        <v>0</v>
      </c>
      <c r="BJ59" s="31">
        <f t="shared" si="74"/>
        <v>0</v>
      </c>
      <c r="BK59" s="31">
        <f t="shared" si="75"/>
        <v>0</v>
      </c>
      <c r="BM59" s="226">
        <f t="shared" si="76"/>
        <v>0</v>
      </c>
      <c r="BN59" s="226">
        <f t="shared" si="77"/>
        <v>0</v>
      </c>
      <c r="BP59" s="31">
        <f t="shared" si="78"/>
        <v>0</v>
      </c>
      <c r="BQ59" s="31">
        <f t="shared" si="79"/>
        <v>0</v>
      </c>
      <c r="BR59" s="31">
        <f t="shared" si="80"/>
        <v>0</v>
      </c>
      <c r="BS59" s="31">
        <f t="shared" si="81"/>
        <v>0</v>
      </c>
      <c r="BT59" s="31">
        <f t="shared" si="82"/>
        <v>0</v>
      </c>
      <c r="BU59" s="31">
        <f t="shared" si="83"/>
        <v>0</v>
      </c>
      <c r="BV59" s="31">
        <f t="shared" si="84"/>
        <v>0</v>
      </c>
      <c r="BW59" s="31">
        <f t="shared" si="85"/>
        <v>0</v>
      </c>
      <c r="BX59" s="31">
        <f t="shared" si="86"/>
        <v>0</v>
      </c>
      <c r="BY59" s="31">
        <f t="shared" si="87"/>
        <v>0</v>
      </c>
      <c r="BZ59" s="31">
        <f t="shared" si="88"/>
        <v>0</v>
      </c>
      <c r="CA59" s="31">
        <f t="shared" si="89"/>
        <v>0</v>
      </c>
      <c r="CB59" s="31">
        <f t="shared" si="90"/>
        <v>0</v>
      </c>
      <c r="CC59" s="31">
        <f t="shared" si="91"/>
        <v>0</v>
      </c>
      <c r="CD59" s="31">
        <f t="shared" si="92"/>
        <v>0</v>
      </c>
      <c r="CE59" s="31">
        <f t="shared" si="93"/>
        <v>0</v>
      </c>
      <c r="CF59" s="31">
        <f t="shared" si="94"/>
        <v>0</v>
      </c>
      <c r="CG59" s="31">
        <f t="shared" si="95"/>
        <v>0</v>
      </c>
      <c r="CH59" s="31">
        <f t="shared" si="96"/>
        <v>0</v>
      </c>
      <c r="CI59" s="31">
        <f t="shared" si="97"/>
        <v>0</v>
      </c>
    </row>
    <row r="60" spans="2:88" ht="90" customHeight="1">
      <c r="B60" s="474"/>
      <c r="C60" s="31"/>
      <c r="D60" s="348" t="s">
        <v>205</v>
      </c>
      <c r="E60" s="349"/>
      <c r="F60" s="349"/>
      <c r="G60" s="350" t="s">
        <v>192</v>
      </c>
      <c r="H60" s="349" t="s">
        <v>1457</v>
      </c>
      <c r="I60" s="349" t="s">
        <v>225</v>
      </c>
      <c r="J60" s="349">
        <v>2</v>
      </c>
      <c r="K60" s="349">
        <v>12</v>
      </c>
      <c r="L60" s="349" t="s">
        <v>1488</v>
      </c>
      <c r="M60" s="669">
        <v>325.5</v>
      </c>
      <c r="N60" s="236"/>
      <c r="O60" s="237"/>
      <c r="P60" s="238"/>
      <c r="Q60" s="237"/>
      <c r="R60" s="238"/>
      <c r="S60" s="237"/>
      <c r="T60" s="238"/>
      <c r="U60" s="238"/>
      <c r="V60" s="238"/>
      <c r="W60" s="237"/>
      <c r="X60" s="238"/>
      <c r="Y60" s="237"/>
      <c r="Z60" s="238"/>
      <c r="AA60" s="238"/>
      <c r="AB60" s="392">
        <f t="shared" si="33"/>
        <v>0</v>
      </c>
      <c r="AC60" s="386" t="str">
        <f t="shared" si="98"/>
        <v>No</v>
      </c>
      <c r="AD60" s="387" t="str">
        <f t="shared" si="99"/>
        <v>No</v>
      </c>
      <c r="AF60" s="239">
        <v>2</v>
      </c>
      <c r="AG60" s="240">
        <f t="shared" si="34"/>
        <v>0</v>
      </c>
      <c r="AI60" s="543">
        <v>3.54</v>
      </c>
      <c r="AJ60" s="483">
        <f t="shared" si="35"/>
        <v>0</v>
      </c>
      <c r="AK60" s="338">
        <f t="shared" si="100"/>
        <v>0</v>
      </c>
      <c r="AL60" s="416">
        <f t="shared" si="101"/>
        <v>0</v>
      </c>
      <c r="AM60" s="583">
        <f t="shared" si="102"/>
        <v>0</v>
      </c>
      <c r="AN60" s="584">
        <f t="shared" si="103"/>
        <v>0</v>
      </c>
      <c r="AO60" s="585">
        <f t="shared" si="104"/>
        <v>0</v>
      </c>
      <c r="AP60" s="586">
        <f t="shared" si="105"/>
        <v>0</v>
      </c>
      <c r="AQ60" s="586">
        <f t="shared" si="106"/>
        <v>0</v>
      </c>
      <c r="AR60" s="587">
        <f t="shared" si="107"/>
        <v>0</v>
      </c>
      <c r="AS60" s="588">
        <f t="shared" si="108"/>
        <v>0</v>
      </c>
      <c r="AT60" s="589">
        <f t="shared" si="109"/>
        <v>0</v>
      </c>
      <c r="AU60" s="590">
        <f t="shared" si="110"/>
        <v>0</v>
      </c>
      <c r="AV60" s="591">
        <f t="shared" si="111"/>
        <v>0</v>
      </c>
      <c r="AW60" s="592">
        <f t="shared" si="112"/>
        <v>0</v>
      </c>
      <c r="AX60" s="593">
        <f t="shared" si="113"/>
        <v>0</v>
      </c>
      <c r="AY60" s="346">
        <v>2</v>
      </c>
      <c r="AZ60" s="345">
        <v>12</v>
      </c>
      <c r="BA60" s="346"/>
      <c r="BB60" s="345"/>
      <c r="BD60" s="31">
        <f t="shared" si="68"/>
        <v>0</v>
      </c>
      <c r="BE60" s="31">
        <f t="shared" si="69"/>
        <v>0</v>
      </c>
      <c r="BF60" s="31">
        <f t="shared" si="70"/>
        <v>0</v>
      </c>
      <c r="BG60" s="31">
        <f t="shared" si="71"/>
        <v>0</v>
      </c>
      <c r="BH60" s="31">
        <f t="shared" si="72"/>
        <v>0</v>
      </c>
      <c r="BI60" s="31">
        <f t="shared" si="73"/>
        <v>0</v>
      </c>
      <c r="BJ60" s="31">
        <f t="shared" si="74"/>
        <v>0</v>
      </c>
      <c r="BK60" s="31">
        <f t="shared" si="75"/>
        <v>0</v>
      </c>
      <c r="BM60" s="226">
        <f t="shared" si="76"/>
        <v>0</v>
      </c>
      <c r="BN60" s="226">
        <f t="shared" si="77"/>
        <v>0</v>
      </c>
      <c r="BP60" s="31">
        <f t="shared" si="78"/>
        <v>0</v>
      </c>
      <c r="BQ60" s="31">
        <f t="shared" si="79"/>
        <v>0</v>
      </c>
      <c r="BR60" s="31">
        <f t="shared" si="80"/>
        <v>0</v>
      </c>
      <c r="BS60" s="31">
        <f t="shared" si="81"/>
        <v>0</v>
      </c>
      <c r="BT60" s="31">
        <f t="shared" si="82"/>
        <v>0</v>
      </c>
      <c r="BU60" s="31">
        <f t="shared" si="83"/>
        <v>0</v>
      </c>
      <c r="BV60" s="31">
        <f t="shared" si="84"/>
        <v>0</v>
      </c>
      <c r="BW60" s="31">
        <f t="shared" si="85"/>
        <v>0</v>
      </c>
      <c r="BX60" s="31">
        <f t="shared" si="86"/>
        <v>0</v>
      </c>
      <c r="BY60" s="31">
        <f t="shared" si="87"/>
        <v>0</v>
      </c>
      <c r="BZ60" s="31">
        <f t="shared" si="88"/>
        <v>0</v>
      </c>
      <c r="CA60" s="31">
        <f t="shared" si="89"/>
        <v>0</v>
      </c>
      <c r="CB60" s="31">
        <f t="shared" si="90"/>
        <v>0</v>
      </c>
      <c r="CC60" s="31">
        <f t="shared" si="91"/>
        <v>0</v>
      </c>
      <c r="CD60" s="31">
        <f t="shared" si="92"/>
        <v>0</v>
      </c>
      <c r="CE60" s="31">
        <f t="shared" si="93"/>
        <v>0</v>
      </c>
      <c r="CF60" s="31">
        <f t="shared" si="94"/>
        <v>0</v>
      </c>
      <c r="CG60" s="31">
        <f t="shared" si="95"/>
        <v>0</v>
      </c>
      <c r="CH60" s="31">
        <f t="shared" si="96"/>
        <v>0</v>
      </c>
      <c r="CI60" s="31">
        <f t="shared" si="97"/>
        <v>0</v>
      </c>
    </row>
    <row r="61" spans="2:88" ht="90" customHeight="1">
      <c r="B61" s="473"/>
      <c r="C61" s="36"/>
      <c r="D61" s="352" t="s">
        <v>206</v>
      </c>
      <c r="E61" s="353"/>
      <c r="F61" s="353"/>
      <c r="G61" s="356" t="s">
        <v>192</v>
      </c>
      <c r="H61" s="353" t="s">
        <v>1458</v>
      </c>
      <c r="I61" s="353" t="s">
        <v>226</v>
      </c>
      <c r="J61" s="353">
        <v>2</v>
      </c>
      <c r="K61" s="353">
        <v>6</v>
      </c>
      <c r="L61" s="353" t="s">
        <v>1488</v>
      </c>
      <c r="M61" s="670">
        <v>294</v>
      </c>
      <c r="N61" s="266"/>
      <c r="O61" s="267"/>
      <c r="P61" s="268"/>
      <c r="Q61" s="268"/>
      <c r="R61" s="268"/>
      <c r="S61" s="268"/>
      <c r="T61" s="268"/>
      <c r="U61" s="268"/>
      <c r="V61" s="268"/>
      <c r="W61" s="268"/>
      <c r="X61" s="268"/>
      <c r="Y61" s="269"/>
      <c r="Z61" s="269"/>
      <c r="AA61" s="269"/>
      <c r="AB61" s="408">
        <f t="shared" si="33"/>
        <v>0</v>
      </c>
      <c r="AC61" s="389" t="str">
        <f t="shared" si="98"/>
        <v>No</v>
      </c>
      <c r="AD61" s="390" t="str">
        <f t="shared" si="99"/>
        <v>No</v>
      </c>
      <c r="AF61" s="249">
        <v>2</v>
      </c>
      <c r="AG61" s="240">
        <f t="shared" si="34"/>
        <v>0</v>
      </c>
      <c r="AI61" s="542">
        <v>1.36</v>
      </c>
      <c r="AJ61" s="483">
        <f t="shared" si="35"/>
        <v>0</v>
      </c>
      <c r="AK61" s="338">
        <f t="shared" si="100"/>
        <v>0</v>
      </c>
      <c r="AL61" s="416">
        <f t="shared" si="101"/>
        <v>0</v>
      </c>
      <c r="AM61" s="583">
        <f t="shared" si="102"/>
        <v>0</v>
      </c>
      <c r="AN61" s="584">
        <f t="shared" si="103"/>
        <v>0</v>
      </c>
      <c r="AO61" s="585">
        <f t="shared" si="104"/>
        <v>0</v>
      </c>
      <c r="AP61" s="586">
        <f t="shared" si="105"/>
        <v>0</v>
      </c>
      <c r="AQ61" s="586">
        <f t="shared" si="106"/>
        <v>0</v>
      </c>
      <c r="AR61" s="587">
        <f t="shared" si="107"/>
        <v>0</v>
      </c>
      <c r="AS61" s="588">
        <f t="shared" si="108"/>
        <v>0</v>
      </c>
      <c r="AT61" s="589">
        <f t="shared" si="109"/>
        <v>0</v>
      </c>
      <c r="AU61" s="590">
        <f t="shared" si="110"/>
        <v>0</v>
      </c>
      <c r="AV61" s="591">
        <f t="shared" si="111"/>
        <v>0</v>
      </c>
      <c r="AW61" s="592">
        <f t="shared" si="112"/>
        <v>0</v>
      </c>
      <c r="AX61" s="593">
        <f t="shared" si="113"/>
        <v>0</v>
      </c>
      <c r="AY61" s="355">
        <v>2</v>
      </c>
      <c r="AZ61" s="354">
        <v>8</v>
      </c>
      <c r="BA61" s="355"/>
      <c r="BB61" s="354"/>
      <c r="BD61" s="31">
        <f t="shared" si="68"/>
        <v>0</v>
      </c>
      <c r="BE61" s="31">
        <f t="shared" si="69"/>
        <v>0</v>
      </c>
      <c r="BF61" s="31">
        <f t="shared" si="70"/>
        <v>0</v>
      </c>
      <c r="BG61" s="31">
        <f t="shared" si="71"/>
        <v>0</v>
      </c>
      <c r="BH61" s="31">
        <f t="shared" si="72"/>
        <v>0</v>
      </c>
      <c r="BI61" s="31">
        <f t="shared" si="73"/>
        <v>0</v>
      </c>
      <c r="BJ61" s="31">
        <f t="shared" si="74"/>
        <v>0</v>
      </c>
      <c r="BK61" s="31">
        <f t="shared" si="75"/>
        <v>0</v>
      </c>
      <c r="BM61" s="226">
        <f t="shared" si="76"/>
        <v>0</v>
      </c>
      <c r="BN61" s="226">
        <f t="shared" si="77"/>
        <v>0</v>
      </c>
      <c r="BP61" s="31">
        <f t="shared" si="78"/>
        <v>0</v>
      </c>
      <c r="BQ61" s="31">
        <f t="shared" si="79"/>
        <v>0</v>
      </c>
      <c r="BR61" s="31">
        <f t="shared" si="80"/>
        <v>0</v>
      </c>
      <c r="BS61" s="31">
        <f t="shared" si="81"/>
        <v>0</v>
      </c>
      <c r="BT61" s="31">
        <f t="shared" si="82"/>
        <v>0</v>
      </c>
      <c r="BU61" s="31">
        <f t="shared" si="83"/>
        <v>0</v>
      </c>
      <c r="BV61" s="31">
        <f t="shared" si="84"/>
        <v>0</v>
      </c>
      <c r="BW61" s="31">
        <f t="shared" si="85"/>
        <v>0</v>
      </c>
      <c r="BX61" s="31">
        <f t="shared" si="86"/>
        <v>0</v>
      </c>
      <c r="BY61" s="31">
        <f t="shared" si="87"/>
        <v>0</v>
      </c>
      <c r="BZ61" s="31">
        <f t="shared" si="88"/>
        <v>0</v>
      </c>
      <c r="CA61" s="31">
        <f t="shared" si="89"/>
        <v>0</v>
      </c>
      <c r="CB61" s="31">
        <f t="shared" si="90"/>
        <v>0</v>
      </c>
      <c r="CC61" s="31">
        <f t="shared" si="91"/>
        <v>0</v>
      </c>
      <c r="CD61" s="31">
        <f t="shared" si="92"/>
        <v>0</v>
      </c>
      <c r="CE61" s="31">
        <f t="shared" si="93"/>
        <v>0</v>
      </c>
      <c r="CF61" s="31">
        <f t="shared" si="94"/>
        <v>0</v>
      </c>
      <c r="CG61" s="31">
        <f t="shared" si="95"/>
        <v>0</v>
      </c>
      <c r="CH61" s="31">
        <f t="shared" si="96"/>
        <v>0</v>
      </c>
      <c r="CI61" s="31">
        <f t="shared" si="97"/>
        <v>0</v>
      </c>
    </row>
    <row r="62" spans="2:88" ht="49.2" customHeight="1">
      <c r="B62" s="475"/>
      <c r="M62" s="681" t="s">
        <v>1033</v>
      </c>
      <c r="N62" s="270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680"/>
      <c r="AC62" s="389"/>
      <c r="AD62" s="391"/>
      <c r="AF62" s="226"/>
      <c r="AG62" s="240"/>
      <c r="AI62" s="545"/>
      <c r="AJ62" s="483"/>
      <c r="AK62" s="338"/>
      <c r="AL62" s="416"/>
      <c r="AM62" s="583"/>
      <c r="AN62" s="584"/>
      <c r="AO62" s="585"/>
      <c r="AP62" s="586"/>
      <c r="AQ62" s="586"/>
      <c r="AR62" s="587"/>
      <c r="AS62" s="588"/>
      <c r="AT62" s="589"/>
      <c r="AU62" s="590"/>
      <c r="AV62" s="591"/>
      <c r="AW62" s="592"/>
      <c r="AX62" s="593"/>
      <c r="BD62" s="31">
        <f t="shared" si="68"/>
        <v>0</v>
      </c>
      <c r="BE62" s="31">
        <f t="shared" si="69"/>
        <v>0</v>
      </c>
      <c r="BF62" s="31">
        <f t="shared" si="70"/>
        <v>0</v>
      </c>
      <c r="BG62" s="31">
        <f t="shared" si="71"/>
        <v>0</v>
      </c>
      <c r="BH62" s="31">
        <f t="shared" si="72"/>
        <v>0</v>
      </c>
      <c r="BI62" s="31">
        <f t="shared" si="73"/>
        <v>0</v>
      </c>
      <c r="BJ62" s="31">
        <f t="shared" si="74"/>
        <v>0</v>
      </c>
      <c r="BK62" s="31">
        <f t="shared" si="75"/>
        <v>0</v>
      </c>
      <c r="BM62" s="226">
        <f t="shared" si="76"/>
        <v>0</v>
      </c>
      <c r="BN62" s="226">
        <f t="shared" si="77"/>
        <v>0</v>
      </c>
      <c r="BP62" s="31">
        <f t="shared" si="78"/>
        <v>0</v>
      </c>
      <c r="BQ62" s="31">
        <f t="shared" si="79"/>
        <v>0</v>
      </c>
      <c r="BR62" s="31">
        <f t="shared" si="80"/>
        <v>0</v>
      </c>
      <c r="BS62" s="31">
        <f t="shared" si="81"/>
        <v>0</v>
      </c>
      <c r="BT62" s="31">
        <f t="shared" si="82"/>
        <v>0</v>
      </c>
      <c r="BU62" s="31">
        <f t="shared" si="83"/>
        <v>0</v>
      </c>
      <c r="BV62" s="31">
        <f t="shared" si="84"/>
        <v>0</v>
      </c>
      <c r="BW62" s="31">
        <f t="shared" si="85"/>
        <v>0</v>
      </c>
      <c r="BX62" s="31">
        <f t="shared" si="86"/>
        <v>0</v>
      </c>
      <c r="BY62" s="31">
        <f t="shared" si="87"/>
        <v>0</v>
      </c>
      <c r="BZ62" s="31">
        <f t="shared" si="88"/>
        <v>0</v>
      </c>
      <c r="CA62" s="31">
        <f t="shared" si="89"/>
        <v>0</v>
      </c>
      <c r="CB62" s="31">
        <f t="shared" si="90"/>
        <v>0</v>
      </c>
      <c r="CC62" s="31">
        <f t="shared" si="91"/>
        <v>0</v>
      </c>
      <c r="CD62" s="31">
        <f t="shared" si="92"/>
        <v>0</v>
      </c>
      <c r="CE62" s="31">
        <f t="shared" si="93"/>
        <v>0</v>
      </c>
      <c r="CF62" s="31">
        <f t="shared" si="94"/>
        <v>0</v>
      </c>
      <c r="CG62" s="31">
        <f t="shared" si="95"/>
        <v>0</v>
      </c>
      <c r="CH62" s="31">
        <f t="shared" si="96"/>
        <v>0</v>
      </c>
      <c r="CI62" s="31">
        <f t="shared" si="97"/>
        <v>0</v>
      </c>
    </row>
    <row r="63" spans="2:88" ht="90" customHeight="1">
      <c r="B63" s="472"/>
      <c r="C63" s="180"/>
      <c r="D63" s="336" t="s">
        <v>208</v>
      </c>
      <c r="E63" s="357"/>
      <c r="F63" s="357"/>
      <c r="G63" s="341" t="s">
        <v>192</v>
      </c>
      <c r="H63" s="337" t="s">
        <v>1451</v>
      </c>
      <c r="I63" s="337" t="s">
        <v>226</v>
      </c>
      <c r="J63" s="337">
        <v>1</v>
      </c>
      <c r="K63" s="337">
        <v>0</v>
      </c>
      <c r="L63" s="337" t="s">
        <v>1488</v>
      </c>
      <c r="M63" s="667">
        <v>141.75</v>
      </c>
      <c r="N63" s="262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72"/>
      <c r="Z63" s="272"/>
      <c r="AA63" s="272"/>
      <c r="AB63" s="392">
        <f t="shared" si="33"/>
        <v>0</v>
      </c>
      <c r="AC63" s="386" t="str">
        <f t="shared" ref="AC63:AC74" si="114">IF(SUM(N63:AA63)&gt;0,"Yes","No")</f>
        <v>No</v>
      </c>
      <c r="AD63" s="387" t="str">
        <f t="shared" ref="AD63:AD74" si="115">IF(B63="New","Yes","No")</f>
        <v>No</v>
      </c>
      <c r="AF63" s="234">
        <v>1</v>
      </c>
      <c r="AG63" s="240">
        <f t="shared" si="34"/>
        <v>0</v>
      </c>
      <c r="AI63" s="543">
        <v>1.05</v>
      </c>
      <c r="AJ63" s="483">
        <f t="shared" si="35"/>
        <v>0</v>
      </c>
      <c r="AK63" s="338">
        <f t="shared" ref="AK63:AK74" si="116">J63*N63</f>
        <v>0</v>
      </c>
      <c r="AL63" s="416">
        <f t="shared" ref="AL63:AL74" si="117">J63*O63</f>
        <v>0</v>
      </c>
      <c r="AM63" s="583">
        <f t="shared" ref="AM63:AM74" si="118">J63*P63</f>
        <v>0</v>
      </c>
      <c r="AN63" s="584">
        <f t="shared" ref="AN63:AN74" si="119">J63*Q63</f>
        <v>0</v>
      </c>
      <c r="AO63" s="585">
        <f t="shared" ref="AO63:AO74" si="120">J63*R63</f>
        <v>0</v>
      </c>
      <c r="AP63" s="586">
        <f t="shared" ref="AP63:AP74" si="121">J63*S63</f>
        <v>0</v>
      </c>
      <c r="AQ63" s="586">
        <f t="shared" ref="AQ63:AQ74" si="122">J63*T63</f>
        <v>0</v>
      </c>
      <c r="AR63" s="587">
        <f t="shared" ref="AR63:AR74" si="123">J63*U63</f>
        <v>0</v>
      </c>
      <c r="AS63" s="588">
        <f t="shared" ref="AS63:AS74" si="124">J63*V63</f>
        <v>0</v>
      </c>
      <c r="AT63" s="589">
        <f t="shared" ref="AT63:AT74" si="125">J63*W63</f>
        <v>0</v>
      </c>
      <c r="AU63" s="590">
        <f t="shared" ref="AU63:AU74" si="126">J63*X63</f>
        <v>0</v>
      </c>
      <c r="AV63" s="591">
        <f t="shared" ref="AV63:AV74" si="127">J63*Y63</f>
        <v>0</v>
      </c>
      <c r="AW63" s="592">
        <f t="shared" ref="AW63:AW74" si="128">J63*Z63</f>
        <v>0</v>
      </c>
      <c r="AX63" s="593">
        <f t="shared" ref="AX63:AX74" si="129">J63*AA63</f>
        <v>0</v>
      </c>
      <c r="AY63" s="340">
        <v>1</v>
      </c>
      <c r="AZ63" s="339">
        <v>4</v>
      </c>
      <c r="BA63" s="340"/>
      <c r="BB63" s="339"/>
      <c r="BD63" s="31">
        <f t="shared" si="68"/>
        <v>0</v>
      </c>
      <c r="BE63" s="31">
        <f t="shared" si="69"/>
        <v>0</v>
      </c>
      <c r="BF63" s="31">
        <f t="shared" si="70"/>
        <v>0</v>
      </c>
      <c r="BG63" s="31">
        <f t="shared" si="71"/>
        <v>0</v>
      </c>
      <c r="BH63" s="31">
        <f t="shared" si="72"/>
        <v>0</v>
      </c>
      <c r="BI63" s="31">
        <f t="shared" si="73"/>
        <v>0</v>
      </c>
      <c r="BJ63" s="31">
        <f t="shared" si="74"/>
        <v>0</v>
      </c>
      <c r="BK63" s="31">
        <f t="shared" si="75"/>
        <v>0</v>
      </c>
      <c r="BM63" s="226">
        <f t="shared" si="76"/>
        <v>0</v>
      </c>
      <c r="BN63" s="226">
        <f t="shared" si="77"/>
        <v>0</v>
      </c>
      <c r="BP63" s="31">
        <f t="shared" si="78"/>
        <v>0</v>
      </c>
      <c r="BQ63" s="31">
        <f t="shared" si="79"/>
        <v>0</v>
      </c>
      <c r="BR63" s="31">
        <f t="shared" si="80"/>
        <v>0</v>
      </c>
      <c r="BS63" s="31">
        <f t="shared" si="81"/>
        <v>0</v>
      </c>
      <c r="BT63" s="31">
        <f t="shared" si="82"/>
        <v>0</v>
      </c>
      <c r="BU63" s="31">
        <f t="shared" si="83"/>
        <v>0</v>
      </c>
      <c r="BV63" s="31">
        <f t="shared" si="84"/>
        <v>0</v>
      </c>
      <c r="BW63" s="31">
        <f t="shared" si="85"/>
        <v>0</v>
      </c>
      <c r="BX63" s="31">
        <f t="shared" si="86"/>
        <v>0</v>
      </c>
      <c r="BY63" s="31">
        <f t="shared" si="87"/>
        <v>0</v>
      </c>
      <c r="BZ63" s="31">
        <f t="shared" si="88"/>
        <v>0</v>
      </c>
      <c r="CA63" s="31">
        <f t="shared" si="89"/>
        <v>0</v>
      </c>
      <c r="CB63" s="31">
        <f t="shared" si="90"/>
        <v>0</v>
      </c>
      <c r="CC63" s="31">
        <f t="shared" si="91"/>
        <v>0</v>
      </c>
      <c r="CD63" s="31">
        <f t="shared" si="92"/>
        <v>0</v>
      </c>
      <c r="CE63" s="31">
        <f t="shared" si="93"/>
        <v>0</v>
      </c>
      <c r="CF63" s="31">
        <f t="shared" si="94"/>
        <v>0</v>
      </c>
      <c r="CG63" s="31">
        <f t="shared" si="95"/>
        <v>0</v>
      </c>
      <c r="CH63" s="31">
        <f t="shared" si="96"/>
        <v>0</v>
      </c>
      <c r="CI63" s="31">
        <f t="shared" si="97"/>
        <v>0</v>
      </c>
    </row>
    <row r="64" spans="2:88" ht="90" customHeight="1">
      <c r="B64" s="474"/>
      <c r="D64" s="342" t="s">
        <v>209</v>
      </c>
      <c r="E64" s="90"/>
      <c r="F64" s="90"/>
      <c r="G64" s="347" t="s">
        <v>192</v>
      </c>
      <c r="H64" s="343" t="s">
        <v>1451</v>
      </c>
      <c r="I64" s="343" t="s">
        <v>226</v>
      </c>
      <c r="J64" s="343">
        <v>1</v>
      </c>
      <c r="K64" s="343">
        <v>0</v>
      </c>
      <c r="L64" s="343" t="s">
        <v>1488</v>
      </c>
      <c r="M64" s="668">
        <v>141.75</v>
      </c>
      <c r="N64" s="241"/>
      <c r="O64" s="242"/>
      <c r="P64" s="243"/>
      <c r="Q64" s="242"/>
      <c r="R64" s="243"/>
      <c r="S64" s="242"/>
      <c r="T64" s="243"/>
      <c r="U64" s="243"/>
      <c r="V64" s="242"/>
      <c r="W64" s="243"/>
      <c r="X64" s="242"/>
      <c r="Y64" s="243"/>
      <c r="Z64" s="242"/>
      <c r="AA64" s="243"/>
      <c r="AB64" s="408">
        <f t="shared" si="33"/>
        <v>0</v>
      </c>
      <c r="AC64" s="383" t="str">
        <f t="shared" si="114"/>
        <v>No</v>
      </c>
      <c r="AD64" s="384" t="str">
        <f t="shared" si="115"/>
        <v>No</v>
      </c>
      <c r="AF64" s="239">
        <v>1</v>
      </c>
      <c r="AG64" s="240">
        <f t="shared" si="34"/>
        <v>0</v>
      </c>
      <c r="AI64" s="543">
        <v>1.05</v>
      </c>
      <c r="AJ64" s="483">
        <f t="shared" si="35"/>
        <v>0</v>
      </c>
      <c r="AK64" s="338">
        <f t="shared" si="116"/>
        <v>0</v>
      </c>
      <c r="AL64" s="416">
        <f t="shared" si="117"/>
        <v>0</v>
      </c>
      <c r="AM64" s="583">
        <f t="shared" si="118"/>
        <v>0</v>
      </c>
      <c r="AN64" s="584">
        <f t="shared" si="119"/>
        <v>0</v>
      </c>
      <c r="AO64" s="585">
        <f t="shared" si="120"/>
        <v>0</v>
      </c>
      <c r="AP64" s="586">
        <f t="shared" si="121"/>
        <v>0</v>
      </c>
      <c r="AQ64" s="586">
        <f t="shared" si="122"/>
        <v>0</v>
      </c>
      <c r="AR64" s="587">
        <f t="shared" si="123"/>
        <v>0</v>
      </c>
      <c r="AS64" s="588">
        <f t="shared" si="124"/>
        <v>0</v>
      </c>
      <c r="AT64" s="589">
        <f t="shared" si="125"/>
        <v>0</v>
      </c>
      <c r="AU64" s="590">
        <f t="shared" si="126"/>
        <v>0</v>
      </c>
      <c r="AV64" s="591">
        <f t="shared" si="127"/>
        <v>0</v>
      </c>
      <c r="AW64" s="592">
        <f t="shared" si="128"/>
        <v>0</v>
      </c>
      <c r="AX64" s="593">
        <f t="shared" si="129"/>
        <v>0</v>
      </c>
      <c r="AY64" s="346">
        <v>1</v>
      </c>
      <c r="AZ64" s="345">
        <v>4</v>
      </c>
      <c r="BA64" s="346"/>
      <c r="BB64" s="345"/>
      <c r="BD64" s="31">
        <f t="shared" si="68"/>
        <v>0</v>
      </c>
      <c r="BE64" s="31">
        <f t="shared" si="69"/>
        <v>0</v>
      </c>
      <c r="BF64" s="31">
        <f t="shared" si="70"/>
        <v>0</v>
      </c>
      <c r="BG64" s="31">
        <f t="shared" si="71"/>
        <v>0</v>
      </c>
      <c r="BH64" s="31">
        <f t="shared" si="72"/>
        <v>0</v>
      </c>
      <c r="BI64" s="31">
        <f t="shared" si="73"/>
        <v>0</v>
      </c>
      <c r="BJ64" s="31">
        <f t="shared" si="74"/>
        <v>0</v>
      </c>
      <c r="BK64" s="31">
        <f t="shared" si="75"/>
        <v>0</v>
      </c>
      <c r="BM64" s="226">
        <f t="shared" si="76"/>
        <v>0</v>
      </c>
      <c r="BN64" s="226">
        <f t="shared" si="77"/>
        <v>0</v>
      </c>
      <c r="BP64" s="31">
        <f t="shared" si="78"/>
        <v>0</v>
      </c>
      <c r="BQ64" s="31">
        <f t="shared" si="79"/>
        <v>0</v>
      </c>
      <c r="BR64" s="31">
        <f t="shared" si="80"/>
        <v>0</v>
      </c>
      <c r="BS64" s="31">
        <f t="shared" si="81"/>
        <v>0</v>
      </c>
      <c r="BT64" s="31">
        <f t="shared" si="82"/>
        <v>0</v>
      </c>
      <c r="BU64" s="31">
        <f t="shared" si="83"/>
        <v>0</v>
      </c>
      <c r="BV64" s="31">
        <f t="shared" si="84"/>
        <v>0</v>
      </c>
      <c r="BW64" s="31">
        <f t="shared" si="85"/>
        <v>0</v>
      </c>
      <c r="BX64" s="31">
        <f t="shared" si="86"/>
        <v>0</v>
      </c>
      <c r="BY64" s="31">
        <f t="shared" si="87"/>
        <v>0</v>
      </c>
      <c r="BZ64" s="31">
        <f t="shared" si="88"/>
        <v>0</v>
      </c>
      <c r="CA64" s="31">
        <f t="shared" si="89"/>
        <v>0</v>
      </c>
      <c r="CB64" s="31">
        <f t="shared" si="90"/>
        <v>0</v>
      </c>
      <c r="CC64" s="31">
        <f t="shared" si="91"/>
        <v>0</v>
      </c>
      <c r="CD64" s="31">
        <f t="shared" si="92"/>
        <v>0</v>
      </c>
      <c r="CE64" s="31">
        <f t="shared" si="93"/>
        <v>0</v>
      </c>
      <c r="CF64" s="31">
        <f t="shared" si="94"/>
        <v>0</v>
      </c>
      <c r="CG64" s="31">
        <f t="shared" si="95"/>
        <v>0</v>
      </c>
      <c r="CH64" s="31">
        <f t="shared" si="96"/>
        <v>0</v>
      </c>
      <c r="CI64" s="31">
        <f t="shared" si="97"/>
        <v>0</v>
      </c>
    </row>
    <row r="65" spans="1:87" ht="90" customHeight="1">
      <c r="B65" s="474"/>
      <c r="D65" s="348" t="s">
        <v>210</v>
      </c>
      <c r="E65" s="358"/>
      <c r="F65" s="358"/>
      <c r="G65" s="350" t="s">
        <v>192</v>
      </c>
      <c r="H65" s="349" t="s">
        <v>252</v>
      </c>
      <c r="I65" s="349" t="s">
        <v>225</v>
      </c>
      <c r="J65" s="349">
        <v>1</v>
      </c>
      <c r="K65" s="349">
        <v>0</v>
      </c>
      <c r="L65" s="349" t="s">
        <v>1488</v>
      </c>
      <c r="M65" s="669">
        <v>157.5</v>
      </c>
      <c r="N65" s="236"/>
      <c r="O65" s="237"/>
      <c r="P65" s="238"/>
      <c r="Q65" s="237"/>
      <c r="R65" s="238"/>
      <c r="S65" s="237"/>
      <c r="T65" s="238"/>
      <c r="U65" s="238"/>
      <c r="V65" s="237"/>
      <c r="W65" s="238"/>
      <c r="X65" s="237"/>
      <c r="Y65" s="238"/>
      <c r="Z65" s="237"/>
      <c r="AA65" s="238"/>
      <c r="AB65" s="392">
        <f t="shared" si="33"/>
        <v>0</v>
      </c>
      <c r="AC65" s="386" t="str">
        <f t="shared" si="114"/>
        <v>No</v>
      </c>
      <c r="AD65" s="387" t="str">
        <f t="shared" si="115"/>
        <v>No</v>
      </c>
      <c r="AF65" s="239">
        <v>1</v>
      </c>
      <c r="AG65" s="240">
        <f t="shared" si="34"/>
        <v>0</v>
      </c>
      <c r="AI65" s="543">
        <v>1.45</v>
      </c>
      <c r="AJ65" s="483">
        <f t="shared" si="35"/>
        <v>0</v>
      </c>
      <c r="AK65" s="338">
        <f t="shared" si="116"/>
        <v>0</v>
      </c>
      <c r="AL65" s="416">
        <f t="shared" si="117"/>
        <v>0</v>
      </c>
      <c r="AM65" s="583">
        <f t="shared" si="118"/>
        <v>0</v>
      </c>
      <c r="AN65" s="584">
        <f t="shared" si="119"/>
        <v>0</v>
      </c>
      <c r="AO65" s="585">
        <f t="shared" si="120"/>
        <v>0</v>
      </c>
      <c r="AP65" s="586">
        <f t="shared" si="121"/>
        <v>0</v>
      </c>
      <c r="AQ65" s="586">
        <f t="shared" si="122"/>
        <v>0</v>
      </c>
      <c r="AR65" s="587">
        <f t="shared" si="123"/>
        <v>0</v>
      </c>
      <c r="AS65" s="588">
        <f t="shared" si="124"/>
        <v>0</v>
      </c>
      <c r="AT65" s="589">
        <f t="shared" si="125"/>
        <v>0</v>
      </c>
      <c r="AU65" s="590">
        <f t="shared" si="126"/>
        <v>0</v>
      </c>
      <c r="AV65" s="591">
        <f t="shared" si="127"/>
        <v>0</v>
      </c>
      <c r="AW65" s="592">
        <f t="shared" si="128"/>
        <v>0</v>
      </c>
      <c r="AX65" s="593">
        <f t="shared" si="129"/>
        <v>0</v>
      </c>
      <c r="AY65" s="346">
        <v>1</v>
      </c>
      <c r="AZ65" s="345">
        <v>4</v>
      </c>
      <c r="BA65" s="346"/>
      <c r="BB65" s="345"/>
      <c r="BD65" s="31">
        <f t="shared" si="68"/>
        <v>0</v>
      </c>
      <c r="BE65" s="31">
        <f t="shared" si="69"/>
        <v>0</v>
      </c>
      <c r="BF65" s="31">
        <f t="shared" si="70"/>
        <v>0</v>
      </c>
      <c r="BG65" s="31">
        <f t="shared" si="71"/>
        <v>0</v>
      </c>
      <c r="BH65" s="31">
        <f t="shared" si="72"/>
        <v>0</v>
      </c>
      <c r="BI65" s="31">
        <f t="shared" si="73"/>
        <v>0</v>
      </c>
      <c r="BJ65" s="31">
        <f t="shared" si="74"/>
        <v>0</v>
      </c>
      <c r="BK65" s="31">
        <f t="shared" si="75"/>
        <v>0</v>
      </c>
      <c r="BM65" s="226">
        <f t="shared" si="76"/>
        <v>0</v>
      </c>
      <c r="BN65" s="226">
        <f t="shared" si="77"/>
        <v>0</v>
      </c>
      <c r="BP65" s="31">
        <f t="shared" si="78"/>
        <v>0</v>
      </c>
      <c r="BQ65" s="31">
        <f t="shared" si="79"/>
        <v>0</v>
      </c>
      <c r="BR65" s="31">
        <f t="shared" si="80"/>
        <v>0</v>
      </c>
      <c r="BS65" s="31">
        <f t="shared" si="81"/>
        <v>0</v>
      </c>
      <c r="BT65" s="31">
        <f t="shared" si="82"/>
        <v>0</v>
      </c>
      <c r="BU65" s="31">
        <f t="shared" si="83"/>
        <v>0</v>
      </c>
      <c r="BV65" s="31">
        <f t="shared" si="84"/>
        <v>0</v>
      </c>
      <c r="BW65" s="31">
        <f t="shared" si="85"/>
        <v>0</v>
      </c>
      <c r="BX65" s="31">
        <f t="shared" si="86"/>
        <v>0</v>
      </c>
      <c r="BY65" s="31">
        <f t="shared" si="87"/>
        <v>0</v>
      </c>
      <c r="BZ65" s="31">
        <f t="shared" si="88"/>
        <v>0</v>
      </c>
      <c r="CA65" s="31">
        <f t="shared" si="89"/>
        <v>0</v>
      </c>
      <c r="CB65" s="31">
        <f t="shared" si="90"/>
        <v>0</v>
      </c>
      <c r="CC65" s="31">
        <f t="shared" si="91"/>
        <v>0</v>
      </c>
      <c r="CD65" s="31">
        <f t="shared" si="92"/>
        <v>0</v>
      </c>
      <c r="CE65" s="31">
        <f t="shared" si="93"/>
        <v>0</v>
      </c>
      <c r="CF65" s="31">
        <f t="shared" si="94"/>
        <v>0</v>
      </c>
      <c r="CG65" s="31">
        <f t="shared" si="95"/>
        <v>0</v>
      </c>
      <c r="CH65" s="31">
        <f t="shared" si="96"/>
        <v>0</v>
      </c>
      <c r="CI65" s="31">
        <f t="shared" si="97"/>
        <v>0</v>
      </c>
    </row>
    <row r="66" spans="1:87" ht="90" customHeight="1">
      <c r="B66" s="474"/>
      <c r="D66" s="342" t="s">
        <v>211</v>
      </c>
      <c r="E66" s="90"/>
      <c r="F66" s="90"/>
      <c r="G66" s="347" t="s">
        <v>192</v>
      </c>
      <c r="H66" s="343" t="s">
        <v>252</v>
      </c>
      <c r="I66" s="343" t="s">
        <v>225</v>
      </c>
      <c r="J66" s="343">
        <v>1</v>
      </c>
      <c r="K66" s="343">
        <v>0</v>
      </c>
      <c r="L66" s="343" t="s">
        <v>1488</v>
      </c>
      <c r="M66" s="668">
        <v>157.5</v>
      </c>
      <c r="N66" s="241"/>
      <c r="O66" s="242"/>
      <c r="P66" s="243"/>
      <c r="Q66" s="242"/>
      <c r="R66" s="243"/>
      <c r="S66" s="242"/>
      <c r="T66" s="243"/>
      <c r="U66" s="243"/>
      <c r="V66" s="242"/>
      <c r="W66" s="243"/>
      <c r="X66" s="242"/>
      <c r="Y66" s="243"/>
      <c r="Z66" s="242"/>
      <c r="AA66" s="243"/>
      <c r="AB66" s="408">
        <f t="shared" si="33"/>
        <v>0</v>
      </c>
      <c r="AC66" s="383" t="str">
        <f t="shared" si="114"/>
        <v>No</v>
      </c>
      <c r="AD66" s="384" t="str">
        <f t="shared" si="115"/>
        <v>No</v>
      </c>
      <c r="AF66" s="239">
        <v>1</v>
      </c>
      <c r="AG66" s="240">
        <f t="shared" si="34"/>
        <v>0</v>
      </c>
      <c r="AI66" s="543">
        <v>1.45</v>
      </c>
      <c r="AJ66" s="483">
        <f t="shared" si="35"/>
        <v>0</v>
      </c>
      <c r="AK66" s="338">
        <f t="shared" si="116"/>
        <v>0</v>
      </c>
      <c r="AL66" s="416">
        <f t="shared" si="117"/>
        <v>0</v>
      </c>
      <c r="AM66" s="583">
        <f t="shared" si="118"/>
        <v>0</v>
      </c>
      <c r="AN66" s="584">
        <f t="shared" si="119"/>
        <v>0</v>
      </c>
      <c r="AO66" s="585">
        <f t="shared" si="120"/>
        <v>0</v>
      </c>
      <c r="AP66" s="586">
        <f t="shared" si="121"/>
        <v>0</v>
      </c>
      <c r="AQ66" s="586">
        <f t="shared" si="122"/>
        <v>0</v>
      </c>
      <c r="AR66" s="587">
        <f t="shared" si="123"/>
        <v>0</v>
      </c>
      <c r="AS66" s="588">
        <f t="shared" si="124"/>
        <v>0</v>
      </c>
      <c r="AT66" s="589">
        <f t="shared" si="125"/>
        <v>0</v>
      </c>
      <c r="AU66" s="590">
        <f t="shared" si="126"/>
        <v>0</v>
      </c>
      <c r="AV66" s="591">
        <f t="shared" si="127"/>
        <v>0</v>
      </c>
      <c r="AW66" s="592">
        <f t="shared" si="128"/>
        <v>0</v>
      </c>
      <c r="AX66" s="593">
        <f t="shared" si="129"/>
        <v>0</v>
      </c>
      <c r="AY66" s="346">
        <v>1</v>
      </c>
      <c r="AZ66" s="345">
        <v>4</v>
      </c>
      <c r="BA66" s="346"/>
      <c r="BB66" s="345"/>
      <c r="BD66" s="31">
        <f t="shared" si="68"/>
        <v>0</v>
      </c>
      <c r="BE66" s="31">
        <f t="shared" si="69"/>
        <v>0</v>
      </c>
      <c r="BF66" s="31">
        <f t="shared" si="70"/>
        <v>0</v>
      </c>
      <c r="BG66" s="31">
        <f t="shared" si="71"/>
        <v>0</v>
      </c>
      <c r="BH66" s="31">
        <f t="shared" si="72"/>
        <v>0</v>
      </c>
      <c r="BI66" s="31">
        <f t="shared" si="73"/>
        <v>0</v>
      </c>
      <c r="BJ66" s="31">
        <f t="shared" si="74"/>
        <v>0</v>
      </c>
      <c r="BK66" s="31">
        <f t="shared" si="75"/>
        <v>0</v>
      </c>
      <c r="BM66" s="226">
        <f t="shared" si="76"/>
        <v>0</v>
      </c>
      <c r="BN66" s="226">
        <f t="shared" si="77"/>
        <v>0</v>
      </c>
      <c r="BP66" s="31">
        <f t="shared" si="78"/>
        <v>0</v>
      </c>
      <c r="BQ66" s="31">
        <f t="shared" si="79"/>
        <v>0</v>
      </c>
      <c r="BR66" s="31">
        <f t="shared" si="80"/>
        <v>0</v>
      </c>
      <c r="BS66" s="31">
        <f t="shared" si="81"/>
        <v>0</v>
      </c>
      <c r="BT66" s="31">
        <f t="shared" si="82"/>
        <v>0</v>
      </c>
      <c r="BU66" s="31">
        <f t="shared" si="83"/>
        <v>0</v>
      </c>
      <c r="BV66" s="31">
        <f t="shared" si="84"/>
        <v>0</v>
      </c>
      <c r="BW66" s="31">
        <f t="shared" si="85"/>
        <v>0</v>
      </c>
      <c r="BX66" s="31">
        <f t="shared" si="86"/>
        <v>0</v>
      </c>
      <c r="BY66" s="31">
        <f t="shared" si="87"/>
        <v>0</v>
      </c>
      <c r="BZ66" s="31">
        <f t="shared" si="88"/>
        <v>0</v>
      </c>
      <c r="CA66" s="31">
        <f t="shared" si="89"/>
        <v>0</v>
      </c>
      <c r="CB66" s="31">
        <f t="shared" si="90"/>
        <v>0</v>
      </c>
      <c r="CC66" s="31">
        <f t="shared" si="91"/>
        <v>0</v>
      </c>
      <c r="CD66" s="31">
        <f t="shared" si="92"/>
        <v>0</v>
      </c>
      <c r="CE66" s="31">
        <f t="shared" si="93"/>
        <v>0</v>
      </c>
      <c r="CF66" s="31">
        <f t="shared" si="94"/>
        <v>0</v>
      </c>
      <c r="CG66" s="31">
        <f t="shared" si="95"/>
        <v>0</v>
      </c>
      <c r="CH66" s="31">
        <f t="shared" si="96"/>
        <v>0</v>
      </c>
      <c r="CI66" s="31">
        <f t="shared" si="97"/>
        <v>0</v>
      </c>
    </row>
    <row r="67" spans="1:87" ht="90" customHeight="1">
      <c r="B67" s="474"/>
      <c r="D67" s="348" t="s">
        <v>212</v>
      </c>
      <c r="E67" s="358"/>
      <c r="F67" s="358"/>
      <c r="G67" s="350" t="s">
        <v>192</v>
      </c>
      <c r="H67" s="349" t="s">
        <v>1452</v>
      </c>
      <c r="I67" s="349" t="s">
        <v>225</v>
      </c>
      <c r="J67" s="349">
        <v>1</v>
      </c>
      <c r="K67" s="349">
        <v>0</v>
      </c>
      <c r="L67" s="349" t="s">
        <v>1488</v>
      </c>
      <c r="M67" s="669">
        <v>162.75</v>
      </c>
      <c r="N67" s="236"/>
      <c r="O67" s="237"/>
      <c r="P67" s="238"/>
      <c r="Q67" s="237"/>
      <c r="R67" s="238"/>
      <c r="S67" s="237"/>
      <c r="T67" s="238"/>
      <c r="U67" s="238"/>
      <c r="V67" s="237"/>
      <c r="W67" s="238"/>
      <c r="X67" s="237"/>
      <c r="Y67" s="238"/>
      <c r="Z67" s="237"/>
      <c r="AA67" s="238"/>
      <c r="AB67" s="392">
        <f t="shared" si="33"/>
        <v>0</v>
      </c>
      <c r="AC67" s="386" t="str">
        <f t="shared" si="114"/>
        <v>No</v>
      </c>
      <c r="AD67" s="387" t="str">
        <f t="shared" si="115"/>
        <v>No</v>
      </c>
      <c r="AF67" s="239">
        <v>1</v>
      </c>
      <c r="AG67" s="240">
        <f t="shared" si="34"/>
        <v>0</v>
      </c>
      <c r="AI67" s="543">
        <v>2.5499999999999998</v>
      </c>
      <c r="AJ67" s="483">
        <f t="shared" si="35"/>
        <v>0</v>
      </c>
      <c r="AK67" s="338">
        <f t="shared" si="116"/>
        <v>0</v>
      </c>
      <c r="AL67" s="416">
        <f t="shared" si="117"/>
        <v>0</v>
      </c>
      <c r="AM67" s="583">
        <f t="shared" si="118"/>
        <v>0</v>
      </c>
      <c r="AN67" s="584">
        <f t="shared" si="119"/>
        <v>0</v>
      </c>
      <c r="AO67" s="585">
        <f t="shared" si="120"/>
        <v>0</v>
      </c>
      <c r="AP67" s="586">
        <f t="shared" si="121"/>
        <v>0</v>
      </c>
      <c r="AQ67" s="586">
        <f t="shared" si="122"/>
        <v>0</v>
      </c>
      <c r="AR67" s="587">
        <f t="shared" si="123"/>
        <v>0</v>
      </c>
      <c r="AS67" s="588">
        <f t="shared" si="124"/>
        <v>0</v>
      </c>
      <c r="AT67" s="589">
        <f t="shared" si="125"/>
        <v>0</v>
      </c>
      <c r="AU67" s="590">
        <f t="shared" si="126"/>
        <v>0</v>
      </c>
      <c r="AV67" s="591">
        <f t="shared" si="127"/>
        <v>0</v>
      </c>
      <c r="AW67" s="592">
        <f t="shared" si="128"/>
        <v>0</v>
      </c>
      <c r="AX67" s="593">
        <f t="shared" si="129"/>
        <v>0</v>
      </c>
      <c r="AY67" s="346">
        <v>1</v>
      </c>
      <c r="AZ67" s="345">
        <v>4</v>
      </c>
      <c r="BA67" s="346"/>
      <c r="BB67" s="345"/>
      <c r="BD67" s="31">
        <f t="shared" si="68"/>
        <v>0</v>
      </c>
      <c r="BE67" s="31">
        <f t="shared" si="69"/>
        <v>0</v>
      </c>
      <c r="BF67" s="31">
        <f t="shared" si="70"/>
        <v>0</v>
      </c>
      <c r="BG67" s="31">
        <f t="shared" si="71"/>
        <v>0</v>
      </c>
      <c r="BH67" s="31">
        <f t="shared" si="72"/>
        <v>0</v>
      </c>
      <c r="BI67" s="31">
        <f t="shared" si="73"/>
        <v>0</v>
      </c>
      <c r="BJ67" s="31">
        <f t="shared" si="74"/>
        <v>0</v>
      </c>
      <c r="BK67" s="31">
        <f t="shared" si="75"/>
        <v>0</v>
      </c>
      <c r="BM67" s="226">
        <f t="shared" si="76"/>
        <v>0</v>
      </c>
      <c r="BN67" s="226">
        <f t="shared" si="77"/>
        <v>0</v>
      </c>
      <c r="BP67" s="31">
        <f t="shared" si="78"/>
        <v>0</v>
      </c>
      <c r="BQ67" s="31">
        <f t="shared" si="79"/>
        <v>0</v>
      </c>
      <c r="BR67" s="31">
        <f t="shared" si="80"/>
        <v>0</v>
      </c>
      <c r="BS67" s="31">
        <f t="shared" si="81"/>
        <v>0</v>
      </c>
      <c r="BT67" s="31">
        <f t="shared" si="82"/>
        <v>0</v>
      </c>
      <c r="BU67" s="31">
        <f t="shared" si="83"/>
        <v>0</v>
      </c>
      <c r="BV67" s="31">
        <f t="shared" si="84"/>
        <v>0</v>
      </c>
      <c r="BW67" s="31">
        <f t="shared" si="85"/>
        <v>0</v>
      </c>
      <c r="BX67" s="31">
        <f t="shared" si="86"/>
        <v>0</v>
      </c>
      <c r="BY67" s="31">
        <f t="shared" si="87"/>
        <v>0</v>
      </c>
      <c r="BZ67" s="31">
        <f t="shared" si="88"/>
        <v>0</v>
      </c>
      <c r="CA67" s="31">
        <f t="shared" si="89"/>
        <v>0</v>
      </c>
      <c r="CB67" s="31">
        <f t="shared" si="90"/>
        <v>0</v>
      </c>
      <c r="CC67" s="31">
        <f t="shared" si="91"/>
        <v>0</v>
      </c>
      <c r="CD67" s="31">
        <f t="shared" si="92"/>
        <v>0</v>
      </c>
      <c r="CE67" s="31">
        <f t="shared" si="93"/>
        <v>0</v>
      </c>
      <c r="CF67" s="31">
        <f t="shared" si="94"/>
        <v>0</v>
      </c>
      <c r="CG67" s="31">
        <f t="shared" si="95"/>
        <v>0</v>
      </c>
      <c r="CH67" s="31">
        <f t="shared" si="96"/>
        <v>0</v>
      </c>
      <c r="CI67" s="31">
        <f t="shared" si="97"/>
        <v>0</v>
      </c>
    </row>
    <row r="68" spans="1:87" ht="90" customHeight="1">
      <c r="B68" s="474"/>
      <c r="D68" s="342" t="s">
        <v>213</v>
      </c>
      <c r="E68" s="90"/>
      <c r="F68" s="90"/>
      <c r="G68" s="347" t="s">
        <v>192</v>
      </c>
      <c r="H68" s="343" t="s">
        <v>1452</v>
      </c>
      <c r="I68" s="343" t="s">
        <v>225</v>
      </c>
      <c r="J68" s="343">
        <v>1</v>
      </c>
      <c r="K68" s="343">
        <v>0</v>
      </c>
      <c r="L68" s="343" t="s">
        <v>1488</v>
      </c>
      <c r="M68" s="668">
        <v>162.75</v>
      </c>
      <c r="N68" s="241"/>
      <c r="O68" s="242"/>
      <c r="P68" s="243"/>
      <c r="Q68" s="242"/>
      <c r="R68" s="243"/>
      <c r="S68" s="242"/>
      <c r="T68" s="243"/>
      <c r="U68" s="243"/>
      <c r="V68" s="242"/>
      <c r="W68" s="243"/>
      <c r="X68" s="242"/>
      <c r="Y68" s="243"/>
      <c r="Z68" s="242"/>
      <c r="AA68" s="243"/>
      <c r="AB68" s="408">
        <f t="shared" si="33"/>
        <v>0</v>
      </c>
      <c r="AC68" s="383" t="str">
        <f t="shared" si="114"/>
        <v>No</v>
      </c>
      <c r="AD68" s="384" t="str">
        <f t="shared" si="115"/>
        <v>No</v>
      </c>
      <c r="AF68" s="239">
        <v>1</v>
      </c>
      <c r="AG68" s="240">
        <f t="shared" si="34"/>
        <v>0</v>
      </c>
      <c r="AI68" s="543">
        <v>2.5499999999999998</v>
      </c>
      <c r="AJ68" s="483">
        <f t="shared" si="35"/>
        <v>0</v>
      </c>
      <c r="AK68" s="338">
        <f t="shared" si="116"/>
        <v>0</v>
      </c>
      <c r="AL68" s="416">
        <f t="shared" si="117"/>
        <v>0</v>
      </c>
      <c r="AM68" s="583">
        <f t="shared" si="118"/>
        <v>0</v>
      </c>
      <c r="AN68" s="584">
        <f t="shared" si="119"/>
        <v>0</v>
      </c>
      <c r="AO68" s="585">
        <f t="shared" si="120"/>
        <v>0</v>
      </c>
      <c r="AP68" s="586">
        <f t="shared" si="121"/>
        <v>0</v>
      </c>
      <c r="AQ68" s="586">
        <f t="shared" si="122"/>
        <v>0</v>
      </c>
      <c r="AR68" s="587">
        <f t="shared" si="123"/>
        <v>0</v>
      </c>
      <c r="AS68" s="588">
        <f t="shared" si="124"/>
        <v>0</v>
      </c>
      <c r="AT68" s="589">
        <f t="shared" si="125"/>
        <v>0</v>
      </c>
      <c r="AU68" s="590">
        <f t="shared" si="126"/>
        <v>0</v>
      </c>
      <c r="AV68" s="591">
        <f t="shared" si="127"/>
        <v>0</v>
      </c>
      <c r="AW68" s="592">
        <f t="shared" si="128"/>
        <v>0</v>
      </c>
      <c r="AX68" s="593">
        <f t="shared" si="129"/>
        <v>0</v>
      </c>
      <c r="AY68" s="346">
        <v>1</v>
      </c>
      <c r="AZ68" s="345">
        <v>4</v>
      </c>
      <c r="BA68" s="346"/>
      <c r="BB68" s="345"/>
      <c r="BD68" s="31">
        <f t="shared" si="68"/>
        <v>0</v>
      </c>
      <c r="BE68" s="31">
        <f t="shared" si="69"/>
        <v>0</v>
      </c>
      <c r="BF68" s="31">
        <f t="shared" si="70"/>
        <v>0</v>
      </c>
      <c r="BG68" s="31">
        <f t="shared" si="71"/>
        <v>0</v>
      </c>
      <c r="BH68" s="31">
        <f t="shared" si="72"/>
        <v>0</v>
      </c>
      <c r="BI68" s="31">
        <f t="shared" si="73"/>
        <v>0</v>
      </c>
      <c r="BJ68" s="31">
        <f t="shared" si="74"/>
        <v>0</v>
      </c>
      <c r="BK68" s="31">
        <f t="shared" si="75"/>
        <v>0</v>
      </c>
      <c r="BM68" s="226">
        <f t="shared" si="76"/>
        <v>0</v>
      </c>
      <c r="BN68" s="226">
        <f t="shared" si="77"/>
        <v>0</v>
      </c>
      <c r="BP68" s="31">
        <f t="shared" si="78"/>
        <v>0</v>
      </c>
      <c r="BQ68" s="31">
        <f t="shared" si="79"/>
        <v>0</v>
      </c>
      <c r="BR68" s="31">
        <f t="shared" si="80"/>
        <v>0</v>
      </c>
      <c r="BS68" s="31">
        <f t="shared" si="81"/>
        <v>0</v>
      </c>
      <c r="BT68" s="31">
        <f t="shared" si="82"/>
        <v>0</v>
      </c>
      <c r="BU68" s="31">
        <f t="shared" si="83"/>
        <v>0</v>
      </c>
      <c r="BV68" s="31">
        <f t="shared" si="84"/>
        <v>0</v>
      </c>
      <c r="BW68" s="31">
        <f t="shared" si="85"/>
        <v>0</v>
      </c>
      <c r="BX68" s="31">
        <f t="shared" si="86"/>
        <v>0</v>
      </c>
      <c r="BY68" s="31">
        <f t="shared" si="87"/>
        <v>0</v>
      </c>
      <c r="BZ68" s="31">
        <f t="shared" si="88"/>
        <v>0</v>
      </c>
      <c r="CA68" s="31">
        <f t="shared" si="89"/>
        <v>0</v>
      </c>
      <c r="CB68" s="31">
        <f t="shared" si="90"/>
        <v>0</v>
      </c>
      <c r="CC68" s="31">
        <f t="shared" si="91"/>
        <v>0</v>
      </c>
      <c r="CD68" s="31">
        <f t="shared" si="92"/>
        <v>0</v>
      </c>
      <c r="CE68" s="31">
        <f t="shared" si="93"/>
        <v>0</v>
      </c>
      <c r="CF68" s="31">
        <f t="shared" si="94"/>
        <v>0</v>
      </c>
      <c r="CG68" s="31">
        <f t="shared" si="95"/>
        <v>0</v>
      </c>
      <c r="CH68" s="31">
        <f t="shared" si="96"/>
        <v>0</v>
      </c>
      <c r="CI68" s="31">
        <f t="shared" si="97"/>
        <v>0</v>
      </c>
    </row>
    <row r="69" spans="1:87" ht="90" customHeight="1">
      <c r="A69" s="273"/>
      <c r="B69" s="474"/>
      <c r="D69" s="348" t="s">
        <v>214</v>
      </c>
      <c r="E69" s="358"/>
      <c r="F69" s="358"/>
      <c r="G69" s="350" t="s">
        <v>192</v>
      </c>
      <c r="H69" s="349" t="s">
        <v>1453</v>
      </c>
      <c r="I69" s="349" t="s">
        <v>225</v>
      </c>
      <c r="J69" s="349">
        <v>1</v>
      </c>
      <c r="K69" s="349">
        <v>0</v>
      </c>
      <c r="L69" s="349" t="s">
        <v>1488</v>
      </c>
      <c r="M69" s="669">
        <v>168</v>
      </c>
      <c r="N69" s="236"/>
      <c r="O69" s="237"/>
      <c r="P69" s="238"/>
      <c r="Q69" s="237"/>
      <c r="R69" s="238"/>
      <c r="S69" s="237"/>
      <c r="T69" s="238"/>
      <c r="U69" s="238"/>
      <c r="V69" s="237"/>
      <c r="W69" s="238"/>
      <c r="X69" s="237"/>
      <c r="Y69" s="238"/>
      <c r="Z69" s="237"/>
      <c r="AA69" s="238"/>
      <c r="AB69" s="392">
        <f t="shared" si="33"/>
        <v>0</v>
      </c>
      <c r="AC69" s="386" t="str">
        <f t="shared" si="114"/>
        <v>No</v>
      </c>
      <c r="AD69" s="387" t="str">
        <f t="shared" si="115"/>
        <v>No</v>
      </c>
      <c r="AF69" s="239">
        <v>1</v>
      </c>
      <c r="AG69" s="240">
        <f t="shared" si="34"/>
        <v>0</v>
      </c>
      <c r="AI69" s="543">
        <v>3.6</v>
      </c>
      <c r="AJ69" s="483">
        <f t="shared" si="35"/>
        <v>0</v>
      </c>
      <c r="AK69" s="338">
        <f t="shared" si="116"/>
        <v>0</v>
      </c>
      <c r="AL69" s="416">
        <f t="shared" si="117"/>
        <v>0</v>
      </c>
      <c r="AM69" s="583">
        <f t="shared" si="118"/>
        <v>0</v>
      </c>
      <c r="AN69" s="584">
        <f t="shared" si="119"/>
        <v>0</v>
      </c>
      <c r="AO69" s="585">
        <f t="shared" si="120"/>
        <v>0</v>
      </c>
      <c r="AP69" s="586">
        <f t="shared" si="121"/>
        <v>0</v>
      </c>
      <c r="AQ69" s="586">
        <f t="shared" si="122"/>
        <v>0</v>
      </c>
      <c r="AR69" s="587">
        <f t="shared" si="123"/>
        <v>0</v>
      </c>
      <c r="AS69" s="588">
        <f t="shared" si="124"/>
        <v>0</v>
      </c>
      <c r="AT69" s="589">
        <f t="shared" si="125"/>
        <v>0</v>
      </c>
      <c r="AU69" s="590">
        <f t="shared" si="126"/>
        <v>0</v>
      </c>
      <c r="AV69" s="591">
        <f t="shared" si="127"/>
        <v>0</v>
      </c>
      <c r="AW69" s="592">
        <f t="shared" si="128"/>
        <v>0</v>
      </c>
      <c r="AX69" s="593">
        <f t="shared" si="129"/>
        <v>0</v>
      </c>
      <c r="AY69" s="346">
        <v>1</v>
      </c>
      <c r="AZ69" s="345">
        <v>4</v>
      </c>
      <c r="BA69" s="346"/>
      <c r="BB69" s="345"/>
      <c r="BD69" s="31">
        <f t="shared" si="68"/>
        <v>0</v>
      </c>
      <c r="BE69" s="31">
        <f t="shared" si="69"/>
        <v>0</v>
      </c>
      <c r="BF69" s="31">
        <f t="shared" si="70"/>
        <v>0</v>
      </c>
      <c r="BG69" s="31">
        <f t="shared" si="71"/>
        <v>0</v>
      </c>
      <c r="BH69" s="31">
        <f t="shared" si="72"/>
        <v>0</v>
      </c>
      <c r="BI69" s="31">
        <f t="shared" si="73"/>
        <v>0</v>
      </c>
      <c r="BJ69" s="31">
        <f t="shared" si="74"/>
        <v>0</v>
      </c>
      <c r="BK69" s="31">
        <f t="shared" si="75"/>
        <v>0</v>
      </c>
      <c r="BM69" s="226">
        <f t="shared" si="76"/>
        <v>0</v>
      </c>
      <c r="BN69" s="226">
        <f t="shared" si="77"/>
        <v>0</v>
      </c>
      <c r="BP69" s="31">
        <f t="shared" si="78"/>
        <v>0</v>
      </c>
      <c r="BQ69" s="31">
        <f t="shared" si="79"/>
        <v>0</v>
      </c>
      <c r="BR69" s="31">
        <f t="shared" si="80"/>
        <v>0</v>
      </c>
      <c r="BS69" s="31">
        <f t="shared" si="81"/>
        <v>0</v>
      </c>
      <c r="BT69" s="31">
        <f t="shared" si="82"/>
        <v>0</v>
      </c>
      <c r="BU69" s="31">
        <f t="shared" si="83"/>
        <v>0</v>
      </c>
      <c r="BV69" s="31">
        <f t="shared" si="84"/>
        <v>0</v>
      </c>
      <c r="BW69" s="31">
        <f t="shared" si="85"/>
        <v>0</v>
      </c>
      <c r="BX69" s="31">
        <f t="shared" si="86"/>
        <v>0</v>
      </c>
      <c r="BY69" s="31">
        <f t="shared" si="87"/>
        <v>0</v>
      </c>
      <c r="BZ69" s="31">
        <f t="shared" si="88"/>
        <v>0</v>
      </c>
      <c r="CA69" s="31">
        <f t="shared" si="89"/>
        <v>0</v>
      </c>
      <c r="CB69" s="31">
        <f t="shared" si="90"/>
        <v>0</v>
      </c>
      <c r="CC69" s="31">
        <f t="shared" si="91"/>
        <v>0</v>
      </c>
      <c r="CD69" s="31">
        <f t="shared" si="92"/>
        <v>0</v>
      </c>
      <c r="CE69" s="31">
        <f t="shared" si="93"/>
        <v>0</v>
      </c>
      <c r="CF69" s="31">
        <f t="shared" si="94"/>
        <v>0</v>
      </c>
      <c r="CG69" s="31">
        <f t="shared" si="95"/>
        <v>0</v>
      </c>
      <c r="CH69" s="31">
        <f t="shared" si="96"/>
        <v>0</v>
      </c>
      <c r="CI69" s="31">
        <f t="shared" si="97"/>
        <v>0</v>
      </c>
    </row>
    <row r="70" spans="1:87" ht="90" customHeight="1">
      <c r="B70" s="474"/>
      <c r="D70" s="342" t="s">
        <v>215</v>
      </c>
      <c r="E70" s="90"/>
      <c r="F70" s="90"/>
      <c r="G70" s="347" t="s">
        <v>192</v>
      </c>
      <c r="H70" s="343" t="s">
        <v>1453</v>
      </c>
      <c r="I70" s="343" t="s">
        <v>225</v>
      </c>
      <c r="J70" s="343">
        <v>1</v>
      </c>
      <c r="K70" s="343">
        <v>0</v>
      </c>
      <c r="L70" s="343" t="s">
        <v>1488</v>
      </c>
      <c r="M70" s="668">
        <v>168</v>
      </c>
      <c r="N70" s="241"/>
      <c r="O70" s="242"/>
      <c r="P70" s="243"/>
      <c r="Q70" s="242"/>
      <c r="R70" s="243"/>
      <c r="S70" s="242"/>
      <c r="T70" s="243"/>
      <c r="U70" s="243"/>
      <c r="V70" s="242"/>
      <c r="W70" s="243"/>
      <c r="X70" s="242"/>
      <c r="Y70" s="243"/>
      <c r="Z70" s="242"/>
      <c r="AA70" s="243"/>
      <c r="AB70" s="408">
        <f t="shared" si="33"/>
        <v>0</v>
      </c>
      <c r="AC70" s="383" t="str">
        <f t="shared" si="114"/>
        <v>No</v>
      </c>
      <c r="AD70" s="384" t="str">
        <f t="shared" si="115"/>
        <v>No</v>
      </c>
      <c r="AF70" s="239">
        <v>1</v>
      </c>
      <c r="AG70" s="240">
        <f t="shared" si="34"/>
        <v>0</v>
      </c>
      <c r="AI70" s="543">
        <v>3.6</v>
      </c>
      <c r="AJ70" s="483">
        <f t="shared" si="35"/>
        <v>0</v>
      </c>
      <c r="AK70" s="338">
        <f t="shared" si="116"/>
        <v>0</v>
      </c>
      <c r="AL70" s="416">
        <f t="shared" si="117"/>
        <v>0</v>
      </c>
      <c r="AM70" s="583">
        <f t="shared" si="118"/>
        <v>0</v>
      </c>
      <c r="AN70" s="584">
        <f t="shared" si="119"/>
        <v>0</v>
      </c>
      <c r="AO70" s="585">
        <f t="shared" si="120"/>
        <v>0</v>
      </c>
      <c r="AP70" s="586">
        <f t="shared" si="121"/>
        <v>0</v>
      </c>
      <c r="AQ70" s="586">
        <f t="shared" si="122"/>
        <v>0</v>
      </c>
      <c r="AR70" s="587">
        <f t="shared" si="123"/>
        <v>0</v>
      </c>
      <c r="AS70" s="588">
        <f t="shared" si="124"/>
        <v>0</v>
      </c>
      <c r="AT70" s="589">
        <f t="shared" si="125"/>
        <v>0</v>
      </c>
      <c r="AU70" s="590">
        <f t="shared" si="126"/>
        <v>0</v>
      </c>
      <c r="AV70" s="591">
        <f t="shared" si="127"/>
        <v>0</v>
      </c>
      <c r="AW70" s="592">
        <f t="shared" si="128"/>
        <v>0</v>
      </c>
      <c r="AX70" s="593">
        <f t="shared" si="129"/>
        <v>0</v>
      </c>
      <c r="AY70" s="346">
        <v>1</v>
      </c>
      <c r="AZ70" s="345">
        <v>4</v>
      </c>
      <c r="BA70" s="346"/>
      <c r="BB70" s="345"/>
      <c r="BD70" s="31">
        <f t="shared" si="68"/>
        <v>0</v>
      </c>
      <c r="BE70" s="31">
        <f t="shared" si="69"/>
        <v>0</v>
      </c>
      <c r="BF70" s="31">
        <f t="shared" si="70"/>
        <v>0</v>
      </c>
      <c r="BG70" s="31">
        <f t="shared" si="71"/>
        <v>0</v>
      </c>
      <c r="BH70" s="31">
        <f t="shared" si="72"/>
        <v>0</v>
      </c>
      <c r="BI70" s="31">
        <f t="shared" si="73"/>
        <v>0</v>
      </c>
      <c r="BJ70" s="31">
        <f t="shared" si="74"/>
        <v>0</v>
      </c>
      <c r="BK70" s="31">
        <f t="shared" si="75"/>
        <v>0</v>
      </c>
      <c r="BM70" s="226">
        <f t="shared" si="76"/>
        <v>0</v>
      </c>
      <c r="BN70" s="226">
        <f t="shared" si="77"/>
        <v>0</v>
      </c>
      <c r="BP70" s="31">
        <f t="shared" si="78"/>
        <v>0</v>
      </c>
      <c r="BQ70" s="31">
        <f t="shared" si="79"/>
        <v>0</v>
      </c>
      <c r="BR70" s="31">
        <f t="shared" si="80"/>
        <v>0</v>
      </c>
      <c r="BS70" s="31">
        <f t="shared" si="81"/>
        <v>0</v>
      </c>
      <c r="BT70" s="31">
        <f t="shared" si="82"/>
        <v>0</v>
      </c>
      <c r="BU70" s="31">
        <f t="shared" si="83"/>
        <v>0</v>
      </c>
      <c r="BV70" s="31">
        <f t="shared" si="84"/>
        <v>0</v>
      </c>
      <c r="BW70" s="31">
        <f t="shared" si="85"/>
        <v>0</v>
      </c>
      <c r="BX70" s="31">
        <f t="shared" si="86"/>
        <v>0</v>
      </c>
      <c r="BY70" s="31">
        <f t="shared" si="87"/>
        <v>0</v>
      </c>
      <c r="BZ70" s="31">
        <f t="shared" si="88"/>
        <v>0</v>
      </c>
      <c r="CA70" s="31">
        <f t="shared" si="89"/>
        <v>0</v>
      </c>
      <c r="CB70" s="31">
        <f t="shared" si="90"/>
        <v>0</v>
      </c>
      <c r="CC70" s="31">
        <f t="shared" si="91"/>
        <v>0</v>
      </c>
      <c r="CD70" s="31">
        <f t="shared" si="92"/>
        <v>0</v>
      </c>
      <c r="CE70" s="31">
        <f t="shared" si="93"/>
        <v>0</v>
      </c>
      <c r="CF70" s="31">
        <f t="shared" si="94"/>
        <v>0</v>
      </c>
      <c r="CG70" s="31">
        <f t="shared" si="95"/>
        <v>0</v>
      </c>
      <c r="CH70" s="31">
        <f t="shared" si="96"/>
        <v>0</v>
      </c>
      <c r="CI70" s="31">
        <f t="shared" si="97"/>
        <v>0</v>
      </c>
    </row>
    <row r="71" spans="1:87" ht="90" customHeight="1">
      <c r="B71" s="474"/>
      <c r="D71" s="348" t="s">
        <v>216</v>
      </c>
      <c r="E71" s="358"/>
      <c r="F71" s="358"/>
      <c r="G71" s="350" t="s">
        <v>192</v>
      </c>
      <c r="H71" s="349" t="s">
        <v>253</v>
      </c>
      <c r="I71" s="349" t="s">
        <v>82</v>
      </c>
      <c r="J71" s="349">
        <v>1</v>
      </c>
      <c r="K71" s="349">
        <v>0</v>
      </c>
      <c r="L71" s="349" t="s">
        <v>1488</v>
      </c>
      <c r="M71" s="669">
        <v>199.5</v>
      </c>
      <c r="N71" s="236"/>
      <c r="O71" s="237"/>
      <c r="P71" s="238"/>
      <c r="Q71" s="237"/>
      <c r="R71" s="238"/>
      <c r="S71" s="237"/>
      <c r="T71" s="238"/>
      <c r="U71" s="238"/>
      <c r="V71" s="237"/>
      <c r="W71" s="238"/>
      <c r="X71" s="237"/>
      <c r="Y71" s="238"/>
      <c r="Z71" s="237"/>
      <c r="AA71" s="238"/>
      <c r="AB71" s="392">
        <f t="shared" si="33"/>
        <v>0</v>
      </c>
      <c r="AC71" s="386" t="str">
        <f t="shared" si="114"/>
        <v>No</v>
      </c>
      <c r="AD71" s="387" t="str">
        <f t="shared" si="115"/>
        <v>No</v>
      </c>
      <c r="AF71" s="239">
        <v>1</v>
      </c>
      <c r="AG71" s="240">
        <f t="shared" si="34"/>
        <v>0</v>
      </c>
      <c r="AI71" s="543">
        <v>4.4000000000000004</v>
      </c>
      <c r="AJ71" s="483">
        <f t="shared" si="35"/>
        <v>0</v>
      </c>
      <c r="AK71" s="338">
        <f t="shared" si="116"/>
        <v>0</v>
      </c>
      <c r="AL71" s="416">
        <f t="shared" si="117"/>
        <v>0</v>
      </c>
      <c r="AM71" s="583">
        <f t="shared" si="118"/>
        <v>0</v>
      </c>
      <c r="AN71" s="584">
        <f t="shared" si="119"/>
        <v>0</v>
      </c>
      <c r="AO71" s="585">
        <f t="shared" si="120"/>
        <v>0</v>
      </c>
      <c r="AP71" s="586">
        <f t="shared" si="121"/>
        <v>0</v>
      </c>
      <c r="AQ71" s="586">
        <f t="shared" si="122"/>
        <v>0</v>
      </c>
      <c r="AR71" s="587">
        <f t="shared" si="123"/>
        <v>0</v>
      </c>
      <c r="AS71" s="588">
        <f t="shared" si="124"/>
        <v>0</v>
      </c>
      <c r="AT71" s="589">
        <f t="shared" si="125"/>
        <v>0</v>
      </c>
      <c r="AU71" s="590">
        <f t="shared" si="126"/>
        <v>0</v>
      </c>
      <c r="AV71" s="591">
        <f t="shared" si="127"/>
        <v>0</v>
      </c>
      <c r="AW71" s="592">
        <f t="shared" si="128"/>
        <v>0</v>
      </c>
      <c r="AX71" s="593">
        <f t="shared" si="129"/>
        <v>0</v>
      </c>
      <c r="AY71" s="346">
        <v>1</v>
      </c>
      <c r="AZ71" s="345">
        <v>4</v>
      </c>
      <c r="BA71" s="346"/>
      <c r="BB71" s="345"/>
      <c r="BD71" s="31">
        <f t="shared" si="68"/>
        <v>0</v>
      </c>
      <c r="BE71" s="31">
        <f t="shared" si="69"/>
        <v>0</v>
      </c>
      <c r="BF71" s="31">
        <f t="shared" si="70"/>
        <v>0</v>
      </c>
      <c r="BG71" s="31">
        <f t="shared" si="71"/>
        <v>0</v>
      </c>
      <c r="BH71" s="31">
        <f t="shared" si="72"/>
        <v>0</v>
      </c>
      <c r="BI71" s="31">
        <f t="shared" si="73"/>
        <v>0</v>
      </c>
      <c r="BJ71" s="31">
        <f t="shared" si="74"/>
        <v>0</v>
      </c>
      <c r="BK71" s="31">
        <f t="shared" si="75"/>
        <v>0</v>
      </c>
      <c r="BM71" s="226">
        <f t="shared" si="76"/>
        <v>0</v>
      </c>
      <c r="BN71" s="226">
        <f t="shared" si="77"/>
        <v>0</v>
      </c>
      <c r="BP71" s="31">
        <f t="shared" si="78"/>
        <v>0</v>
      </c>
      <c r="BQ71" s="31">
        <f t="shared" si="79"/>
        <v>0</v>
      </c>
      <c r="BR71" s="31">
        <f t="shared" si="80"/>
        <v>0</v>
      </c>
      <c r="BS71" s="31">
        <f t="shared" si="81"/>
        <v>0</v>
      </c>
      <c r="BT71" s="31">
        <f t="shared" si="82"/>
        <v>0</v>
      </c>
      <c r="BU71" s="31">
        <f t="shared" si="83"/>
        <v>0</v>
      </c>
      <c r="BV71" s="31">
        <f t="shared" si="84"/>
        <v>0</v>
      </c>
      <c r="BW71" s="31">
        <f t="shared" si="85"/>
        <v>0</v>
      </c>
      <c r="BX71" s="31">
        <f t="shared" si="86"/>
        <v>0</v>
      </c>
      <c r="BY71" s="31">
        <f t="shared" si="87"/>
        <v>0</v>
      </c>
      <c r="BZ71" s="31">
        <f t="shared" si="88"/>
        <v>0</v>
      </c>
      <c r="CA71" s="31">
        <f t="shared" si="89"/>
        <v>0</v>
      </c>
      <c r="CB71" s="31">
        <f t="shared" si="90"/>
        <v>0</v>
      </c>
      <c r="CC71" s="31">
        <f t="shared" si="91"/>
        <v>0</v>
      </c>
      <c r="CD71" s="31">
        <f t="shared" si="92"/>
        <v>0</v>
      </c>
      <c r="CE71" s="31">
        <f t="shared" si="93"/>
        <v>0</v>
      </c>
      <c r="CF71" s="31">
        <f t="shared" si="94"/>
        <v>0</v>
      </c>
      <c r="CG71" s="31">
        <f t="shared" si="95"/>
        <v>0</v>
      </c>
      <c r="CH71" s="31">
        <f t="shared" si="96"/>
        <v>0</v>
      </c>
      <c r="CI71" s="31">
        <f t="shared" si="97"/>
        <v>0</v>
      </c>
    </row>
    <row r="72" spans="1:87" ht="90" customHeight="1">
      <c r="B72" s="474"/>
      <c r="D72" s="342" t="s">
        <v>217</v>
      </c>
      <c r="E72" s="90"/>
      <c r="F72" s="90"/>
      <c r="G72" s="347" t="s">
        <v>192</v>
      </c>
      <c r="H72" s="343" t="s">
        <v>253</v>
      </c>
      <c r="I72" s="343" t="s">
        <v>82</v>
      </c>
      <c r="J72" s="343">
        <v>1</v>
      </c>
      <c r="K72" s="343">
        <v>0</v>
      </c>
      <c r="L72" s="343" t="s">
        <v>1488</v>
      </c>
      <c r="M72" s="668">
        <v>199.5</v>
      </c>
      <c r="N72" s="241"/>
      <c r="O72" s="242"/>
      <c r="P72" s="243"/>
      <c r="Q72" s="242"/>
      <c r="R72" s="243"/>
      <c r="S72" s="242"/>
      <c r="T72" s="243"/>
      <c r="U72" s="243"/>
      <c r="V72" s="242"/>
      <c r="W72" s="243"/>
      <c r="X72" s="242"/>
      <c r="Y72" s="243"/>
      <c r="Z72" s="242"/>
      <c r="AA72" s="243"/>
      <c r="AB72" s="408">
        <f t="shared" si="33"/>
        <v>0</v>
      </c>
      <c r="AC72" s="383" t="str">
        <f t="shared" si="114"/>
        <v>No</v>
      </c>
      <c r="AD72" s="384" t="str">
        <f t="shared" si="115"/>
        <v>No</v>
      </c>
      <c r="AF72" s="239">
        <v>1</v>
      </c>
      <c r="AG72" s="240">
        <f t="shared" si="34"/>
        <v>0</v>
      </c>
      <c r="AI72" s="543">
        <v>4.4000000000000004</v>
      </c>
      <c r="AJ72" s="483">
        <f t="shared" si="35"/>
        <v>0</v>
      </c>
      <c r="AK72" s="338">
        <f t="shared" si="116"/>
        <v>0</v>
      </c>
      <c r="AL72" s="416">
        <f t="shared" si="117"/>
        <v>0</v>
      </c>
      <c r="AM72" s="583">
        <f t="shared" si="118"/>
        <v>0</v>
      </c>
      <c r="AN72" s="584">
        <f t="shared" si="119"/>
        <v>0</v>
      </c>
      <c r="AO72" s="585">
        <f t="shared" si="120"/>
        <v>0</v>
      </c>
      <c r="AP72" s="586">
        <f t="shared" si="121"/>
        <v>0</v>
      </c>
      <c r="AQ72" s="586">
        <f t="shared" si="122"/>
        <v>0</v>
      </c>
      <c r="AR72" s="587">
        <f t="shared" si="123"/>
        <v>0</v>
      </c>
      <c r="AS72" s="588">
        <f t="shared" si="124"/>
        <v>0</v>
      </c>
      <c r="AT72" s="589">
        <f t="shared" si="125"/>
        <v>0</v>
      </c>
      <c r="AU72" s="590">
        <f t="shared" si="126"/>
        <v>0</v>
      </c>
      <c r="AV72" s="591">
        <f t="shared" si="127"/>
        <v>0</v>
      </c>
      <c r="AW72" s="592">
        <f t="shared" si="128"/>
        <v>0</v>
      </c>
      <c r="AX72" s="593">
        <f t="shared" si="129"/>
        <v>0</v>
      </c>
      <c r="AY72" s="346">
        <v>1</v>
      </c>
      <c r="AZ72" s="345">
        <v>4</v>
      </c>
      <c r="BA72" s="346"/>
      <c r="BB72" s="345"/>
      <c r="BD72" s="31">
        <f t="shared" si="68"/>
        <v>0</v>
      </c>
      <c r="BE72" s="31">
        <f t="shared" si="69"/>
        <v>0</v>
      </c>
      <c r="BF72" s="31">
        <f t="shared" si="70"/>
        <v>0</v>
      </c>
      <c r="BG72" s="31">
        <f t="shared" si="71"/>
        <v>0</v>
      </c>
      <c r="BH72" s="31">
        <f t="shared" si="72"/>
        <v>0</v>
      </c>
      <c r="BI72" s="31">
        <f t="shared" si="73"/>
        <v>0</v>
      </c>
      <c r="BJ72" s="31">
        <f t="shared" si="74"/>
        <v>0</v>
      </c>
      <c r="BK72" s="31">
        <f t="shared" si="75"/>
        <v>0</v>
      </c>
      <c r="BM72" s="226">
        <f t="shared" si="76"/>
        <v>0</v>
      </c>
      <c r="BN72" s="226">
        <f t="shared" si="77"/>
        <v>0</v>
      </c>
      <c r="BP72" s="31">
        <f t="shared" si="78"/>
        <v>0</v>
      </c>
      <c r="BQ72" s="31">
        <f t="shared" si="79"/>
        <v>0</v>
      </c>
      <c r="BR72" s="31">
        <f t="shared" si="80"/>
        <v>0</v>
      </c>
      <c r="BS72" s="31">
        <f t="shared" si="81"/>
        <v>0</v>
      </c>
      <c r="BT72" s="31">
        <f t="shared" si="82"/>
        <v>0</v>
      </c>
      <c r="BU72" s="31">
        <f t="shared" si="83"/>
        <v>0</v>
      </c>
      <c r="BV72" s="31">
        <f t="shared" si="84"/>
        <v>0</v>
      </c>
      <c r="BW72" s="31">
        <f t="shared" si="85"/>
        <v>0</v>
      </c>
      <c r="BX72" s="31">
        <f t="shared" si="86"/>
        <v>0</v>
      </c>
      <c r="BY72" s="31">
        <f t="shared" si="87"/>
        <v>0</v>
      </c>
      <c r="BZ72" s="31">
        <f t="shared" si="88"/>
        <v>0</v>
      </c>
      <c r="CA72" s="31">
        <f t="shared" si="89"/>
        <v>0</v>
      </c>
      <c r="CB72" s="31">
        <f t="shared" si="90"/>
        <v>0</v>
      </c>
      <c r="CC72" s="31">
        <f t="shared" si="91"/>
        <v>0</v>
      </c>
      <c r="CD72" s="31">
        <f t="shared" si="92"/>
        <v>0</v>
      </c>
      <c r="CE72" s="31">
        <f t="shared" si="93"/>
        <v>0</v>
      </c>
      <c r="CF72" s="31">
        <f t="shared" si="94"/>
        <v>0</v>
      </c>
      <c r="CG72" s="31">
        <f t="shared" si="95"/>
        <v>0</v>
      </c>
      <c r="CH72" s="31">
        <f t="shared" si="96"/>
        <v>0</v>
      </c>
      <c r="CI72" s="31">
        <f t="shared" si="97"/>
        <v>0</v>
      </c>
    </row>
    <row r="73" spans="1:87" ht="90" customHeight="1">
      <c r="B73" s="474"/>
      <c r="D73" s="348" t="s">
        <v>218</v>
      </c>
      <c r="E73" s="358"/>
      <c r="F73" s="358"/>
      <c r="G73" s="350" t="s">
        <v>192</v>
      </c>
      <c r="H73" s="349" t="s">
        <v>261</v>
      </c>
      <c r="I73" s="349" t="s">
        <v>82</v>
      </c>
      <c r="J73" s="349">
        <v>1</v>
      </c>
      <c r="K73" s="349">
        <v>0</v>
      </c>
      <c r="L73" s="349" t="s">
        <v>1488</v>
      </c>
      <c r="M73" s="669">
        <v>220.5</v>
      </c>
      <c r="N73" s="236"/>
      <c r="O73" s="237"/>
      <c r="P73" s="238"/>
      <c r="Q73" s="237"/>
      <c r="R73" s="238"/>
      <c r="S73" s="237"/>
      <c r="T73" s="238"/>
      <c r="U73" s="238"/>
      <c r="V73" s="237"/>
      <c r="W73" s="238"/>
      <c r="X73" s="237"/>
      <c r="Y73" s="238"/>
      <c r="Z73" s="237"/>
      <c r="AA73" s="238"/>
      <c r="AB73" s="392">
        <f t="shared" si="33"/>
        <v>0</v>
      </c>
      <c r="AC73" s="386" t="str">
        <f t="shared" si="114"/>
        <v>No</v>
      </c>
      <c r="AD73" s="387" t="str">
        <f t="shared" si="115"/>
        <v>No</v>
      </c>
      <c r="AF73" s="239">
        <v>1</v>
      </c>
      <c r="AG73" s="240">
        <f t="shared" si="34"/>
        <v>0</v>
      </c>
      <c r="AI73" s="543">
        <v>6.3</v>
      </c>
      <c r="AJ73" s="483">
        <f t="shared" si="35"/>
        <v>0</v>
      </c>
      <c r="AK73" s="338">
        <f t="shared" si="116"/>
        <v>0</v>
      </c>
      <c r="AL73" s="416">
        <f t="shared" si="117"/>
        <v>0</v>
      </c>
      <c r="AM73" s="583">
        <f t="shared" si="118"/>
        <v>0</v>
      </c>
      <c r="AN73" s="584">
        <f t="shared" si="119"/>
        <v>0</v>
      </c>
      <c r="AO73" s="585">
        <f t="shared" si="120"/>
        <v>0</v>
      </c>
      <c r="AP73" s="586">
        <f t="shared" si="121"/>
        <v>0</v>
      </c>
      <c r="AQ73" s="586">
        <f t="shared" si="122"/>
        <v>0</v>
      </c>
      <c r="AR73" s="587">
        <f t="shared" si="123"/>
        <v>0</v>
      </c>
      <c r="AS73" s="588">
        <f t="shared" si="124"/>
        <v>0</v>
      </c>
      <c r="AT73" s="589">
        <f t="shared" si="125"/>
        <v>0</v>
      </c>
      <c r="AU73" s="590">
        <f t="shared" si="126"/>
        <v>0</v>
      </c>
      <c r="AV73" s="591">
        <f t="shared" si="127"/>
        <v>0</v>
      </c>
      <c r="AW73" s="592">
        <f t="shared" si="128"/>
        <v>0</v>
      </c>
      <c r="AX73" s="593">
        <f t="shared" si="129"/>
        <v>0</v>
      </c>
      <c r="AY73" s="346">
        <v>1</v>
      </c>
      <c r="AZ73" s="345">
        <v>7</v>
      </c>
      <c r="BA73" s="346"/>
      <c r="BB73" s="345"/>
      <c r="BD73" s="31">
        <f t="shared" si="68"/>
        <v>0</v>
      </c>
      <c r="BE73" s="31">
        <f t="shared" si="69"/>
        <v>0</v>
      </c>
      <c r="BF73" s="31">
        <f t="shared" si="70"/>
        <v>0</v>
      </c>
      <c r="BG73" s="31">
        <f t="shared" si="71"/>
        <v>0</v>
      </c>
      <c r="BH73" s="31">
        <f t="shared" si="72"/>
        <v>0</v>
      </c>
      <c r="BI73" s="31">
        <f t="shared" si="73"/>
        <v>0</v>
      </c>
      <c r="BJ73" s="31">
        <f t="shared" si="74"/>
        <v>0</v>
      </c>
      <c r="BK73" s="31">
        <f t="shared" si="75"/>
        <v>0</v>
      </c>
      <c r="BM73" s="226">
        <f t="shared" si="76"/>
        <v>0</v>
      </c>
      <c r="BN73" s="226">
        <f t="shared" si="77"/>
        <v>0</v>
      </c>
      <c r="BP73" s="31">
        <f t="shared" si="78"/>
        <v>0</v>
      </c>
      <c r="BQ73" s="31">
        <f t="shared" si="79"/>
        <v>0</v>
      </c>
      <c r="BR73" s="31">
        <f t="shared" si="80"/>
        <v>0</v>
      </c>
      <c r="BS73" s="31">
        <f t="shared" si="81"/>
        <v>0</v>
      </c>
      <c r="BT73" s="31">
        <f t="shared" si="82"/>
        <v>0</v>
      </c>
      <c r="BU73" s="31">
        <f t="shared" si="83"/>
        <v>0</v>
      </c>
      <c r="BV73" s="31">
        <f t="shared" si="84"/>
        <v>0</v>
      </c>
      <c r="BW73" s="31">
        <f t="shared" si="85"/>
        <v>0</v>
      </c>
      <c r="BX73" s="31">
        <f t="shared" si="86"/>
        <v>0</v>
      </c>
      <c r="BY73" s="31">
        <f t="shared" si="87"/>
        <v>0</v>
      </c>
      <c r="BZ73" s="31">
        <f t="shared" si="88"/>
        <v>0</v>
      </c>
      <c r="CA73" s="31">
        <f t="shared" si="89"/>
        <v>0</v>
      </c>
      <c r="CB73" s="31">
        <f t="shared" si="90"/>
        <v>0</v>
      </c>
      <c r="CC73" s="31">
        <f t="shared" si="91"/>
        <v>0</v>
      </c>
      <c r="CD73" s="31">
        <f t="shared" si="92"/>
        <v>0</v>
      </c>
      <c r="CE73" s="31">
        <f t="shared" si="93"/>
        <v>0</v>
      </c>
      <c r="CF73" s="31">
        <f t="shared" si="94"/>
        <v>0</v>
      </c>
      <c r="CG73" s="31">
        <f t="shared" si="95"/>
        <v>0</v>
      </c>
      <c r="CH73" s="31">
        <f t="shared" si="96"/>
        <v>0</v>
      </c>
      <c r="CI73" s="31">
        <f t="shared" si="97"/>
        <v>0</v>
      </c>
    </row>
    <row r="74" spans="1:87" ht="90" customHeight="1">
      <c r="B74" s="473"/>
      <c r="C74" s="35"/>
      <c r="D74" s="352" t="s">
        <v>219</v>
      </c>
      <c r="E74" s="359"/>
      <c r="F74" s="359"/>
      <c r="G74" s="356" t="s">
        <v>192</v>
      </c>
      <c r="H74" s="360" t="s">
        <v>261</v>
      </c>
      <c r="I74" s="360" t="s">
        <v>82</v>
      </c>
      <c r="J74" s="353">
        <v>1</v>
      </c>
      <c r="K74" s="353">
        <v>0</v>
      </c>
      <c r="L74" s="353" t="s">
        <v>1488</v>
      </c>
      <c r="M74" s="670">
        <v>220.5</v>
      </c>
      <c r="N74" s="266"/>
      <c r="O74" s="268"/>
      <c r="P74" s="268"/>
      <c r="Q74" s="268"/>
      <c r="R74" s="268"/>
      <c r="S74" s="269"/>
      <c r="T74" s="268"/>
      <c r="U74" s="268"/>
      <c r="V74" s="268"/>
      <c r="W74" s="268"/>
      <c r="X74" s="268"/>
      <c r="Y74" s="269"/>
      <c r="Z74" s="269"/>
      <c r="AA74" s="268"/>
      <c r="AB74" s="388">
        <f t="shared" si="33"/>
        <v>0</v>
      </c>
      <c r="AC74" s="389" t="str">
        <f t="shared" si="114"/>
        <v>No</v>
      </c>
      <c r="AD74" s="390" t="str">
        <f t="shared" si="115"/>
        <v>No</v>
      </c>
      <c r="AF74" s="249">
        <v>1</v>
      </c>
      <c r="AG74" s="240">
        <f t="shared" si="34"/>
        <v>0</v>
      </c>
      <c r="AI74" s="542">
        <v>6.3</v>
      </c>
      <c r="AJ74" s="483">
        <f t="shared" si="35"/>
        <v>0</v>
      </c>
      <c r="AK74" s="338">
        <f t="shared" si="116"/>
        <v>0</v>
      </c>
      <c r="AL74" s="416">
        <f t="shared" si="117"/>
        <v>0</v>
      </c>
      <c r="AM74" s="583">
        <f t="shared" si="118"/>
        <v>0</v>
      </c>
      <c r="AN74" s="584">
        <f t="shared" si="119"/>
        <v>0</v>
      </c>
      <c r="AO74" s="585">
        <f t="shared" si="120"/>
        <v>0</v>
      </c>
      <c r="AP74" s="586">
        <f t="shared" si="121"/>
        <v>0</v>
      </c>
      <c r="AQ74" s="586">
        <f t="shared" si="122"/>
        <v>0</v>
      </c>
      <c r="AR74" s="587">
        <f t="shared" si="123"/>
        <v>0</v>
      </c>
      <c r="AS74" s="588">
        <f t="shared" si="124"/>
        <v>0</v>
      </c>
      <c r="AT74" s="589">
        <f t="shared" si="125"/>
        <v>0</v>
      </c>
      <c r="AU74" s="590">
        <f t="shared" si="126"/>
        <v>0</v>
      </c>
      <c r="AV74" s="591">
        <f t="shared" si="127"/>
        <v>0</v>
      </c>
      <c r="AW74" s="592">
        <f t="shared" si="128"/>
        <v>0</v>
      </c>
      <c r="AX74" s="593">
        <f t="shared" si="129"/>
        <v>0</v>
      </c>
      <c r="AY74" s="355">
        <v>1</v>
      </c>
      <c r="AZ74" s="354">
        <v>7</v>
      </c>
      <c r="BA74" s="355"/>
      <c r="BB74" s="354"/>
      <c r="BD74" s="31">
        <f t="shared" si="68"/>
        <v>0</v>
      </c>
      <c r="BE74" s="31">
        <f t="shared" si="69"/>
        <v>0</v>
      </c>
      <c r="BF74" s="31">
        <f t="shared" si="70"/>
        <v>0</v>
      </c>
      <c r="BG74" s="31">
        <f t="shared" si="71"/>
        <v>0</v>
      </c>
      <c r="BH74" s="31">
        <f t="shared" si="72"/>
        <v>0</v>
      </c>
      <c r="BI74" s="31">
        <f t="shared" si="73"/>
        <v>0</v>
      </c>
      <c r="BJ74" s="31">
        <f t="shared" si="74"/>
        <v>0</v>
      </c>
      <c r="BK74" s="31">
        <f t="shared" si="75"/>
        <v>0</v>
      </c>
      <c r="BM74" s="226">
        <f t="shared" si="76"/>
        <v>0</v>
      </c>
      <c r="BN74" s="226">
        <f t="shared" si="77"/>
        <v>0</v>
      </c>
      <c r="BP74" s="31">
        <f t="shared" si="78"/>
        <v>0</v>
      </c>
      <c r="BQ74" s="31">
        <f t="shared" si="79"/>
        <v>0</v>
      </c>
      <c r="BR74" s="31">
        <f t="shared" si="80"/>
        <v>0</v>
      </c>
      <c r="BS74" s="31">
        <f t="shared" si="81"/>
        <v>0</v>
      </c>
      <c r="BT74" s="31">
        <f t="shared" si="82"/>
        <v>0</v>
      </c>
      <c r="BU74" s="31">
        <f t="shared" si="83"/>
        <v>0</v>
      </c>
      <c r="BV74" s="31">
        <f t="shared" si="84"/>
        <v>0</v>
      </c>
      <c r="BW74" s="31">
        <f t="shared" si="85"/>
        <v>0</v>
      </c>
      <c r="BX74" s="31">
        <f t="shared" si="86"/>
        <v>0</v>
      </c>
      <c r="BY74" s="31">
        <f t="shared" si="87"/>
        <v>0</v>
      </c>
      <c r="BZ74" s="31">
        <f t="shared" si="88"/>
        <v>0</v>
      </c>
      <c r="CA74" s="31">
        <f t="shared" si="89"/>
        <v>0</v>
      </c>
      <c r="CB74" s="31">
        <f t="shared" si="90"/>
        <v>0</v>
      </c>
      <c r="CC74" s="31">
        <f t="shared" si="91"/>
        <v>0</v>
      </c>
      <c r="CD74" s="31">
        <f t="shared" si="92"/>
        <v>0</v>
      </c>
      <c r="CE74" s="31">
        <f t="shared" si="93"/>
        <v>0</v>
      </c>
      <c r="CF74" s="31">
        <f t="shared" si="94"/>
        <v>0</v>
      </c>
      <c r="CG74" s="31">
        <f t="shared" si="95"/>
        <v>0</v>
      </c>
      <c r="CH74" s="31">
        <f t="shared" si="96"/>
        <v>0</v>
      </c>
      <c r="CI74" s="31">
        <f t="shared" si="97"/>
        <v>0</v>
      </c>
    </row>
    <row r="75" spans="1:87">
      <c r="BM75" s="226"/>
      <c r="BN75" s="226"/>
    </row>
  </sheetData>
  <sheetProtection algorithmName="SHA-512" hashValue="asYv1japoMhDwr7lvPi5/M8+PU4OI9Z9Z5psbN/Hw1GGvhWmw5B8SmI4Ty77OsVACzcPZrjNnn/trHbdn5IhJA==" saltValue="BKT+iyxFb1rgRXhlSjtLpg==" spinCount="100000" sheet="1" sort="0" autoFilter="0"/>
  <autoFilter ref="AC8:AD74" xr:uid="{00000000-0001-0000-0200-000000000000}"/>
  <mergeCells count="6">
    <mergeCell ref="C1:C5"/>
    <mergeCell ref="CJ3:CJ5"/>
    <mergeCell ref="BE10:BO10"/>
    <mergeCell ref="M1:N1"/>
    <mergeCell ref="M2:N2"/>
    <mergeCell ref="M3:N3"/>
  </mergeCells>
  <conditionalFormatting sqref="N10:N12 N14:N19 N21:N24 N26:N29 N31:N34 N36:N39 N41:N54 N56:N74">
    <cfRule type="notContainsBlanks" dxfId="37" priority="20">
      <formula>LEN(TRIM(N10))&gt;0</formula>
    </cfRule>
  </conditionalFormatting>
  <conditionalFormatting sqref="O10:O12 O14:O19 O21:O24 O26:O29 O31:O34 O36:O39 O41:O54 O56:O74">
    <cfRule type="notContainsBlanks" dxfId="36" priority="17">
      <formula>LEN(TRIM(O10))&gt;0</formula>
    </cfRule>
  </conditionalFormatting>
  <conditionalFormatting sqref="P10:P12 P14:P19 P21:P24 P26:P29 P31:P34 P36:P39 P41:P54 P56:P74">
    <cfRule type="notContainsBlanks" dxfId="35" priority="22">
      <formula>LEN(TRIM(P10))&gt;0</formula>
    </cfRule>
  </conditionalFormatting>
  <conditionalFormatting sqref="Q10:Q12 Q14:Q19 Q21:Q24 Q26:Q29 Q31:Q34 Q36:Q39 Q41:Q54 Q56:Q74">
    <cfRule type="notContainsBlanks" dxfId="34" priority="25">
      <formula>LEN(TRIM(Q10))&gt;0</formula>
    </cfRule>
  </conditionalFormatting>
  <conditionalFormatting sqref="R10:R12 R14:R19 R21:R24 R26:R29 R31:R34 R36:R39 R41:R54 R56:R74">
    <cfRule type="notContainsBlanks" dxfId="33" priority="27">
      <formula>LEN(TRIM(R10))&gt;0</formula>
    </cfRule>
  </conditionalFormatting>
  <conditionalFormatting sqref="S10:T10 S11:S12 S14:S19 S21:S24 S26:S29 S31:S34 S36:S39 S41:S54 S56:S74">
    <cfRule type="notContainsBlanks" dxfId="32" priority="26">
      <formula>LEN(TRIM(S10))&gt;0</formula>
    </cfRule>
  </conditionalFormatting>
  <conditionalFormatting sqref="T11:T74">
    <cfRule type="notContainsBlanks" dxfId="31" priority="1">
      <formula>LEN(TRIM(T11))&gt;0</formula>
    </cfRule>
  </conditionalFormatting>
  <conditionalFormatting sqref="U10:V12 U14:V19 U21:V24 U26:V29 U31:V34 U36:V39 U41:V54 U56:V74">
    <cfRule type="notContainsBlanks" dxfId="30" priority="24">
      <formula>LEN(TRIM(U10))&gt;0</formula>
    </cfRule>
  </conditionalFormatting>
  <conditionalFormatting sqref="V10:V12 V14:V19 V21:V24 V26:V29 V31:V34 V36:V39 V41:V54 V56:V74">
    <cfRule type="notContainsBlanks" dxfId="29" priority="2">
      <formula>LEN(TRIM(V10))&gt;0</formula>
    </cfRule>
  </conditionalFormatting>
  <conditionalFormatting sqref="W10:W12 W14:W19 W21:W24 W26:W29 W31:W34 W36:W39 W41:W54 W56:W74">
    <cfRule type="notContainsBlanks" dxfId="28" priority="23">
      <formula>LEN(TRIM(W10))&gt;0</formula>
    </cfRule>
  </conditionalFormatting>
  <conditionalFormatting sqref="X10:X12 X14:X19 X21:X24 X26:X29 X31:X34 X36:X39 X41:X54 X56:X74">
    <cfRule type="notContainsBlanks" dxfId="27" priority="6">
      <formula>LEN(TRIM(X10))&gt;0</formula>
    </cfRule>
  </conditionalFormatting>
  <conditionalFormatting sqref="Y10:Y12 Y14:Y19 Y21:Y24 Y26:Y29 Y31:Y34 Y36:Y39 Y41:Y54 Y56:Y74">
    <cfRule type="notContainsBlanks" dxfId="26" priority="5">
      <formula>LEN(TRIM(Y10))&gt;0</formula>
    </cfRule>
  </conditionalFormatting>
  <conditionalFormatting sqref="Z10:Z12 Z14:Z19 Z21:Z24 Z26:Z29 Z31:Z34 Z36:Z39 Z41:Z54 Z56:Z74">
    <cfRule type="notContainsBlanks" dxfId="25" priority="4">
      <formula>LEN(TRIM(Z10))&gt;0</formula>
    </cfRule>
  </conditionalFormatting>
  <conditionalFormatting sqref="AA10:AA12 AA14:AA19 AA21:AA24 AA26:AA29 AA31:AA34 AA36:AA39 AA41:AA54 AA56:AA74">
    <cfRule type="notContainsBlanks" dxfId="24" priority="3">
      <formula>LEN(TRIM(AA10))&gt;0</formula>
    </cfRule>
  </conditionalFormatting>
  <pageMargins left="0.25" right="0.25" top="0.75" bottom="0.75" header="0.3" footer="0.3"/>
  <pageSetup paperSize="9" scale="29" fitToHeight="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theme="0" tint="-4.9989318521683403E-2"/>
    <pageSetUpPr fitToPage="1"/>
  </sheetPr>
  <dimension ref="A1:CD75"/>
  <sheetViews>
    <sheetView showGridLines="0" showRowColHeaders="0" zoomScale="60" zoomScaleNormal="60" zoomScaleSheetLayoutView="70" zoomScalePageLayoutView="75" workbookViewId="0">
      <pane ySplit="8" topLeftCell="A9" activePane="bottomLeft" state="frozen"/>
      <selection activeCell="AA10" sqref="AA10"/>
      <selection pane="bottomLeft" activeCell="L11" sqref="L11"/>
    </sheetView>
  </sheetViews>
  <sheetFormatPr defaultColWidth="11" defaultRowHeight="18"/>
  <cols>
    <col min="1" max="1" width="4.796875" customWidth="1"/>
    <col min="2" max="2" width="5.59765625" style="216" customWidth="1"/>
    <col min="3" max="3" width="22" customWidth="1"/>
    <col min="4" max="4" width="18.09765625" style="255" bestFit="1" customWidth="1"/>
    <col min="5" max="5" width="7.3984375" style="127" customWidth="1"/>
    <col min="6" max="6" width="9.5" style="169" customWidth="1"/>
    <col min="7" max="7" width="7.296875" style="127" customWidth="1"/>
    <col min="8" max="8" width="21.09765625" style="127" customWidth="1"/>
    <col min="9" max="9" width="9" style="127" customWidth="1"/>
    <col min="10" max="10" width="11.796875" style="127" bestFit="1" customWidth="1"/>
    <col min="11" max="11" width="18" style="127" customWidth="1"/>
    <col min="12" max="12" width="12.8984375" style="31" customWidth="1"/>
    <col min="13" max="17" width="12.5" style="31" customWidth="1"/>
    <col min="18" max="18" width="12.5" style="31" hidden="1" customWidth="1"/>
    <col min="19" max="25" width="12.5" style="31" customWidth="1"/>
    <col min="26" max="26" width="19.3984375" style="27" customWidth="1"/>
    <col min="27" max="27" width="9" style="217" customWidth="1"/>
    <col min="28" max="28" width="10.5" customWidth="1"/>
    <col min="29" max="32" width="11" hidden="1" customWidth="1"/>
    <col min="33" max="33" width="6.5" style="478" hidden="1" customWidth="1"/>
    <col min="34" max="34" width="8.296875" style="478" hidden="1" customWidth="1"/>
    <col min="35" max="35" width="5.8984375" style="132" hidden="1" customWidth="1"/>
    <col min="36" max="36" width="5.8984375" style="129" hidden="1" customWidth="1"/>
    <col min="37" max="37" width="5.8984375" style="133" hidden="1" customWidth="1"/>
    <col min="38" max="38" width="5.8984375" style="134" hidden="1" customWidth="1"/>
    <col min="39" max="39" width="5.8984375" style="550" hidden="1" customWidth="1"/>
    <col min="40" max="41" width="5.8984375" style="555" hidden="1" customWidth="1"/>
    <col min="42" max="42" width="5.8984375" style="605" hidden="1" customWidth="1"/>
    <col min="43" max="43" width="5.8984375" style="626" hidden="1" customWidth="1"/>
    <col min="44" max="44" width="5.8984375" style="568" hidden="1" customWidth="1"/>
    <col min="45" max="45" width="5.8984375" style="610" hidden="1" customWidth="1"/>
    <col min="46" max="46" width="5.8984375" style="613" hidden="1" customWidth="1"/>
    <col min="47" max="47" width="5.8984375" style="616" hidden="1" customWidth="1"/>
    <col min="48" max="48" width="5.8984375" style="621" hidden="1" customWidth="1"/>
    <col min="49" max="49" width="10" style="201" hidden="1" customWidth="1"/>
    <col min="50" max="50" width="7.59765625" style="200" hidden="1" customWidth="1"/>
    <col min="51" max="51" width="8.796875" style="201" hidden="1" customWidth="1"/>
    <col min="52" max="52" width="8.296875" style="200" hidden="1" customWidth="1"/>
    <col min="53" max="81" width="11" hidden="1" customWidth="1"/>
  </cols>
  <sheetData>
    <row r="1" spans="2:82" ht="33" customHeight="1">
      <c r="F1" s="129"/>
      <c r="J1" s="696" t="s">
        <v>199</v>
      </c>
      <c r="K1" s="723">
        <f>SUM(Z$11:Z$1048576)</f>
        <v>0</v>
      </c>
      <c r="L1" s="723"/>
      <c r="M1" s="697" t="s">
        <v>6</v>
      </c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</row>
    <row r="2" spans="2:82" ht="27.6" customHeight="1">
      <c r="B2" s="724"/>
      <c r="C2" s="725" t="s">
        <v>1495</v>
      </c>
      <c r="D2" s="499"/>
      <c r="F2" s="129"/>
      <c r="J2" s="290" t="s">
        <v>200</v>
      </c>
      <c r="K2" s="721">
        <f>SUM(L11:Y26)</f>
        <v>0</v>
      </c>
      <c r="L2" s="721"/>
      <c r="M2" s="252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258">
        <f>SUM(AE11:AE222)</f>
        <v>0</v>
      </c>
      <c r="AC2" s="149"/>
      <c r="AD2" s="149"/>
      <c r="AE2" s="149"/>
      <c r="AF2" s="149"/>
    </row>
    <row r="3" spans="2:82" ht="23.4" customHeight="1">
      <c r="B3" s="724"/>
      <c r="C3" s="725"/>
      <c r="D3" s="499"/>
      <c r="F3" s="129"/>
      <c r="J3" s="290" t="s">
        <v>9</v>
      </c>
      <c r="K3" s="722">
        <f>SUM(AH:AH)</f>
        <v>0</v>
      </c>
      <c r="L3" s="722"/>
      <c r="M3" s="252" t="s">
        <v>4</v>
      </c>
      <c r="Z3" s="31"/>
      <c r="AA3" s="423"/>
      <c r="AB3" s="31"/>
      <c r="AC3" s="31"/>
      <c r="AD3" s="31"/>
      <c r="AE3" s="31"/>
      <c r="AF3" s="31"/>
      <c r="CD3" s="716" t="s">
        <v>148</v>
      </c>
    </row>
    <row r="4" spans="2:82" ht="28.8" customHeight="1">
      <c r="B4" s="724"/>
      <c r="C4" s="725"/>
      <c r="D4" s="499"/>
      <c r="F4" s="129"/>
      <c r="J4" s="298"/>
      <c r="K4" s="290"/>
      <c r="L4" s="251"/>
      <c r="M4" s="252"/>
      <c r="O4"/>
      <c r="P4"/>
      <c r="Q4"/>
      <c r="R4"/>
      <c r="S4"/>
      <c r="T4"/>
      <c r="U4"/>
      <c r="V4"/>
      <c r="W4"/>
      <c r="X4"/>
      <c r="Y4"/>
      <c r="CD4" s="717"/>
    </row>
    <row r="5" spans="2:82" ht="21">
      <c r="F5" s="129"/>
      <c r="J5" s="298"/>
      <c r="K5" s="139"/>
      <c r="L5" s="139"/>
      <c r="M5" s="254"/>
      <c r="N5" s="139"/>
      <c r="O5" s="127"/>
      <c r="P5" s="127"/>
      <c r="Q5" s="127"/>
      <c r="R5" s="679" t="s">
        <v>7</v>
      </c>
      <c r="S5" s="127"/>
      <c r="T5" s="299"/>
      <c r="U5" s="127"/>
      <c r="V5" s="127"/>
      <c r="W5" s="127"/>
      <c r="X5" s="299"/>
      <c r="Y5" s="299"/>
      <c r="Z5" s="255" t="s">
        <v>109</v>
      </c>
      <c r="CD5" s="718"/>
    </row>
    <row r="6" spans="2:82" ht="18" hidden="1" customHeight="1">
      <c r="F6" s="12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256"/>
    </row>
    <row r="7" spans="2:82" ht="27" customHeight="1">
      <c r="B7" s="218"/>
      <c r="D7" s="140"/>
      <c r="E7" s="140"/>
      <c r="F7" s="141"/>
      <c r="I7" s="139"/>
      <c r="J7" s="139"/>
      <c r="K7" s="253" t="s">
        <v>258</v>
      </c>
      <c r="L7" s="257">
        <f t="shared" ref="L7:Y7" si="0">SUM(AI:AI)</f>
        <v>0</v>
      </c>
      <c r="M7" s="209">
        <f t="shared" si="0"/>
        <v>0</v>
      </c>
      <c r="N7" s="209">
        <f t="shared" si="0"/>
        <v>0</v>
      </c>
      <c r="O7" s="209">
        <f t="shared" si="0"/>
        <v>0</v>
      </c>
      <c r="P7" s="209">
        <f t="shared" si="0"/>
        <v>0</v>
      </c>
      <c r="Q7" s="209">
        <f t="shared" si="0"/>
        <v>0</v>
      </c>
      <c r="R7" s="209">
        <f t="shared" si="0"/>
        <v>0</v>
      </c>
      <c r="S7" s="209">
        <f t="shared" si="0"/>
        <v>0</v>
      </c>
      <c r="T7" s="209">
        <f t="shared" si="0"/>
        <v>0</v>
      </c>
      <c r="U7" s="209">
        <f t="shared" si="0"/>
        <v>0</v>
      </c>
      <c r="V7" s="209">
        <f t="shared" si="0"/>
        <v>0</v>
      </c>
      <c r="W7" s="209">
        <f t="shared" si="0"/>
        <v>0</v>
      </c>
      <c r="X7" s="209">
        <f t="shared" si="0"/>
        <v>0</v>
      </c>
      <c r="Y7" s="209">
        <f t="shared" si="0"/>
        <v>0</v>
      </c>
      <c r="Z7" s="310">
        <f>SUM(L7:Y7)</f>
        <v>0</v>
      </c>
      <c r="AA7" s="219"/>
      <c r="AB7" s="220"/>
      <c r="AD7" s="300" t="s">
        <v>146</v>
      </c>
      <c r="AE7" s="258">
        <f>SUM(AE11:AE222)</f>
        <v>0</v>
      </c>
      <c r="AG7" s="479"/>
      <c r="AH7" s="479"/>
      <c r="AI7" s="162"/>
      <c r="AJ7" s="141"/>
      <c r="AK7" s="163"/>
      <c r="AL7" s="164"/>
      <c r="AM7" s="551"/>
      <c r="AN7" s="556"/>
      <c r="AO7" s="556"/>
      <c r="AP7" s="606"/>
      <c r="AQ7" s="627"/>
      <c r="AR7" s="569"/>
      <c r="AS7" s="611"/>
      <c r="AT7" s="614"/>
      <c r="AU7" s="617"/>
      <c r="AV7" s="622"/>
      <c r="AW7" s="202"/>
      <c r="AX7" s="599">
        <f>SUM(SUMPRODUCT($AX$11:$AX$299,N11:N299)+SUMPRODUCT($AX$11:$AX$299,O11:O299)+SUMPRODUCT($AX$11:$AX$299,P11:P299)+SUMPRODUCT($AX$11:$AX$299,Q11:Q299)+SUMPRODUCT($AX$11:$AX$299,T11:T299)+SUMPRODUCT($AX$11:$AX$299,U11:U299)+SUMPRODUCT($AX$11:$AX$299,S11:S299)+SUMPRODUCT($AX$11:$AX$299,V11:V299)+SUMPRODUCT($AX$11:$AX$299,W11:W299)+SUMPRODUCT($AX$11:$AX$299,X11:X299)+SUMPRODUCT($AX$11:$AX$299,Y11:Y299)+SUMPRODUCT($AX$11:$AX$299,L11:L299)+SUMPRODUCT($AX$11:$AX$299,M11:M299)+SUMPRODUCT($AX$11:$AX$299,R11:R299))</f>
        <v>0</v>
      </c>
      <c r="AY7" s="202"/>
      <c r="AZ7" s="196"/>
      <c r="BB7" s="31">
        <f>SUM(BB11:BB200)</f>
        <v>0</v>
      </c>
      <c r="BC7" s="31">
        <f t="shared" ref="BC7:CC7" si="1">SUM(BC11:BC200)</f>
        <v>0</v>
      </c>
      <c r="BD7" s="31">
        <f t="shared" si="1"/>
        <v>0</v>
      </c>
      <c r="BE7" s="31">
        <f t="shared" si="1"/>
        <v>0</v>
      </c>
      <c r="BF7" s="31">
        <f t="shared" si="1"/>
        <v>0</v>
      </c>
      <c r="BG7" s="31">
        <f t="shared" si="1"/>
        <v>0</v>
      </c>
      <c r="BH7" s="31">
        <f t="shared" si="1"/>
        <v>0</v>
      </c>
      <c r="BI7" s="31">
        <f t="shared" si="1"/>
        <v>0</v>
      </c>
      <c r="BJ7" s="31"/>
      <c r="BK7" s="31">
        <f t="shared" si="1"/>
        <v>0</v>
      </c>
      <c r="BL7" s="31">
        <f t="shared" si="1"/>
        <v>0</v>
      </c>
      <c r="BM7" s="31"/>
      <c r="BN7" s="31">
        <f t="shared" si="1"/>
        <v>0</v>
      </c>
      <c r="BO7" s="31">
        <f t="shared" si="1"/>
        <v>0</v>
      </c>
      <c r="BP7" s="31">
        <f t="shared" si="1"/>
        <v>0</v>
      </c>
      <c r="BQ7" s="31">
        <f t="shared" si="1"/>
        <v>0</v>
      </c>
      <c r="BR7" s="31">
        <f t="shared" si="1"/>
        <v>0</v>
      </c>
      <c r="BS7" s="31">
        <f t="shared" si="1"/>
        <v>0</v>
      </c>
      <c r="BT7" s="31">
        <f t="shared" si="1"/>
        <v>0</v>
      </c>
      <c r="BU7" s="31">
        <f t="shared" si="1"/>
        <v>0</v>
      </c>
      <c r="BV7" s="31">
        <f t="shared" si="1"/>
        <v>0</v>
      </c>
      <c r="BW7" s="31">
        <f t="shared" si="1"/>
        <v>0</v>
      </c>
      <c r="BX7" s="31">
        <f t="shared" si="1"/>
        <v>0</v>
      </c>
      <c r="BY7" s="31">
        <f t="shared" si="1"/>
        <v>0</v>
      </c>
      <c r="BZ7" s="31">
        <f t="shared" si="1"/>
        <v>0</v>
      </c>
      <c r="CA7" s="31">
        <f t="shared" si="1"/>
        <v>0</v>
      </c>
      <c r="CB7" s="31">
        <f t="shared" si="1"/>
        <v>0</v>
      </c>
      <c r="CC7" s="31">
        <f t="shared" si="1"/>
        <v>0</v>
      </c>
    </row>
    <row r="8" spans="2:82" s="31" customFormat="1" ht="68.400000000000006" customHeight="1">
      <c r="B8" s="522" t="s">
        <v>7</v>
      </c>
      <c r="C8" s="222"/>
      <c r="D8" s="209" t="s">
        <v>234</v>
      </c>
      <c r="E8" s="500" t="s">
        <v>1496</v>
      </c>
      <c r="F8" s="208" t="s">
        <v>232</v>
      </c>
      <c r="G8" s="209" t="s">
        <v>233</v>
      </c>
      <c r="H8" s="209" t="s">
        <v>231</v>
      </c>
      <c r="I8" s="211" t="s">
        <v>230</v>
      </c>
      <c r="J8" s="209" t="s">
        <v>227</v>
      </c>
      <c r="K8" s="210" t="s">
        <v>228</v>
      </c>
      <c r="L8" s="223" t="s">
        <v>1468</v>
      </c>
      <c r="M8" s="153" t="s">
        <v>32</v>
      </c>
      <c r="N8" s="594" t="s">
        <v>1469</v>
      </c>
      <c r="O8" s="427" t="s">
        <v>1470</v>
      </c>
      <c r="P8" s="428" t="s">
        <v>1471</v>
      </c>
      <c r="Q8" s="429" t="s">
        <v>1472</v>
      </c>
      <c r="R8" s="678" t="s">
        <v>1621</v>
      </c>
      <c r="S8" s="595" t="s">
        <v>1473</v>
      </c>
      <c r="T8" s="596" t="s">
        <v>1474</v>
      </c>
      <c r="U8" s="430" t="s">
        <v>1475</v>
      </c>
      <c r="V8" s="597" t="s">
        <v>1476</v>
      </c>
      <c r="W8" s="431" t="s">
        <v>1477</v>
      </c>
      <c r="X8" s="432" t="s">
        <v>1466</v>
      </c>
      <c r="Y8" s="260" t="s">
        <v>1478</v>
      </c>
      <c r="Z8" s="476" t="s">
        <v>9</v>
      </c>
      <c r="AA8" s="470" t="s">
        <v>10</v>
      </c>
      <c r="AB8" s="471" t="s">
        <v>7</v>
      </c>
      <c r="AD8" s="225" t="s">
        <v>147</v>
      </c>
      <c r="AE8" s="225" t="s">
        <v>148</v>
      </c>
      <c r="AG8" s="480" t="s">
        <v>4</v>
      </c>
      <c r="AH8" s="480" t="s">
        <v>5</v>
      </c>
      <c r="AI8" s="600" t="s">
        <v>1</v>
      </c>
      <c r="AJ8" s="601" t="s">
        <v>2</v>
      </c>
      <c r="AK8" s="602" t="s">
        <v>8</v>
      </c>
      <c r="AL8" s="603" t="s">
        <v>27</v>
      </c>
      <c r="AM8" s="604" t="s">
        <v>3</v>
      </c>
      <c r="AN8" s="690" t="s">
        <v>11</v>
      </c>
      <c r="AO8" s="690" t="s">
        <v>1518</v>
      </c>
      <c r="AP8" s="607" t="s">
        <v>15</v>
      </c>
      <c r="AQ8" s="628" t="s">
        <v>149</v>
      </c>
      <c r="AR8" s="434" t="s">
        <v>12</v>
      </c>
      <c r="AS8" s="612" t="s">
        <v>33</v>
      </c>
      <c r="AT8" s="224" t="s">
        <v>14</v>
      </c>
      <c r="AU8" s="618" t="s">
        <v>110</v>
      </c>
      <c r="AV8" s="623" t="s">
        <v>111</v>
      </c>
      <c r="AW8" s="203" t="s">
        <v>150</v>
      </c>
      <c r="AX8" s="197" t="s">
        <v>193</v>
      </c>
      <c r="AY8" s="302" t="s">
        <v>194</v>
      </c>
      <c r="AZ8" s="197" t="s">
        <v>195</v>
      </c>
      <c r="BB8" s="651" t="s">
        <v>1497</v>
      </c>
      <c r="BC8" s="651" t="s">
        <v>1486</v>
      </c>
      <c r="BD8" s="651" t="s">
        <v>226</v>
      </c>
      <c r="BE8" s="651" t="s">
        <v>225</v>
      </c>
      <c r="BF8" s="651" t="s">
        <v>82</v>
      </c>
      <c r="BG8" s="651" t="s">
        <v>167</v>
      </c>
      <c r="BH8" s="651" t="s">
        <v>166</v>
      </c>
      <c r="BI8" s="651" t="s">
        <v>1498</v>
      </c>
      <c r="BJ8" s="86"/>
      <c r="BK8" s="651" t="s">
        <v>1483</v>
      </c>
      <c r="BL8" s="651" t="s">
        <v>1484</v>
      </c>
      <c r="BM8" s="86"/>
      <c r="BN8" s="651" t="s">
        <v>169</v>
      </c>
      <c r="BO8" s="651" t="s">
        <v>1500</v>
      </c>
      <c r="BP8" s="651" t="s">
        <v>1501</v>
      </c>
      <c r="BQ8" s="651" t="s">
        <v>172</v>
      </c>
      <c r="BR8" s="651" t="s">
        <v>192</v>
      </c>
      <c r="BS8" s="651" t="s">
        <v>170</v>
      </c>
      <c r="BT8" s="651" t="s">
        <v>1034</v>
      </c>
      <c r="BU8" s="651" t="s">
        <v>1502</v>
      </c>
      <c r="BV8" s="651" t="s">
        <v>1503</v>
      </c>
      <c r="BW8" s="651" t="s">
        <v>1504</v>
      </c>
      <c r="BX8" s="651" t="s">
        <v>1505</v>
      </c>
      <c r="BY8" s="651" t="s">
        <v>1506</v>
      </c>
      <c r="BZ8" s="652" t="s">
        <v>1037</v>
      </c>
      <c r="CA8" s="652" t="s">
        <v>1507</v>
      </c>
      <c r="CB8" s="652" t="s">
        <v>171</v>
      </c>
      <c r="CC8" s="651" t="s">
        <v>1498</v>
      </c>
    </row>
    <row r="9" spans="2:82" s="226" customFormat="1" ht="30" hidden="1" customHeight="1">
      <c r="B9" s="303"/>
      <c r="D9" s="131"/>
      <c r="E9" s="131"/>
      <c r="F9" s="141"/>
      <c r="G9" s="131"/>
      <c r="H9" s="131"/>
      <c r="I9" s="305"/>
      <c r="J9" s="131"/>
      <c r="K9" s="305"/>
      <c r="L9" s="309" t="s">
        <v>270</v>
      </c>
      <c r="M9" s="309" t="s">
        <v>271</v>
      </c>
      <c r="N9" s="309" t="s">
        <v>272</v>
      </c>
      <c r="O9" s="309" t="s">
        <v>273</v>
      </c>
      <c r="P9" s="309" t="s">
        <v>274</v>
      </c>
      <c r="Q9" s="309" t="s">
        <v>275</v>
      </c>
      <c r="R9" s="309" t="s">
        <v>1517</v>
      </c>
      <c r="S9" s="309" t="s">
        <v>276</v>
      </c>
      <c r="T9" s="309" t="s">
        <v>277</v>
      </c>
      <c r="U9" s="309" t="s">
        <v>278</v>
      </c>
      <c r="V9" s="309" t="s">
        <v>306</v>
      </c>
      <c r="W9" s="309" t="s">
        <v>305</v>
      </c>
      <c r="X9" s="309" t="s">
        <v>304</v>
      </c>
      <c r="Y9" s="309" t="s">
        <v>303</v>
      </c>
      <c r="AA9" s="280"/>
      <c r="AB9" s="306"/>
      <c r="AD9" s="307"/>
      <c r="AE9" s="307"/>
      <c r="AG9" s="194"/>
      <c r="AH9" s="194"/>
      <c r="AI9" s="144"/>
      <c r="AJ9" s="130"/>
      <c r="AK9" s="145"/>
      <c r="AL9" s="138"/>
      <c r="AM9" s="553"/>
      <c r="AN9" s="558"/>
      <c r="AO9" s="558"/>
      <c r="AP9" s="608"/>
      <c r="AQ9" s="629"/>
      <c r="AR9" s="571"/>
      <c r="AS9" s="189"/>
      <c r="AT9" s="615"/>
      <c r="AU9" s="619"/>
      <c r="AV9" s="624"/>
      <c r="AW9" s="204"/>
      <c r="AX9" s="632"/>
      <c r="AY9" s="631"/>
      <c r="AZ9" s="632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</row>
    <row r="10" spans="2:82" s="226" customFormat="1" ht="40.049999999999997" customHeight="1">
      <c r="B10" s="227"/>
      <c r="C10" s="160"/>
      <c r="D10" s="142"/>
      <c r="E10" s="131"/>
      <c r="F10" s="149"/>
      <c r="G10" s="131"/>
      <c r="H10" s="131"/>
      <c r="I10" s="131"/>
      <c r="J10" s="131"/>
      <c r="K10" s="206" t="s">
        <v>168</v>
      </c>
      <c r="L10" s="228"/>
      <c r="Z10" s="229"/>
      <c r="AA10" s="230" t="str">
        <f>IF(SUM(L10:W10)&gt;0,"Yes","No")</f>
        <v>No</v>
      </c>
      <c r="AB10" s="229"/>
      <c r="AG10" s="481"/>
      <c r="AH10" s="194"/>
      <c r="AI10" s="144"/>
      <c r="AJ10" s="130"/>
      <c r="AK10" s="145"/>
      <c r="AL10" s="138"/>
      <c r="AM10" s="553"/>
      <c r="AN10" s="558"/>
      <c r="AO10" s="558"/>
      <c r="AP10" s="608"/>
      <c r="AQ10" s="629"/>
      <c r="AR10" s="571"/>
      <c r="AS10" s="189"/>
      <c r="AT10" s="615"/>
      <c r="AU10" s="619"/>
      <c r="AV10" s="624"/>
      <c r="AW10" s="204"/>
      <c r="AX10" s="195"/>
      <c r="AY10" s="204"/>
      <c r="AZ10" s="195"/>
      <c r="BC10" s="719"/>
      <c r="BD10" s="719"/>
      <c r="BE10" s="719"/>
      <c r="BF10" s="719"/>
      <c r="BG10" s="719"/>
      <c r="BH10" s="719"/>
      <c r="BI10" s="719"/>
      <c r="BJ10" s="719"/>
      <c r="BK10" s="719"/>
      <c r="BL10" s="719"/>
      <c r="BM10" s="719"/>
    </row>
    <row r="11" spans="2:82" s="31" customFormat="1" ht="90" customHeight="1">
      <c r="B11" s="308"/>
      <c r="C11" s="178"/>
      <c r="D11" s="457" t="s">
        <v>155</v>
      </c>
      <c r="E11" s="462" t="s">
        <v>1494</v>
      </c>
      <c r="F11" s="416" t="s">
        <v>169</v>
      </c>
      <c r="G11" s="458" t="s">
        <v>225</v>
      </c>
      <c r="H11" s="459" t="s">
        <v>115</v>
      </c>
      <c r="I11" s="417">
        <v>2</v>
      </c>
      <c r="J11" s="417" t="s">
        <v>1488</v>
      </c>
      <c r="K11" s="671">
        <v>255.99</v>
      </c>
      <c r="L11" s="460"/>
      <c r="M11" s="232"/>
      <c r="N11" s="233"/>
      <c r="O11" s="232"/>
      <c r="P11" s="233"/>
      <c r="Q11" s="232"/>
      <c r="R11" s="233"/>
      <c r="S11" s="233"/>
      <c r="T11" s="232"/>
      <c r="U11" s="233"/>
      <c r="V11" s="233"/>
      <c r="W11" s="232"/>
      <c r="X11" s="233"/>
      <c r="Y11" s="294"/>
      <c r="Z11" s="405">
        <f>K11*L11+K11*M11+K11*N11+K11*O11+K11*P11+K11*Q11+K11*S11+K11*U11+K11*V11+K11*W11+K11*X11+K11*Y11+K11*T11+K11*R11</f>
        <v>0</v>
      </c>
      <c r="AA11" s="406" t="str">
        <f t="shared" ref="AA11:AA24" si="2">IF(SUM(L11:Y11)&gt;0,"Yes","No")</f>
        <v>No</v>
      </c>
      <c r="AB11" s="407" t="str">
        <f t="shared" ref="AB11:AB26" si="3">IF(B11="New","Yes","No")</f>
        <v>No</v>
      </c>
      <c r="AD11" s="234">
        <v>2</v>
      </c>
      <c r="AE11" s="235">
        <f>AD11*L11+AD11*M11+AD11*N11+AD11*O11+AD11*P11+AD11*Q11+AD11*S11+AD11*T11+AD11*U11+AD11*V11+AD11*W11+AD11*X11+AD11*Y11+AD11*R11</f>
        <v>0</v>
      </c>
      <c r="AG11" s="482">
        <v>2.4750000000000001</v>
      </c>
      <c r="AH11" s="483">
        <f>SUM(L11:Y11)*AG11</f>
        <v>0</v>
      </c>
      <c r="AI11" s="338">
        <f t="shared" ref="AI11:AI26" si="4">I11*L11</f>
        <v>0</v>
      </c>
      <c r="AJ11" s="416">
        <f t="shared" ref="AJ11:AJ26" si="5">I11*M11</f>
        <v>0</v>
      </c>
      <c r="AK11" s="583">
        <f t="shared" ref="AK11:AK26" si="6">I11*N11</f>
        <v>0</v>
      </c>
      <c r="AL11" s="584">
        <f t="shared" ref="AL11:AL26" si="7">I11*O11</f>
        <v>0</v>
      </c>
      <c r="AM11" s="585">
        <f t="shared" ref="AM11:AM26" si="8">I11*P11</f>
        <v>0</v>
      </c>
      <c r="AN11" s="586">
        <f t="shared" ref="AN11:AN26" si="9">I11*Q11</f>
        <v>0</v>
      </c>
      <c r="AO11" s="586">
        <f t="shared" ref="AO11:AO26" si="10">I11*R11</f>
        <v>0</v>
      </c>
      <c r="AP11" s="609">
        <f t="shared" ref="AP11:AP26" si="11">I11*S11</f>
        <v>0</v>
      </c>
      <c r="AQ11" s="630">
        <f t="shared" ref="AQ11:AQ26" si="12">I11*T11</f>
        <v>0</v>
      </c>
      <c r="AR11" s="589">
        <f t="shared" ref="AR11:AR26" si="13">I11*U11</f>
        <v>0</v>
      </c>
      <c r="AS11" s="362">
        <f t="shared" ref="AS11:AS26" si="14">I11*V11</f>
        <v>0</v>
      </c>
      <c r="AT11" s="562">
        <f t="shared" ref="AT11:AT26" si="15">I11*W11</f>
        <v>0</v>
      </c>
      <c r="AU11" s="620">
        <f t="shared" ref="AU11:AU26" si="16">I11*X11</f>
        <v>0</v>
      </c>
      <c r="AV11" s="625">
        <f t="shared" ref="AV11:AV26" si="17">I11*Y11</f>
        <v>0</v>
      </c>
      <c r="AW11" s="340">
        <v>1.5</v>
      </c>
      <c r="AX11" s="339">
        <v>9</v>
      </c>
      <c r="AY11" s="340"/>
      <c r="AZ11" s="339"/>
      <c r="BB11" s="31">
        <f t="shared" ref="BB11:BB26" si="18">IF(G11="XS",IF(SUM(L11:Y11)&gt;0,SUM(L11:Y11),0),0)*I11</f>
        <v>0</v>
      </c>
      <c r="BC11" s="31">
        <f t="shared" ref="BC11:BC26" si="19">IF(G11="S",IF(SUM(L11:Y11)&gt;0,SUM(L11:Y11),0),0)*I11</f>
        <v>0</v>
      </c>
      <c r="BD11" s="31">
        <f t="shared" ref="BD11:BD26" si="20">IF(G11="M",IF(SUM(L11:Y11)&gt;0,SUM(L11:Y11),0),0)*I11</f>
        <v>0</v>
      </c>
      <c r="BE11" s="31">
        <f t="shared" ref="BE11:BE26" si="21">IF(G11="L",IF(SUM(L11:Y11)&gt;0,SUM(L11:Y11),0),0)*I11</f>
        <v>0</v>
      </c>
      <c r="BF11" s="31">
        <f t="shared" ref="BF11:BF26" si="22">IF(G11="XL",IF(SUM(L11:Y11)&gt;0,SUM(L11:Y11),0),0)*I11</f>
        <v>0</v>
      </c>
      <c r="BG11" s="31">
        <f t="shared" ref="BG11:BG26" si="23">IF(G11="2XL",IF(SUM(L11:Y11)&gt;0,SUM(L11:Y11),0),0)*I11</f>
        <v>0</v>
      </c>
      <c r="BH11" s="31">
        <f t="shared" ref="BH11:BH26" si="24">IF(G11="3XL",IF(SUM(L11:Y11)&gt;0,SUM(L11:Y11),0),0)*I11</f>
        <v>0</v>
      </c>
      <c r="BI11" s="31">
        <f t="shared" ref="BI11:BI26" si="25">IF(G11="various",IF(SUM(L11:Y11)&gt;0,SUM(L11:Y11),0),0)*I11</f>
        <v>0</v>
      </c>
      <c r="BK11" s="226">
        <f t="shared" ref="BK11:BK26" si="26">IF(E11="",IF(SUM(L11:Y11)&gt;0,SUM(L11:Y11),0),0)*I11</f>
        <v>0</v>
      </c>
      <c r="BL11" s="226">
        <f t="shared" ref="BL11:BL26" si="27">IF(E11="Dual tex.",IF(SUM(L11:Y11)&gt;0,SUM(L11:Y11),0),0)*I11</f>
        <v>0</v>
      </c>
      <c r="BM11" s="226"/>
      <c r="BN11" s="31">
        <f t="shared" ref="BN11:BN26" si="28">IF(F11="sloper",IF(SUM(L11:Y11)&gt;0,SUM(L11:Y11),0),0)*I11</f>
        <v>0</v>
      </c>
      <c r="BO11" s="31">
        <f t="shared" ref="BO11:BO26" si="29">IF(F11="footholds",IF(SUM(L11:Y11)&gt;0,SUM(L11:Y11),0),0)*I11</f>
        <v>0</v>
      </c>
      <c r="BP11" s="31">
        <f t="shared" ref="BP11:BP26" si="30">IF(F11="micros",IF(SUM(L11:Y11)&gt;0,SUM(L11:Y11),0),0)*I11</f>
        <v>0</v>
      </c>
      <c r="BQ11" s="31">
        <f t="shared" ref="BQ11:BQ26" si="31">IF(F11="jug",IF(SUM(L11:Y11)&gt;0,SUM(L11:Y11),0),0)*I11</f>
        <v>0</v>
      </c>
      <c r="BR11" s="31">
        <f t="shared" ref="BR11:BR26" si="32">IF(F11="ledge",IF(SUM(L11:Y11)&gt;0,SUM(L11:Y11),0),0)*I11</f>
        <v>0</v>
      </c>
      <c r="BS11" s="31">
        <f t="shared" ref="BS11:BS26" si="33">IF(F11="edge",IF(SUM(L11:Y11)&gt;0,SUM(L11:Y11),0),0)*I11</f>
        <v>0</v>
      </c>
      <c r="BT11" s="31">
        <f t="shared" ref="BT11:BT26" si="34">IF(F11="crimp",IF(SUM(L11:Y11)&gt;0,SUM(L11:Y11),0),0)*I11</f>
        <v>0</v>
      </c>
      <c r="BU11" s="31">
        <f t="shared" ref="BU11:BU26" si="35">IF(F11="incut",IF(SUM(L11:Y11)&gt;0,SUM(L11:Y11),0),0)*I11</f>
        <v>0</v>
      </c>
      <c r="BV11" s="31">
        <f t="shared" ref="BV11:BV26" si="36">IF(F11="dish",IF(SUM(L11:Y11)&gt;0,SUM(L11:Y11),0),0)*I11</f>
        <v>0</v>
      </c>
      <c r="BW11" s="31">
        <f t="shared" ref="BW11:BW26" si="37">IF(F11="pinch",IF(SUM(L11:Y11)&gt;0,SUM(L11:Y11),0),0)*I11</f>
        <v>0</v>
      </c>
      <c r="BX11" s="31">
        <f t="shared" ref="BX11:BX26" si="38">IF(F11="pocket",IF(SUM(L11:Y11)&gt;0,SUM(L11:Y11),0),0)*I11</f>
        <v>0</v>
      </c>
      <c r="BY11" s="31">
        <f t="shared" ref="BY11:BY26" si="39">IF(F11="insert",IF(SUM(L11:Y11)&gt;0,SUM(L11:Y11),0),0)*I11</f>
        <v>0</v>
      </c>
      <c r="BZ11" s="31">
        <f t="shared" ref="BZ11:BZ26" si="40">IF(F11="feature",IF(SUM(L11:Y11)&gt;0,SUM(L11:Y11),0),0)*I11</f>
        <v>0</v>
      </c>
      <c r="CA11" s="31">
        <f t="shared" ref="CA11:CA26" si="41">IF(F11="scoop",IF(SUM(L11:Y11)&gt;0,SUM(L11:Y11),0),0)*I11</f>
        <v>0</v>
      </c>
      <c r="CB11" s="31">
        <f t="shared" ref="CB11:CB26" si="42">IF(F11="positive",IF(SUM(L11:Y11)&gt;0,SUM(L11:Y11),0),0)*I11</f>
        <v>0</v>
      </c>
      <c r="CC11" s="31">
        <f t="shared" ref="CC11:CC26" si="43">IF(F11="various",IF(SUM(L11:Y11)&gt;0,SUM(L11:Y11),0),0)*I11</f>
        <v>0</v>
      </c>
    </row>
    <row r="12" spans="2:82" s="226" customFormat="1" ht="90" customHeight="1">
      <c r="B12" s="295"/>
      <c r="C12" s="449"/>
      <c r="D12" s="418" t="s">
        <v>196</v>
      </c>
      <c r="E12" s="463"/>
      <c r="F12" s="363" t="s">
        <v>192</v>
      </c>
      <c r="G12" s="349" t="s">
        <v>225</v>
      </c>
      <c r="H12" s="349" t="s">
        <v>260</v>
      </c>
      <c r="I12" s="349">
        <v>1</v>
      </c>
      <c r="J12" s="349" t="s">
        <v>1488</v>
      </c>
      <c r="K12" s="669">
        <v>176.4</v>
      </c>
      <c r="L12" s="455"/>
      <c r="M12" s="272"/>
      <c r="N12" s="272"/>
      <c r="O12" s="272"/>
      <c r="P12" s="272"/>
      <c r="Q12" s="272"/>
      <c r="R12" s="238"/>
      <c r="S12" s="272"/>
      <c r="T12" s="272"/>
      <c r="U12" s="272"/>
      <c r="V12" s="272"/>
      <c r="W12" s="272"/>
      <c r="X12" s="272"/>
      <c r="Y12" s="272"/>
      <c r="Z12" s="392">
        <f t="shared" ref="Z12:Z26" si="44">K12*L12+K12*M12+K12*N12+K12*O12+K12*P12+K12*Q12+K12*S12+K12*U12+K12*V12+K12*W12+K12*X12+K12*Y12+K12*T12+K12*R12</f>
        <v>0</v>
      </c>
      <c r="AA12" s="386" t="str">
        <f t="shared" ref="AA12" si="45">IF(SUM(L12:Y12)&gt;0,"Yes","No")</f>
        <v>No</v>
      </c>
      <c r="AB12" s="385" t="str">
        <f t="shared" si="3"/>
        <v>No</v>
      </c>
      <c r="AC12" s="456"/>
      <c r="AD12" s="239">
        <v>1</v>
      </c>
      <c r="AE12" s="235">
        <f t="shared" ref="AE12:AE26" si="46">AD12*L12+AD12*M12+AD12*N12+AD12*O12+AD12*P12+AD12*Q12+AD12*S12+AD12*T12+AD12*U12+AD12*V12+AD12*W12+AD12*X12+AD12*Y12+AD12*R12</f>
        <v>0</v>
      </c>
      <c r="AG12" s="484">
        <v>0.95</v>
      </c>
      <c r="AH12" s="483">
        <f t="shared" ref="AH12:AH26" si="47">SUM(L12:Y12)*AG12</f>
        <v>0</v>
      </c>
      <c r="AI12" s="338">
        <f t="shared" si="4"/>
        <v>0</v>
      </c>
      <c r="AJ12" s="416">
        <f t="shared" si="5"/>
        <v>0</v>
      </c>
      <c r="AK12" s="583">
        <f t="shared" si="6"/>
        <v>0</v>
      </c>
      <c r="AL12" s="584">
        <f t="shared" si="7"/>
        <v>0</v>
      </c>
      <c r="AM12" s="585">
        <f t="shared" si="8"/>
        <v>0</v>
      </c>
      <c r="AN12" s="586">
        <f t="shared" si="9"/>
        <v>0</v>
      </c>
      <c r="AO12" s="586">
        <f t="shared" si="10"/>
        <v>0</v>
      </c>
      <c r="AP12" s="609">
        <f t="shared" si="11"/>
        <v>0</v>
      </c>
      <c r="AQ12" s="630">
        <f t="shared" si="12"/>
        <v>0</v>
      </c>
      <c r="AR12" s="589">
        <f t="shared" si="13"/>
        <v>0</v>
      </c>
      <c r="AS12" s="362">
        <f t="shared" si="14"/>
        <v>0</v>
      </c>
      <c r="AT12" s="562">
        <f t="shared" si="15"/>
        <v>0</v>
      </c>
      <c r="AU12" s="620">
        <f t="shared" si="16"/>
        <v>0</v>
      </c>
      <c r="AV12" s="625">
        <f t="shared" si="17"/>
        <v>0</v>
      </c>
      <c r="AW12" s="346">
        <v>1</v>
      </c>
      <c r="AX12" s="345">
        <v>5</v>
      </c>
      <c r="AY12" s="346"/>
      <c r="AZ12" s="345"/>
      <c r="BB12" s="31">
        <f t="shared" si="18"/>
        <v>0</v>
      </c>
      <c r="BC12" s="31">
        <f t="shared" si="19"/>
        <v>0</v>
      </c>
      <c r="BD12" s="31">
        <f t="shared" si="20"/>
        <v>0</v>
      </c>
      <c r="BE12" s="31">
        <f t="shared" si="21"/>
        <v>0</v>
      </c>
      <c r="BF12" s="31">
        <f t="shared" si="22"/>
        <v>0</v>
      </c>
      <c r="BG12" s="31">
        <f t="shared" si="23"/>
        <v>0</v>
      </c>
      <c r="BH12" s="31">
        <f t="shared" si="24"/>
        <v>0</v>
      </c>
      <c r="BI12" s="31">
        <f t="shared" si="25"/>
        <v>0</v>
      </c>
      <c r="BJ12" s="31"/>
      <c r="BK12" s="226">
        <f t="shared" si="26"/>
        <v>0</v>
      </c>
      <c r="BL12" s="226">
        <f t="shared" si="27"/>
        <v>0</v>
      </c>
      <c r="BN12" s="31">
        <f t="shared" si="28"/>
        <v>0</v>
      </c>
      <c r="BO12" s="31">
        <f t="shared" si="29"/>
        <v>0</v>
      </c>
      <c r="BP12" s="31">
        <f t="shared" si="30"/>
        <v>0</v>
      </c>
      <c r="BQ12" s="31">
        <f t="shared" si="31"/>
        <v>0</v>
      </c>
      <c r="BR12" s="31">
        <f t="shared" si="32"/>
        <v>0</v>
      </c>
      <c r="BS12" s="31">
        <f t="shared" si="33"/>
        <v>0</v>
      </c>
      <c r="BT12" s="31">
        <f t="shared" si="34"/>
        <v>0</v>
      </c>
      <c r="BU12" s="31">
        <f t="shared" si="35"/>
        <v>0</v>
      </c>
      <c r="BV12" s="31">
        <f t="shared" si="36"/>
        <v>0</v>
      </c>
      <c r="BW12" s="31">
        <f t="shared" si="37"/>
        <v>0</v>
      </c>
      <c r="BX12" s="31">
        <f t="shared" si="38"/>
        <v>0</v>
      </c>
      <c r="BY12" s="31">
        <f t="shared" si="39"/>
        <v>0</v>
      </c>
      <c r="BZ12" s="31">
        <f t="shared" si="40"/>
        <v>0</v>
      </c>
      <c r="CA12" s="31">
        <f t="shared" si="41"/>
        <v>0</v>
      </c>
      <c r="CB12" s="31">
        <f t="shared" si="42"/>
        <v>0</v>
      </c>
      <c r="CC12" s="31">
        <f t="shared" si="43"/>
        <v>0</v>
      </c>
      <c r="CD12" s="335"/>
    </row>
    <row r="13" spans="2:82" s="31" customFormat="1" ht="90" customHeight="1">
      <c r="B13" s="296"/>
      <c r="D13" s="368" t="s">
        <v>156</v>
      </c>
      <c r="E13" s="464" t="s">
        <v>1494</v>
      </c>
      <c r="F13" s="344" t="s">
        <v>169</v>
      </c>
      <c r="G13" s="370" t="s">
        <v>82</v>
      </c>
      <c r="H13" s="370" t="s">
        <v>116</v>
      </c>
      <c r="I13" s="369">
        <v>1</v>
      </c>
      <c r="J13" s="369" t="s">
        <v>1488</v>
      </c>
      <c r="K13" s="672">
        <v>294.94500000000005</v>
      </c>
      <c r="L13" s="245"/>
      <c r="M13" s="242"/>
      <c r="N13" s="243"/>
      <c r="O13" s="242"/>
      <c r="P13" s="243"/>
      <c r="Q13" s="242"/>
      <c r="R13" s="243"/>
      <c r="S13" s="243"/>
      <c r="T13" s="242"/>
      <c r="U13" s="243"/>
      <c r="V13" s="243"/>
      <c r="W13" s="242"/>
      <c r="X13" s="243"/>
      <c r="Y13" s="274"/>
      <c r="Z13" s="408">
        <f t="shared" si="44"/>
        <v>0</v>
      </c>
      <c r="AA13" s="383" t="str">
        <f t="shared" si="2"/>
        <v>No</v>
      </c>
      <c r="AB13" s="384" t="str">
        <f t="shared" si="3"/>
        <v>No</v>
      </c>
      <c r="AD13" s="239">
        <v>1</v>
      </c>
      <c r="AE13" s="235">
        <f t="shared" si="46"/>
        <v>0</v>
      </c>
      <c r="AG13" s="484">
        <v>3.52</v>
      </c>
      <c r="AH13" s="483">
        <f t="shared" si="47"/>
        <v>0</v>
      </c>
      <c r="AI13" s="338">
        <f t="shared" si="4"/>
        <v>0</v>
      </c>
      <c r="AJ13" s="416">
        <f t="shared" si="5"/>
        <v>0</v>
      </c>
      <c r="AK13" s="583">
        <f t="shared" si="6"/>
        <v>0</v>
      </c>
      <c r="AL13" s="584">
        <f t="shared" si="7"/>
        <v>0</v>
      </c>
      <c r="AM13" s="585">
        <f t="shared" si="8"/>
        <v>0</v>
      </c>
      <c r="AN13" s="586">
        <f t="shared" si="9"/>
        <v>0</v>
      </c>
      <c r="AO13" s="586">
        <f t="shared" si="10"/>
        <v>0</v>
      </c>
      <c r="AP13" s="609">
        <f t="shared" si="11"/>
        <v>0</v>
      </c>
      <c r="AQ13" s="630">
        <f t="shared" si="12"/>
        <v>0</v>
      </c>
      <c r="AR13" s="589">
        <f t="shared" si="13"/>
        <v>0</v>
      </c>
      <c r="AS13" s="362">
        <f t="shared" si="14"/>
        <v>0</v>
      </c>
      <c r="AT13" s="562">
        <f t="shared" si="15"/>
        <v>0</v>
      </c>
      <c r="AU13" s="620">
        <f t="shared" si="16"/>
        <v>0</v>
      </c>
      <c r="AV13" s="625">
        <f t="shared" si="17"/>
        <v>0</v>
      </c>
      <c r="AW13" s="346">
        <v>1</v>
      </c>
      <c r="AX13" s="345">
        <v>5</v>
      </c>
      <c r="AY13" s="346"/>
      <c r="AZ13" s="345"/>
      <c r="BB13" s="31">
        <f t="shared" si="18"/>
        <v>0</v>
      </c>
      <c r="BC13" s="31">
        <f t="shared" si="19"/>
        <v>0</v>
      </c>
      <c r="BD13" s="31">
        <f t="shared" si="20"/>
        <v>0</v>
      </c>
      <c r="BE13" s="31">
        <f t="shared" si="21"/>
        <v>0</v>
      </c>
      <c r="BF13" s="31">
        <f t="shared" si="22"/>
        <v>0</v>
      </c>
      <c r="BG13" s="31">
        <f t="shared" si="23"/>
        <v>0</v>
      </c>
      <c r="BH13" s="31">
        <f t="shared" si="24"/>
        <v>0</v>
      </c>
      <c r="BI13" s="31">
        <f t="shared" si="25"/>
        <v>0</v>
      </c>
      <c r="BK13" s="226">
        <f t="shared" si="26"/>
        <v>0</v>
      </c>
      <c r="BL13" s="226">
        <f t="shared" si="27"/>
        <v>0</v>
      </c>
      <c r="BN13" s="31">
        <f t="shared" si="28"/>
        <v>0</v>
      </c>
      <c r="BO13" s="31">
        <f t="shared" si="29"/>
        <v>0</v>
      </c>
      <c r="BP13" s="31">
        <f t="shared" si="30"/>
        <v>0</v>
      </c>
      <c r="BQ13" s="31">
        <f t="shared" si="31"/>
        <v>0</v>
      </c>
      <c r="BR13" s="31">
        <f t="shared" si="32"/>
        <v>0</v>
      </c>
      <c r="BS13" s="31">
        <f t="shared" si="33"/>
        <v>0</v>
      </c>
      <c r="BT13" s="31">
        <f t="shared" si="34"/>
        <v>0</v>
      </c>
      <c r="BU13" s="31">
        <f t="shared" si="35"/>
        <v>0</v>
      </c>
      <c r="BV13" s="31">
        <f t="shared" si="36"/>
        <v>0</v>
      </c>
      <c r="BW13" s="31">
        <f t="shared" si="37"/>
        <v>0</v>
      </c>
      <c r="BX13" s="31">
        <f t="shared" si="38"/>
        <v>0</v>
      </c>
      <c r="BY13" s="31">
        <f t="shared" si="39"/>
        <v>0</v>
      </c>
      <c r="BZ13" s="31">
        <f t="shared" si="40"/>
        <v>0</v>
      </c>
      <c r="CA13" s="31">
        <f t="shared" si="41"/>
        <v>0</v>
      </c>
      <c r="CB13" s="31">
        <f t="shared" si="42"/>
        <v>0</v>
      </c>
      <c r="CC13" s="31">
        <f t="shared" si="43"/>
        <v>0</v>
      </c>
    </row>
    <row r="14" spans="2:82" s="31" customFormat="1" ht="90" customHeight="1">
      <c r="B14" s="296"/>
      <c r="D14" s="348" t="s">
        <v>157</v>
      </c>
      <c r="E14" s="463" t="s">
        <v>1494</v>
      </c>
      <c r="F14" s="363" t="s">
        <v>169</v>
      </c>
      <c r="G14" s="655" t="s">
        <v>225</v>
      </c>
      <c r="H14" s="371" t="s">
        <v>117</v>
      </c>
      <c r="I14" s="349">
        <v>2</v>
      </c>
      <c r="J14" s="349" t="s">
        <v>1488</v>
      </c>
      <c r="K14" s="673">
        <v>300.51</v>
      </c>
      <c r="L14" s="244"/>
      <c r="M14" s="237"/>
      <c r="N14" s="238"/>
      <c r="O14" s="237"/>
      <c r="P14" s="238"/>
      <c r="Q14" s="237"/>
      <c r="R14" s="238"/>
      <c r="S14" s="238"/>
      <c r="T14" s="237"/>
      <c r="U14" s="238"/>
      <c r="V14" s="238"/>
      <c r="W14" s="237"/>
      <c r="X14" s="238"/>
      <c r="Y14" s="272"/>
      <c r="Z14" s="392">
        <f t="shared" si="44"/>
        <v>0</v>
      </c>
      <c r="AA14" s="386" t="str">
        <f t="shared" si="2"/>
        <v>No</v>
      </c>
      <c r="AB14" s="387" t="str">
        <f t="shared" si="3"/>
        <v>No</v>
      </c>
      <c r="AD14" s="239">
        <v>2</v>
      </c>
      <c r="AE14" s="235">
        <f t="shared" si="46"/>
        <v>0</v>
      </c>
      <c r="AG14" s="484">
        <v>1.925</v>
      </c>
      <c r="AH14" s="483">
        <f t="shared" si="47"/>
        <v>0</v>
      </c>
      <c r="AI14" s="338">
        <f t="shared" si="4"/>
        <v>0</v>
      </c>
      <c r="AJ14" s="416">
        <f t="shared" si="5"/>
        <v>0</v>
      </c>
      <c r="AK14" s="583">
        <f t="shared" si="6"/>
        <v>0</v>
      </c>
      <c r="AL14" s="584">
        <f t="shared" si="7"/>
        <v>0</v>
      </c>
      <c r="AM14" s="585">
        <f t="shared" si="8"/>
        <v>0</v>
      </c>
      <c r="AN14" s="586">
        <f t="shared" si="9"/>
        <v>0</v>
      </c>
      <c r="AO14" s="586">
        <f t="shared" si="10"/>
        <v>0</v>
      </c>
      <c r="AP14" s="609">
        <f t="shared" si="11"/>
        <v>0</v>
      </c>
      <c r="AQ14" s="630">
        <f t="shared" si="12"/>
        <v>0</v>
      </c>
      <c r="AR14" s="589">
        <f t="shared" si="13"/>
        <v>0</v>
      </c>
      <c r="AS14" s="362">
        <f t="shared" si="14"/>
        <v>0</v>
      </c>
      <c r="AT14" s="562">
        <f t="shared" si="15"/>
        <v>0</v>
      </c>
      <c r="AU14" s="620">
        <f t="shared" si="16"/>
        <v>0</v>
      </c>
      <c r="AV14" s="625">
        <f t="shared" si="17"/>
        <v>0</v>
      </c>
      <c r="AW14" s="346">
        <v>1.5</v>
      </c>
      <c r="AX14" s="345">
        <v>6</v>
      </c>
      <c r="AY14" s="346"/>
      <c r="AZ14" s="345"/>
      <c r="BB14" s="31">
        <f t="shared" si="18"/>
        <v>0</v>
      </c>
      <c r="BC14" s="31">
        <f t="shared" si="19"/>
        <v>0</v>
      </c>
      <c r="BD14" s="31">
        <f t="shared" si="20"/>
        <v>0</v>
      </c>
      <c r="BE14" s="31">
        <f t="shared" si="21"/>
        <v>0</v>
      </c>
      <c r="BF14" s="31">
        <f t="shared" si="22"/>
        <v>0</v>
      </c>
      <c r="BG14" s="31">
        <f t="shared" si="23"/>
        <v>0</v>
      </c>
      <c r="BH14" s="31">
        <f t="shared" si="24"/>
        <v>0</v>
      </c>
      <c r="BI14" s="31">
        <f t="shared" si="25"/>
        <v>0</v>
      </c>
      <c r="BK14" s="226">
        <f t="shared" si="26"/>
        <v>0</v>
      </c>
      <c r="BL14" s="226">
        <f t="shared" si="27"/>
        <v>0</v>
      </c>
      <c r="BN14" s="31">
        <f t="shared" si="28"/>
        <v>0</v>
      </c>
      <c r="BO14" s="31">
        <f t="shared" si="29"/>
        <v>0</v>
      </c>
      <c r="BP14" s="31">
        <f t="shared" si="30"/>
        <v>0</v>
      </c>
      <c r="BQ14" s="31">
        <f t="shared" si="31"/>
        <v>0</v>
      </c>
      <c r="BR14" s="31">
        <f t="shared" si="32"/>
        <v>0</v>
      </c>
      <c r="BS14" s="31">
        <f t="shared" si="33"/>
        <v>0</v>
      </c>
      <c r="BT14" s="31">
        <f t="shared" si="34"/>
        <v>0</v>
      </c>
      <c r="BU14" s="31">
        <f t="shared" si="35"/>
        <v>0</v>
      </c>
      <c r="BV14" s="31">
        <f t="shared" si="36"/>
        <v>0</v>
      </c>
      <c r="BW14" s="31">
        <f t="shared" si="37"/>
        <v>0</v>
      </c>
      <c r="BX14" s="31">
        <f t="shared" si="38"/>
        <v>0</v>
      </c>
      <c r="BY14" s="31">
        <f t="shared" si="39"/>
        <v>0</v>
      </c>
      <c r="BZ14" s="31">
        <f t="shared" si="40"/>
        <v>0</v>
      </c>
      <c r="CA14" s="31">
        <f t="shared" si="41"/>
        <v>0</v>
      </c>
      <c r="CB14" s="31">
        <f t="shared" si="42"/>
        <v>0</v>
      </c>
      <c r="CC14" s="31">
        <f t="shared" si="43"/>
        <v>0</v>
      </c>
    </row>
    <row r="15" spans="2:82" s="31" customFormat="1" ht="90" customHeight="1">
      <c r="B15" s="296"/>
      <c r="D15" s="368" t="s">
        <v>158</v>
      </c>
      <c r="E15" s="464" t="s">
        <v>1494</v>
      </c>
      <c r="F15" s="344" t="s">
        <v>169</v>
      </c>
      <c r="G15" s="370" t="s">
        <v>82</v>
      </c>
      <c r="H15" s="370" t="s">
        <v>118</v>
      </c>
      <c r="I15" s="369">
        <v>1</v>
      </c>
      <c r="J15" s="369" t="s">
        <v>1488</v>
      </c>
      <c r="K15" s="672">
        <v>300.51</v>
      </c>
      <c r="L15" s="245"/>
      <c r="M15" s="242"/>
      <c r="N15" s="243"/>
      <c r="O15" s="242"/>
      <c r="P15" s="243"/>
      <c r="Q15" s="242"/>
      <c r="R15" s="243"/>
      <c r="S15" s="243"/>
      <c r="T15" s="242"/>
      <c r="U15" s="243"/>
      <c r="V15" s="243"/>
      <c r="W15" s="242"/>
      <c r="X15" s="243"/>
      <c r="Y15" s="274"/>
      <c r="Z15" s="408">
        <f t="shared" si="44"/>
        <v>0</v>
      </c>
      <c r="AA15" s="383" t="str">
        <f t="shared" si="2"/>
        <v>No</v>
      </c>
      <c r="AB15" s="384" t="str">
        <f t="shared" si="3"/>
        <v>No</v>
      </c>
      <c r="AD15" s="239">
        <v>1</v>
      </c>
      <c r="AE15" s="235">
        <f t="shared" si="46"/>
        <v>0</v>
      </c>
      <c r="AG15" s="484">
        <v>2.97</v>
      </c>
      <c r="AH15" s="483">
        <f t="shared" si="47"/>
        <v>0</v>
      </c>
      <c r="AI15" s="338">
        <f t="shared" si="4"/>
        <v>0</v>
      </c>
      <c r="AJ15" s="416">
        <f t="shared" si="5"/>
        <v>0</v>
      </c>
      <c r="AK15" s="583">
        <f t="shared" si="6"/>
        <v>0</v>
      </c>
      <c r="AL15" s="584">
        <f t="shared" si="7"/>
        <v>0</v>
      </c>
      <c r="AM15" s="585">
        <f t="shared" si="8"/>
        <v>0</v>
      </c>
      <c r="AN15" s="586">
        <f t="shared" si="9"/>
        <v>0</v>
      </c>
      <c r="AO15" s="586">
        <f t="shared" si="10"/>
        <v>0</v>
      </c>
      <c r="AP15" s="609">
        <f t="shared" si="11"/>
        <v>0</v>
      </c>
      <c r="AQ15" s="630">
        <f t="shared" si="12"/>
        <v>0</v>
      </c>
      <c r="AR15" s="589">
        <f t="shared" si="13"/>
        <v>0</v>
      </c>
      <c r="AS15" s="362">
        <f t="shared" si="14"/>
        <v>0</v>
      </c>
      <c r="AT15" s="562">
        <f t="shared" si="15"/>
        <v>0</v>
      </c>
      <c r="AU15" s="620">
        <f t="shared" si="16"/>
        <v>0</v>
      </c>
      <c r="AV15" s="625">
        <f t="shared" si="17"/>
        <v>0</v>
      </c>
      <c r="AW15" s="346">
        <v>1</v>
      </c>
      <c r="AX15" s="345">
        <v>8</v>
      </c>
      <c r="AY15" s="346"/>
      <c r="AZ15" s="345"/>
      <c r="BB15" s="31">
        <f t="shared" si="18"/>
        <v>0</v>
      </c>
      <c r="BC15" s="31">
        <f t="shared" si="19"/>
        <v>0</v>
      </c>
      <c r="BD15" s="31">
        <f t="shared" si="20"/>
        <v>0</v>
      </c>
      <c r="BE15" s="31">
        <f t="shared" si="21"/>
        <v>0</v>
      </c>
      <c r="BF15" s="31">
        <f t="shared" si="22"/>
        <v>0</v>
      </c>
      <c r="BG15" s="31">
        <f t="shared" si="23"/>
        <v>0</v>
      </c>
      <c r="BH15" s="31">
        <f t="shared" si="24"/>
        <v>0</v>
      </c>
      <c r="BI15" s="31">
        <f t="shared" si="25"/>
        <v>0</v>
      </c>
      <c r="BK15" s="226">
        <f t="shared" si="26"/>
        <v>0</v>
      </c>
      <c r="BL15" s="226">
        <f t="shared" si="27"/>
        <v>0</v>
      </c>
      <c r="BN15" s="31">
        <f t="shared" si="28"/>
        <v>0</v>
      </c>
      <c r="BO15" s="31">
        <f t="shared" si="29"/>
        <v>0</v>
      </c>
      <c r="BP15" s="31">
        <f t="shared" si="30"/>
        <v>0</v>
      </c>
      <c r="BQ15" s="31">
        <f t="shared" si="31"/>
        <v>0</v>
      </c>
      <c r="BR15" s="31">
        <f t="shared" si="32"/>
        <v>0</v>
      </c>
      <c r="BS15" s="31">
        <f t="shared" si="33"/>
        <v>0</v>
      </c>
      <c r="BT15" s="31">
        <f t="shared" si="34"/>
        <v>0</v>
      </c>
      <c r="BU15" s="31">
        <f t="shared" si="35"/>
        <v>0</v>
      </c>
      <c r="BV15" s="31">
        <f t="shared" si="36"/>
        <v>0</v>
      </c>
      <c r="BW15" s="31">
        <f t="shared" si="37"/>
        <v>0</v>
      </c>
      <c r="BX15" s="31">
        <f t="shared" si="38"/>
        <v>0</v>
      </c>
      <c r="BY15" s="31">
        <f t="shared" si="39"/>
        <v>0</v>
      </c>
      <c r="BZ15" s="31">
        <f t="shared" si="40"/>
        <v>0</v>
      </c>
      <c r="CA15" s="31">
        <f t="shared" si="41"/>
        <v>0</v>
      </c>
      <c r="CB15" s="31">
        <f t="shared" si="42"/>
        <v>0</v>
      </c>
      <c r="CC15" s="31">
        <f t="shared" si="43"/>
        <v>0</v>
      </c>
    </row>
    <row r="16" spans="2:82" s="31" customFormat="1" ht="90" customHeight="1">
      <c r="B16" s="296"/>
      <c r="D16" s="348" t="s">
        <v>159</v>
      </c>
      <c r="E16" s="463" t="s">
        <v>1494</v>
      </c>
      <c r="F16" s="363" t="s">
        <v>170</v>
      </c>
      <c r="G16" s="371" t="s">
        <v>225</v>
      </c>
      <c r="H16" s="371" t="s">
        <v>119</v>
      </c>
      <c r="I16" s="349">
        <v>2</v>
      </c>
      <c r="J16" s="349" t="s">
        <v>1488</v>
      </c>
      <c r="K16" s="673">
        <v>322.77000000000004</v>
      </c>
      <c r="L16" s="244"/>
      <c r="M16" s="237"/>
      <c r="N16" s="238"/>
      <c r="O16" s="237"/>
      <c r="P16" s="238"/>
      <c r="Q16" s="237"/>
      <c r="R16" s="238"/>
      <c r="S16" s="238"/>
      <c r="T16" s="237"/>
      <c r="U16" s="238"/>
      <c r="V16" s="238"/>
      <c r="W16" s="237"/>
      <c r="X16" s="238"/>
      <c r="Y16" s="272"/>
      <c r="Z16" s="392">
        <f t="shared" si="44"/>
        <v>0</v>
      </c>
      <c r="AA16" s="386" t="str">
        <f t="shared" si="2"/>
        <v>No</v>
      </c>
      <c r="AB16" s="387" t="str">
        <f t="shared" si="3"/>
        <v>No</v>
      </c>
      <c r="AD16" s="239">
        <v>2</v>
      </c>
      <c r="AE16" s="235">
        <f t="shared" si="46"/>
        <v>0</v>
      </c>
      <c r="AG16" s="484">
        <v>1.87</v>
      </c>
      <c r="AH16" s="483">
        <f t="shared" si="47"/>
        <v>0</v>
      </c>
      <c r="AI16" s="338">
        <f t="shared" si="4"/>
        <v>0</v>
      </c>
      <c r="AJ16" s="416">
        <f t="shared" si="5"/>
        <v>0</v>
      </c>
      <c r="AK16" s="583">
        <f t="shared" si="6"/>
        <v>0</v>
      </c>
      <c r="AL16" s="584">
        <f t="shared" si="7"/>
        <v>0</v>
      </c>
      <c r="AM16" s="585">
        <f t="shared" si="8"/>
        <v>0</v>
      </c>
      <c r="AN16" s="586">
        <f t="shared" si="9"/>
        <v>0</v>
      </c>
      <c r="AO16" s="586">
        <f t="shared" si="10"/>
        <v>0</v>
      </c>
      <c r="AP16" s="609">
        <f t="shared" si="11"/>
        <v>0</v>
      </c>
      <c r="AQ16" s="630">
        <f t="shared" si="12"/>
        <v>0</v>
      </c>
      <c r="AR16" s="589">
        <f t="shared" si="13"/>
        <v>0</v>
      </c>
      <c r="AS16" s="362">
        <f t="shared" si="14"/>
        <v>0</v>
      </c>
      <c r="AT16" s="562">
        <f t="shared" si="15"/>
        <v>0</v>
      </c>
      <c r="AU16" s="620">
        <f t="shared" si="16"/>
        <v>0</v>
      </c>
      <c r="AV16" s="625">
        <f t="shared" si="17"/>
        <v>0</v>
      </c>
      <c r="AW16" s="346">
        <v>1</v>
      </c>
      <c r="AX16" s="345">
        <v>8</v>
      </c>
      <c r="AY16" s="346"/>
      <c r="AZ16" s="345"/>
      <c r="BB16" s="31">
        <f t="shared" si="18"/>
        <v>0</v>
      </c>
      <c r="BC16" s="31">
        <f t="shared" si="19"/>
        <v>0</v>
      </c>
      <c r="BD16" s="31">
        <f t="shared" si="20"/>
        <v>0</v>
      </c>
      <c r="BE16" s="31">
        <f t="shared" si="21"/>
        <v>0</v>
      </c>
      <c r="BF16" s="31">
        <f t="shared" si="22"/>
        <v>0</v>
      </c>
      <c r="BG16" s="31">
        <f t="shared" si="23"/>
        <v>0</v>
      </c>
      <c r="BH16" s="31">
        <f t="shared" si="24"/>
        <v>0</v>
      </c>
      <c r="BI16" s="31">
        <f t="shared" si="25"/>
        <v>0</v>
      </c>
      <c r="BK16" s="226">
        <f t="shared" si="26"/>
        <v>0</v>
      </c>
      <c r="BL16" s="226">
        <f t="shared" si="27"/>
        <v>0</v>
      </c>
      <c r="BN16" s="31">
        <f t="shared" si="28"/>
        <v>0</v>
      </c>
      <c r="BO16" s="31">
        <f t="shared" si="29"/>
        <v>0</v>
      </c>
      <c r="BP16" s="31">
        <f t="shared" si="30"/>
        <v>0</v>
      </c>
      <c r="BQ16" s="31">
        <f t="shared" si="31"/>
        <v>0</v>
      </c>
      <c r="BR16" s="31">
        <f t="shared" si="32"/>
        <v>0</v>
      </c>
      <c r="BS16" s="31">
        <f t="shared" si="33"/>
        <v>0</v>
      </c>
      <c r="BT16" s="31">
        <f t="shared" si="34"/>
        <v>0</v>
      </c>
      <c r="BU16" s="31">
        <f t="shared" si="35"/>
        <v>0</v>
      </c>
      <c r="BV16" s="31">
        <f t="shared" si="36"/>
        <v>0</v>
      </c>
      <c r="BW16" s="31">
        <f t="shared" si="37"/>
        <v>0</v>
      </c>
      <c r="BX16" s="31">
        <f t="shared" si="38"/>
        <v>0</v>
      </c>
      <c r="BY16" s="31">
        <f t="shared" si="39"/>
        <v>0</v>
      </c>
      <c r="BZ16" s="31">
        <f t="shared" si="40"/>
        <v>0</v>
      </c>
      <c r="CA16" s="31">
        <f t="shared" si="41"/>
        <v>0</v>
      </c>
      <c r="CB16" s="31">
        <f t="shared" si="42"/>
        <v>0</v>
      </c>
      <c r="CC16" s="31">
        <f t="shared" si="43"/>
        <v>0</v>
      </c>
    </row>
    <row r="17" spans="2:82" s="31" customFormat="1" ht="90" customHeight="1">
      <c r="B17" s="296"/>
      <c r="D17" s="368" t="s">
        <v>160</v>
      </c>
      <c r="E17" s="464" t="s">
        <v>1494</v>
      </c>
      <c r="F17" s="344" t="s">
        <v>171</v>
      </c>
      <c r="G17" s="370" t="s">
        <v>226</v>
      </c>
      <c r="H17" s="370" t="s">
        <v>120</v>
      </c>
      <c r="I17" s="369">
        <v>2</v>
      </c>
      <c r="J17" s="369" t="s">
        <v>1488</v>
      </c>
      <c r="K17" s="672">
        <v>311.64000000000004</v>
      </c>
      <c r="L17" s="245"/>
      <c r="M17" s="242"/>
      <c r="N17" s="243"/>
      <c r="O17" s="242"/>
      <c r="P17" s="243"/>
      <c r="Q17" s="242"/>
      <c r="R17" s="243"/>
      <c r="S17" s="243"/>
      <c r="T17" s="242"/>
      <c r="U17" s="243"/>
      <c r="V17" s="243"/>
      <c r="W17" s="242"/>
      <c r="X17" s="243"/>
      <c r="Y17" s="274"/>
      <c r="Z17" s="408">
        <f t="shared" si="44"/>
        <v>0</v>
      </c>
      <c r="AA17" s="383" t="str">
        <f t="shared" si="2"/>
        <v>No</v>
      </c>
      <c r="AB17" s="384" t="str">
        <f t="shared" si="3"/>
        <v>No</v>
      </c>
      <c r="AD17" s="239">
        <v>2</v>
      </c>
      <c r="AE17" s="235">
        <f t="shared" si="46"/>
        <v>0</v>
      </c>
      <c r="AG17" s="484">
        <v>0.95</v>
      </c>
      <c r="AH17" s="483">
        <f t="shared" si="47"/>
        <v>0</v>
      </c>
      <c r="AI17" s="338">
        <f t="shared" si="4"/>
        <v>0</v>
      </c>
      <c r="AJ17" s="416">
        <f t="shared" si="5"/>
        <v>0</v>
      </c>
      <c r="AK17" s="583">
        <f t="shared" si="6"/>
        <v>0</v>
      </c>
      <c r="AL17" s="584">
        <f t="shared" si="7"/>
        <v>0</v>
      </c>
      <c r="AM17" s="585">
        <f t="shared" si="8"/>
        <v>0</v>
      </c>
      <c r="AN17" s="586">
        <f t="shared" si="9"/>
        <v>0</v>
      </c>
      <c r="AO17" s="586">
        <f t="shared" si="10"/>
        <v>0</v>
      </c>
      <c r="AP17" s="609">
        <f t="shared" si="11"/>
        <v>0</v>
      </c>
      <c r="AQ17" s="630">
        <f t="shared" si="12"/>
        <v>0</v>
      </c>
      <c r="AR17" s="589">
        <f t="shared" si="13"/>
        <v>0</v>
      </c>
      <c r="AS17" s="362">
        <f t="shared" si="14"/>
        <v>0</v>
      </c>
      <c r="AT17" s="562">
        <f t="shared" si="15"/>
        <v>0</v>
      </c>
      <c r="AU17" s="620">
        <f t="shared" si="16"/>
        <v>0</v>
      </c>
      <c r="AV17" s="625">
        <f t="shared" si="17"/>
        <v>0</v>
      </c>
      <c r="AW17" s="346">
        <v>1</v>
      </c>
      <c r="AX17" s="345">
        <v>8</v>
      </c>
      <c r="AY17" s="346"/>
      <c r="AZ17" s="345"/>
      <c r="BB17" s="31">
        <f t="shared" si="18"/>
        <v>0</v>
      </c>
      <c r="BC17" s="31">
        <f t="shared" si="19"/>
        <v>0</v>
      </c>
      <c r="BD17" s="31">
        <f t="shared" si="20"/>
        <v>0</v>
      </c>
      <c r="BE17" s="31">
        <f t="shared" si="21"/>
        <v>0</v>
      </c>
      <c r="BF17" s="31">
        <f t="shared" si="22"/>
        <v>0</v>
      </c>
      <c r="BG17" s="31">
        <f t="shared" si="23"/>
        <v>0</v>
      </c>
      <c r="BH17" s="31">
        <f t="shared" si="24"/>
        <v>0</v>
      </c>
      <c r="BI17" s="31">
        <f t="shared" si="25"/>
        <v>0</v>
      </c>
      <c r="BK17" s="226">
        <f t="shared" si="26"/>
        <v>0</v>
      </c>
      <c r="BL17" s="226">
        <f t="shared" si="27"/>
        <v>0</v>
      </c>
      <c r="BN17" s="31">
        <f t="shared" si="28"/>
        <v>0</v>
      </c>
      <c r="BO17" s="31">
        <f t="shared" si="29"/>
        <v>0</v>
      </c>
      <c r="BP17" s="31">
        <f t="shared" si="30"/>
        <v>0</v>
      </c>
      <c r="BQ17" s="31">
        <f t="shared" si="31"/>
        <v>0</v>
      </c>
      <c r="BR17" s="31">
        <f t="shared" si="32"/>
        <v>0</v>
      </c>
      <c r="BS17" s="31">
        <f t="shared" si="33"/>
        <v>0</v>
      </c>
      <c r="BT17" s="31">
        <f t="shared" si="34"/>
        <v>0</v>
      </c>
      <c r="BU17" s="31">
        <f t="shared" si="35"/>
        <v>0</v>
      </c>
      <c r="BV17" s="31">
        <f t="shared" si="36"/>
        <v>0</v>
      </c>
      <c r="BW17" s="31">
        <f t="shared" si="37"/>
        <v>0</v>
      </c>
      <c r="BX17" s="31">
        <f t="shared" si="38"/>
        <v>0</v>
      </c>
      <c r="BY17" s="31">
        <f t="shared" si="39"/>
        <v>0</v>
      </c>
      <c r="BZ17" s="31">
        <f t="shared" si="40"/>
        <v>0</v>
      </c>
      <c r="CA17" s="31">
        <f t="shared" si="41"/>
        <v>0</v>
      </c>
      <c r="CB17" s="31">
        <f t="shared" si="42"/>
        <v>0</v>
      </c>
      <c r="CC17" s="31">
        <f t="shared" si="43"/>
        <v>0</v>
      </c>
    </row>
    <row r="18" spans="2:82" s="31" customFormat="1" ht="90" customHeight="1">
      <c r="B18" s="296"/>
      <c r="D18" s="348" t="s">
        <v>161</v>
      </c>
      <c r="E18" s="463" t="s">
        <v>1494</v>
      </c>
      <c r="F18" s="349" t="s">
        <v>171</v>
      </c>
      <c r="G18" s="371" t="s">
        <v>225</v>
      </c>
      <c r="H18" s="371" t="s">
        <v>143</v>
      </c>
      <c r="I18" s="363">
        <v>1</v>
      </c>
      <c r="J18" s="349" t="s">
        <v>1488</v>
      </c>
      <c r="K18" s="673">
        <v>189.21000000000004</v>
      </c>
      <c r="L18" s="244"/>
      <c r="M18" s="237"/>
      <c r="N18" s="238"/>
      <c r="O18" s="237"/>
      <c r="P18" s="238"/>
      <c r="Q18" s="237"/>
      <c r="R18" s="238"/>
      <c r="S18" s="238"/>
      <c r="T18" s="237"/>
      <c r="U18" s="238"/>
      <c r="V18" s="238"/>
      <c r="W18" s="237"/>
      <c r="X18" s="238"/>
      <c r="Y18" s="272"/>
      <c r="Z18" s="392">
        <f t="shared" si="44"/>
        <v>0</v>
      </c>
      <c r="AA18" s="386" t="str">
        <f t="shared" si="2"/>
        <v>No</v>
      </c>
      <c r="AB18" s="387" t="str">
        <f t="shared" si="3"/>
        <v>No</v>
      </c>
      <c r="AD18" s="239">
        <v>1</v>
      </c>
      <c r="AE18" s="235">
        <f t="shared" si="46"/>
        <v>0</v>
      </c>
      <c r="AG18" s="484">
        <v>1.0449999999999999</v>
      </c>
      <c r="AH18" s="483">
        <f t="shared" si="47"/>
        <v>0</v>
      </c>
      <c r="AI18" s="338">
        <f t="shared" si="4"/>
        <v>0</v>
      </c>
      <c r="AJ18" s="416">
        <f t="shared" si="5"/>
        <v>0</v>
      </c>
      <c r="AK18" s="583">
        <f t="shared" si="6"/>
        <v>0</v>
      </c>
      <c r="AL18" s="584">
        <f t="shared" si="7"/>
        <v>0</v>
      </c>
      <c r="AM18" s="585">
        <f t="shared" si="8"/>
        <v>0</v>
      </c>
      <c r="AN18" s="586">
        <f t="shared" si="9"/>
        <v>0</v>
      </c>
      <c r="AO18" s="586">
        <f t="shared" si="10"/>
        <v>0</v>
      </c>
      <c r="AP18" s="609">
        <f t="shared" si="11"/>
        <v>0</v>
      </c>
      <c r="AQ18" s="630">
        <f t="shared" si="12"/>
        <v>0</v>
      </c>
      <c r="AR18" s="589">
        <f t="shared" si="13"/>
        <v>0</v>
      </c>
      <c r="AS18" s="362">
        <f t="shared" si="14"/>
        <v>0</v>
      </c>
      <c r="AT18" s="562">
        <f t="shared" si="15"/>
        <v>0</v>
      </c>
      <c r="AU18" s="620">
        <f t="shared" si="16"/>
        <v>0</v>
      </c>
      <c r="AV18" s="625">
        <f t="shared" si="17"/>
        <v>0</v>
      </c>
      <c r="AW18" s="375">
        <v>1</v>
      </c>
      <c r="AX18" s="345">
        <v>9</v>
      </c>
      <c r="AY18" s="375"/>
      <c r="AZ18" s="345"/>
      <c r="BB18" s="31">
        <f t="shared" si="18"/>
        <v>0</v>
      </c>
      <c r="BC18" s="31">
        <f t="shared" si="19"/>
        <v>0</v>
      </c>
      <c r="BD18" s="31">
        <f t="shared" si="20"/>
        <v>0</v>
      </c>
      <c r="BE18" s="31">
        <f t="shared" si="21"/>
        <v>0</v>
      </c>
      <c r="BF18" s="31">
        <f t="shared" si="22"/>
        <v>0</v>
      </c>
      <c r="BG18" s="31">
        <f t="shared" si="23"/>
        <v>0</v>
      </c>
      <c r="BH18" s="31">
        <f t="shared" si="24"/>
        <v>0</v>
      </c>
      <c r="BI18" s="31">
        <f t="shared" si="25"/>
        <v>0</v>
      </c>
      <c r="BK18" s="226">
        <f t="shared" si="26"/>
        <v>0</v>
      </c>
      <c r="BL18" s="226">
        <f t="shared" si="27"/>
        <v>0</v>
      </c>
      <c r="BN18" s="31">
        <f t="shared" si="28"/>
        <v>0</v>
      </c>
      <c r="BO18" s="31">
        <f t="shared" si="29"/>
        <v>0</v>
      </c>
      <c r="BP18" s="31">
        <f t="shared" si="30"/>
        <v>0</v>
      </c>
      <c r="BQ18" s="31">
        <f t="shared" si="31"/>
        <v>0</v>
      </c>
      <c r="BR18" s="31">
        <f t="shared" si="32"/>
        <v>0</v>
      </c>
      <c r="BS18" s="31">
        <f t="shared" si="33"/>
        <v>0</v>
      </c>
      <c r="BT18" s="31">
        <f t="shared" si="34"/>
        <v>0</v>
      </c>
      <c r="BU18" s="31">
        <f t="shared" si="35"/>
        <v>0</v>
      </c>
      <c r="BV18" s="31">
        <f t="shared" si="36"/>
        <v>0</v>
      </c>
      <c r="BW18" s="31">
        <f t="shared" si="37"/>
        <v>0</v>
      </c>
      <c r="BX18" s="31">
        <f t="shared" si="38"/>
        <v>0</v>
      </c>
      <c r="BY18" s="31">
        <f t="shared" si="39"/>
        <v>0</v>
      </c>
      <c r="BZ18" s="31">
        <f t="shared" si="40"/>
        <v>0</v>
      </c>
      <c r="CA18" s="31">
        <f t="shared" si="41"/>
        <v>0</v>
      </c>
      <c r="CB18" s="31">
        <f t="shared" si="42"/>
        <v>0</v>
      </c>
      <c r="CC18" s="31">
        <f t="shared" si="43"/>
        <v>0</v>
      </c>
    </row>
    <row r="19" spans="2:82" s="31" customFormat="1" ht="90" customHeight="1">
      <c r="B19" s="296"/>
      <c r="D19" s="368" t="s">
        <v>162</v>
      </c>
      <c r="E19" s="464" t="s">
        <v>1494</v>
      </c>
      <c r="F19" s="344" t="s">
        <v>192</v>
      </c>
      <c r="G19" s="370" t="s">
        <v>226</v>
      </c>
      <c r="H19" s="370" t="s">
        <v>121</v>
      </c>
      <c r="I19" s="369">
        <v>1</v>
      </c>
      <c r="J19" s="369" t="s">
        <v>1488</v>
      </c>
      <c r="K19" s="672">
        <v>172.51500000000001</v>
      </c>
      <c r="L19" s="245"/>
      <c r="M19" s="242"/>
      <c r="N19" s="243"/>
      <c r="O19" s="242"/>
      <c r="P19" s="243"/>
      <c r="Q19" s="242"/>
      <c r="R19" s="243"/>
      <c r="S19" s="243"/>
      <c r="T19" s="242"/>
      <c r="U19" s="243"/>
      <c r="V19" s="243"/>
      <c r="W19" s="242"/>
      <c r="X19" s="243"/>
      <c r="Y19" s="274"/>
      <c r="Z19" s="408">
        <f t="shared" si="44"/>
        <v>0</v>
      </c>
      <c r="AA19" s="383" t="str">
        <f t="shared" si="2"/>
        <v>No</v>
      </c>
      <c r="AB19" s="384" t="str">
        <f t="shared" si="3"/>
        <v>No</v>
      </c>
      <c r="AD19" s="239">
        <v>1</v>
      </c>
      <c r="AE19" s="235">
        <f t="shared" si="46"/>
        <v>0</v>
      </c>
      <c r="AG19" s="484">
        <v>1.54</v>
      </c>
      <c r="AH19" s="483">
        <f t="shared" si="47"/>
        <v>0</v>
      </c>
      <c r="AI19" s="338">
        <f t="shared" si="4"/>
        <v>0</v>
      </c>
      <c r="AJ19" s="416">
        <f t="shared" si="5"/>
        <v>0</v>
      </c>
      <c r="AK19" s="583">
        <f t="shared" si="6"/>
        <v>0</v>
      </c>
      <c r="AL19" s="584">
        <f t="shared" si="7"/>
        <v>0</v>
      </c>
      <c r="AM19" s="585">
        <f t="shared" si="8"/>
        <v>0</v>
      </c>
      <c r="AN19" s="586">
        <f t="shared" si="9"/>
        <v>0</v>
      </c>
      <c r="AO19" s="586">
        <f t="shared" si="10"/>
        <v>0</v>
      </c>
      <c r="AP19" s="609">
        <f t="shared" si="11"/>
        <v>0</v>
      </c>
      <c r="AQ19" s="630">
        <f t="shared" si="12"/>
        <v>0</v>
      </c>
      <c r="AR19" s="589">
        <f t="shared" si="13"/>
        <v>0</v>
      </c>
      <c r="AS19" s="362">
        <f t="shared" si="14"/>
        <v>0</v>
      </c>
      <c r="AT19" s="562">
        <f t="shared" si="15"/>
        <v>0</v>
      </c>
      <c r="AU19" s="620">
        <f t="shared" si="16"/>
        <v>0</v>
      </c>
      <c r="AV19" s="625">
        <f t="shared" si="17"/>
        <v>0</v>
      </c>
      <c r="AW19" s="346">
        <v>1</v>
      </c>
      <c r="AX19" s="345">
        <v>5</v>
      </c>
      <c r="AY19" s="346"/>
      <c r="AZ19" s="345"/>
      <c r="BB19" s="31">
        <f t="shared" si="18"/>
        <v>0</v>
      </c>
      <c r="BC19" s="31">
        <f t="shared" si="19"/>
        <v>0</v>
      </c>
      <c r="BD19" s="31">
        <f t="shared" si="20"/>
        <v>0</v>
      </c>
      <c r="BE19" s="31">
        <f t="shared" si="21"/>
        <v>0</v>
      </c>
      <c r="BF19" s="31">
        <f t="shared" si="22"/>
        <v>0</v>
      </c>
      <c r="BG19" s="31">
        <f t="shared" si="23"/>
        <v>0</v>
      </c>
      <c r="BH19" s="31">
        <f t="shared" si="24"/>
        <v>0</v>
      </c>
      <c r="BI19" s="31">
        <f t="shared" si="25"/>
        <v>0</v>
      </c>
      <c r="BK19" s="226">
        <f t="shared" si="26"/>
        <v>0</v>
      </c>
      <c r="BL19" s="226">
        <f t="shared" si="27"/>
        <v>0</v>
      </c>
      <c r="BN19" s="31">
        <f t="shared" si="28"/>
        <v>0</v>
      </c>
      <c r="BO19" s="31">
        <f t="shared" si="29"/>
        <v>0</v>
      </c>
      <c r="BP19" s="31">
        <f t="shared" si="30"/>
        <v>0</v>
      </c>
      <c r="BQ19" s="31">
        <f t="shared" si="31"/>
        <v>0</v>
      </c>
      <c r="BR19" s="31">
        <f t="shared" si="32"/>
        <v>0</v>
      </c>
      <c r="BS19" s="31">
        <f t="shared" si="33"/>
        <v>0</v>
      </c>
      <c r="BT19" s="31">
        <f t="shared" si="34"/>
        <v>0</v>
      </c>
      <c r="BU19" s="31">
        <f t="shared" si="35"/>
        <v>0</v>
      </c>
      <c r="BV19" s="31">
        <f t="shared" si="36"/>
        <v>0</v>
      </c>
      <c r="BW19" s="31">
        <f t="shared" si="37"/>
        <v>0</v>
      </c>
      <c r="BX19" s="31">
        <f t="shared" si="38"/>
        <v>0</v>
      </c>
      <c r="BY19" s="31">
        <f t="shared" si="39"/>
        <v>0</v>
      </c>
      <c r="BZ19" s="31">
        <f t="shared" si="40"/>
        <v>0</v>
      </c>
      <c r="CA19" s="31">
        <f t="shared" si="41"/>
        <v>0</v>
      </c>
      <c r="CB19" s="31">
        <f t="shared" si="42"/>
        <v>0</v>
      </c>
      <c r="CC19" s="31">
        <f t="shared" si="43"/>
        <v>0</v>
      </c>
    </row>
    <row r="20" spans="2:82" s="31" customFormat="1" ht="90" customHeight="1">
      <c r="B20" s="296"/>
      <c r="D20" s="348" t="s">
        <v>163</v>
      </c>
      <c r="E20" s="463" t="s">
        <v>1494</v>
      </c>
      <c r="F20" s="363" t="s">
        <v>169</v>
      </c>
      <c r="G20" s="371" t="s">
        <v>225</v>
      </c>
      <c r="H20" s="371" t="s">
        <v>122</v>
      </c>
      <c r="I20" s="349">
        <v>1</v>
      </c>
      <c r="J20" s="349" t="s">
        <v>1488</v>
      </c>
      <c r="K20" s="673">
        <v>233.73000000000005</v>
      </c>
      <c r="L20" s="244"/>
      <c r="M20" s="237"/>
      <c r="N20" s="238"/>
      <c r="O20" s="237"/>
      <c r="P20" s="238"/>
      <c r="Q20" s="237"/>
      <c r="R20" s="238"/>
      <c r="S20" s="238"/>
      <c r="T20" s="237"/>
      <c r="U20" s="238"/>
      <c r="V20" s="238"/>
      <c r="W20" s="237"/>
      <c r="X20" s="238"/>
      <c r="Y20" s="272"/>
      <c r="Z20" s="392">
        <f t="shared" si="44"/>
        <v>0</v>
      </c>
      <c r="AA20" s="386" t="str">
        <f t="shared" si="2"/>
        <v>No</v>
      </c>
      <c r="AB20" s="387" t="str">
        <f t="shared" si="3"/>
        <v>No</v>
      </c>
      <c r="AD20" s="239">
        <v>1</v>
      </c>
      <c r="AE20" s="235">
        <f t="shared" si="46"/>
        <v>0</v>
      </c>
      <c r="AG20" s="484">
        <v>2.0350000000000001</v>
      </c>
      <c r="AH20" s="483">
        <f t="shared" si="47"/>
        <v>0</v>
      </c>
      <c r="AI20" s="338">
        <f t="shared" si="4"/>
        <v>0</v>
      </c>
      <c r="AJ20" s="416">
        <f t="shared" si="5"/>
        <v>0</v>
      </c>
      <c r="AK20" s="583">
        <f t="shared" si="6"/>
        <v>0</v>
      </c>
      <c r="AL20" s="584">
        <f t="shared" si="7"/>
        <v>0</v>
      </c>
      <c r="AM20" s="585">
        <f t="shared" si="8"/>
        <v>0</v>
      </c>
      <c r="AN20" s="586">
        <f t="shared" si="9"/>
        <v>0</v>
      </c>
      <c r="AO20" s="586">
        <f t="shared" si="10"/>
        <v>0</v>
      </c>
      <c r="AP20" s="609">
        <f t="shared" si="11"/>
        <v>0</v>
      </c>
      <c r="AQ20" s="630">
        <f t="shared" si="12"/>
        <v>0</v>
      </c>
      <c r="AR20" s="589">
        <f t="shared" si="13"/>
        <v>0</v>
      </c>
      <c r="AS20" s="362">
        <f t="shared" si="14"/>
        <v>0</v>
      </c>
      <c r="AT20" s="562">
        <f t="shared" si="15"/>
        <v>0</v>
      </c>
      <c r="AU20" s="620">
        <f t="shared" si="16"/>
        <v>0</v>
      </c>
      <c r="AV20" s="625">
        <f t="shared" si="17"/>
        <v>0</v>
      </c>
      <c r="AW20" s="346">
        <v>1</v>
      </c>
      <c r="AX20" s="345">
        <v>6</v>
      </c>
      <c r="AY20" s="346"/>
      <c r="AZ20" s="345"/>
      <c r="BB20" s="31">
        <f t="shared" si="18"/>
        <v>0</v>
      </c>
      <c r="BC20" s="31">
        <f t="shared" si="19"/>
        <v>0</v>
      </c>
      <c r="BD20" s="31">
        <f t="shared" si="20"/>
        <v>0</v>
      </c>
      <c r="BE20" s="31">
        <f t="shared" si="21"/>
        <v>0</v>
      </c>
      <c r="BF20" s="31">
        <f t="shared" si="22"/>
        <v>0</v>
      </c>
      <c r="BG20" s="31">
        <f t="shared" si="23"/>
        <v>0</v>
      </c>
      <c r="BH20" s="31">
        <f t="shared" si="24"/>
        <v>0</v>
      </c>
      <c r="BI20" s="31">
        <f t="shared" si="25"/>
        <v>0</v>
      </c>
      <c r="BK20" s="226">
        <f t="shared" si="26"/>
        <v>0</v>
      </c>
      <c r="BL20" s="226">
        <f t="shared" si="27"/>
        <v>0</v>
      </c>
      <c r="BN20" s="31">
        <f t="shared" si="28"/>
        <v>0</v>
      </c>
      <c r="BO20" s="31">
        <f t="shared" si="29"/>
        <v>0</v>
      </c>
      <c r="BP20" s="31">
        <f t="shared" si="30"/>
        <v>0</v>
      </c>
      <c r="BQ20" s="31">
        <f t="shared" si="31"/>
        <v>0</v>
      </c>
      <c r="BR20" s="31">
        <f t="shared" si="32"/>
        <v>0</v>
      </c>
      <c r="BS20" s="31">
        <f t="shared" si="33"/>
        <v>0</v>
      </c>
      <c r="BT20" s="31">
        <f t="shared" si="34"/>
        <v>0</v>
      </c>
      <c r="BU20" s="31">
        <f t="shared" si="35"/>
        <v>0</v>
      </c>
      <c r="BV20" s="31">
        <f t="shared" si="36"/>
        <v>0</v>
      </c>
      <c r="BW20" s="31">
        <f t="shared" si="37"/>
        <v>0</v>
      </c>
      <c r="BX20" s="31">
        <f t="shared" si="38"/>
        <v>0</v>
      </c>
      <c r="BY20" s="31">
        <f t="shared" si="39"/>
        <v>0</v>
      </c>
      <c r="BZ20" s="31">
        <f t="shared" si="40"/>
        <v>0</v>
      </c>
      <c r="CA20" s="31">
        <f t="shared" si="41"/>
        <v>0</v>
      </c>
      <c r="CB20" s="31">
        <f t="shared" si="42"/>
        <v>0</v>
      </c>
      <c r="CC20" s="31">
        <f t="shared" si="43"/>
        <v>0</v>
      </c>
    </row>
    <row r="21" spans="2:82" s="31" customFormat="1" ht="90" customHeight="1">
      <c r="B21" s="296"/>
      <c r="D21" s="368" t="s">
        <v>112</v>
      </c>
      <c r="E21" s="464"/>
      <c r="F21" s="344" t="s">
        <v>169</v>
      </c>
      <c r="G21" s="370" t="s">
        <v>225</v>
      </c>
      <c r="H21" s="370" t="s">
        <v>123</v>
      </c>
      <c r="I21" s="369">
        <v>1</v>
      </c>
      <c r="J21" s="369" t="s">
        <v>1488</v>
      </c>
      <c r="K21" s="672">
        <v>200.34000000000003</v>
      </c>
      <c r="L21" s="245"/>
      <c r="M21" s="242"/>
      <c r="N21" s="243"/>
      <c r="O21" s="242"/>
      <c r="P21" s="243"/>
      <c r="Q21" s="242"/>
      <c r="R21" s="243"/>
      <c r="S21" s="243"/>
      <c r="T21" s="242"/>
      <c r="U21" s="243"/>
      <c r="V21" s="243"/>
      <c r="W21" s="242"/>
      <c r="X21" s="243"/>
      <c r="Y21" s="274"/>
      <c r="Z21" s="408">
        <f t="shared" si="44"/>
        <v>0</v>
      </c>
      <c r="AA21" s="383" t="str">
        <f t="shared" si="2"/>
        <v>No</v>
      </c>
      <c r="AB21" s="384" t="str">
        <f t="shared" si="3"/>
        <v>No</v>
      </c>
      <c r="AD21" s="239">
        <v>1</v>
      </c>
      <c r="AE21" s="235">
        <f t="shared" si="46"/>
        <v>0</v>
      </c>
      <c r="AG21" s="484">
        <v>2.5299999999999998</v>
      </c>
      <c r="AH21" s="483">
        <f t="shared" si="47"/>
        <v>0</v>
      </c>
      <c r="AI21" s="338">
        <f t="shared" si="4"/>
        <v>0</v>
      </c>
      <c r="AJ21" s="416">
        <f t="shared" si="5"/>
        <v>0</v>
      </c>
      <c r="AK21" s="583">
        <f t="shared" si="6"/>
        <v>0</v>
      </c>
      <c r="AL21" s="584">
        <f t="shared" si="7"/>
        <v>0</v>
      </c>
      <c r="AM21" s="585">
        <f t="shared" si="8"/>
        <v>0</v>
      </c>
      <c r="AN21" s="586">
        <f t="shared" si="9"/>
        <v>0</v>
      </c>
      <c r="AO21" s="586">
        <f t="shared" si="10"/>
        <v>0</v>
      </c>
      <c r="AP21" s="609">
        <f t="shared" si="11"/>
        <v>0</v>
      </c>
      <c r="AQ21" s="630">
        <f t="shared" si="12"/>
        <v>0</v>
      </c>
      <c r="AR21" s="589">
        <f t="shared" si="13"/>
        <v>0</v>
      </c>
      <c r="AS21" s="362">
        <f t="shared" si="14"/>
        <v>0</v>
      </c>
      <c r="AT21" s="562">
        <f t="shared" si="15"/>
        <v>0</v>
      </c>
      <c r="AU21" s="620">
        <f t="shared" si="16"/>
        <v>0</v>
      </c>
      <c r="AV21" s="625">
        <f t="shared" si="17"/>
        <v>0</v>
      </c>
      <c r="AW21" s="346">
        <v>1</v>
      </c>
      <c r="AX21" s="345">
        <v>6</v>
      </c>
      <c r="AY21" s="346"/>
      <c r="AZ21" s="345"/>
      <c r="BB21" s="31">
        <f t="shared" si="18"/>
        <v>0</v>
      </c>
      <c r="BC21" s="31">
        <f t="shared" si="19"/>
        <v>0</v>
      </c>
      <c r="BD21" s="31">
        <f t="shared" si="20"/>
        <v>0</v>
      </c>
      <c r="BE21" s="31">
        <f t="shared" si="21"/>
        <v>0</v>
      </c>
      <c r="BF21" s="31">
        <f t="shared" si="22"/>
        <v>0</v>
      </c>
      <c r="BG21" s="31">
        <f t="shared" si="23"/>
        <v>0</v>
      </c>
      <c r="BH21" s="31">
        <f t="shared" si="24"/>
        <v>0</v>
      </c>
      <c r="BI21" s="31">
        <f t="shared" si="25"/>
        <v>0</v>
      </c>
      <c r="BK21" s="226">
        <f t="shared" si="26"/>
        <v>0</v>
      </c>
      <c r="BL21" s="226">
        <f t="shared" si="27"/>
        <v>0</v>
      </c>
      <c r="BN21" s="31">
        <f t="shared" si="28"/>
        <v>0</v>
      </c>
      <c r="BO21" s="31">
        <f t="shared" si="29"/>
        <v>0</v>
      </c>
      <c r="BP21" s="31">
        <f t="shared" si="30"/>
        <v>0</v>
      </c>
      <c r="BQ21" s="31">
        <f t="shared" si="31"/>
        <v>0</v>
      </c>
      <c r="BR21" s="31">
        <f t="shared" si="32"/>
        <v>0</v>
      </c>
      <c r="BS21" s="31">
        <f t="shared" si="33"/>
        <v>0</v>
      </c>
      <c r="BT21" s="31">
        <f t="shared" si="34"/>
        <v>0</v>
      </c>
      <c r="BU21" s="31">
        <f t="shared" si="35"/>
        <v>0</v>
      </c>
      <c r="BV21" s="31">
        <f t="shared" si="36"/>
        <v>0</v>
      </c>
      <c r="BW21" s="31">
        <f t="shared" si="37"/>
        <v>0</v>
      </c>
      <c r="BX21" s="31">
        <f t="shared" si="38"/>
        <v>0</v>
      </c>
      <c r="BY21" s="31">
        <f t="shared" si="39"/>
        <v>0</v>
      </c>
      <c r="BZ21" s="31">
        <f t="shared" si="40"/>
        <v>0</v>
      </c>
      <c r="CA21" s="31">
        <f t="shared" si="41"/>
        <v>0</v>
      </c>
      <c r="CB21" s="31">
        <f t="shared" si="42"/>
        <v>0</v>
      </c>
      <c r="CC21" s="31">
        <f t="shared" si="43"/>
        <v>0</v>
      </c>
    </row>
    <row r="22" spans="2:82" s="31" customFormat="1" ht="90" customHeight="1">
      <c r="B22" s="296"/>
      <c r="D22" s="348" t="s">
        <v>164</v>
      </c>
      <c r="E22" s="463" t="s">
        <v>1494</v>
      </c>
      <c r="F22" s="363" t="s">
        <v>172</v>
      </c>
      <c r="G22" s="371" t="s">
        <v>225</v>
      </c>
      <c r="H22" s="371" t="s">
        <v>124</v>
      </c>
      <c r="I22" s="349">
        <v>1</v>
      </c>
      <c r="J22" s="349" t="s">
        <v>1488</v>
      </c>
      <c r="K22" s="673">
        <v>272.685</v>
      </c>
      <c r="L22" s="244"/>
      <c r="M22" s="237"/>
      <c r="N22" s="238"/>
      <c r="O22" s="237"/>
      <c r="P22" s="238"/>
      <c r="Q22" s="237"/>
      <c r="R22" s="238"/>
      <c r="S22" s="238"/>
      <c r="T22" s="237"/>
      <c r="U22" s="238"/>
      <c r="V22" s="238"/>
      <c r="W22" s="237"/>
      <c r="X22" s="238"/>
      <c r="Y22" s="272"/>
      <c r="Z22" s="392">
        <f t="shared" si="44"/>
        <v>0</v>
      </c>
      <c r="AA22" s="386" t="str">
        <f t="shared" si="2"/>
        <v>No</v>
      </c>
      <c r="AB22" s="387" t="str">
        <f t="shared" si="3"/>
        <v>No</v>
      </c>
      <c r="AD22" s="239">
        <v>1</v>
      </c>
      <c r="AE22" s="235">
        <f t="shared" si="46"/>
        <v>0</v>
      </c>
      <c r="AG22" s="484">
        <v>2.3650000000000002</v>
      </c>
      <c r="AH22" s="483">
        <f t="shared" si="47"/>
        <v>0</v>
      </c>
      <c r="AI22" s="338">
        <f t="shared" si="4"/>
        <v>0</v>
      </c>
      <c r="AJ22" s="416">
        <f t="shared" si="5"/>
        <v>0</v>
      </c>
      <c r="AK22" s="583">
        <f t="shared" si="6"/>
        <v>0</v>
      </c>
      <c r="AL22" s="584">
        <f t="shared" si="7"/>
        <v>0</v>
      </c>
      <c r="AM22" s="585">
        <f t="shared" si="8"/>
        <v>0</v>
      </c>
      <c r="AN22" s="586">
        <f t="shared" si="9"/>
        <v>0</v>
      </c>
      <c r="AO22" s="586">
        <f t="shared" si="10"/>
        <v>0</v>
      </c>
      <c r="AP22" s="609">
        <f t="shared" si="11"/>
        <v>0</v>
      </c>
      <c r="AQ22" s="630">
        <f t="shared" si="12"/>
        <v>0</v>
      </c>
      <c r="AR22" s="589">
        <f t="shared" si="13"/>
        <v>0</v>
      </c>
      <c r="AS22" s="362">
        <f t="shared" si="14"/>
        <v>0</v>
      </c>
      <c r="AT22" s="562">
        <f t="shared" si="15"/>
        <v>0</v>
      </c>
      <c r="AU22" s="620">
        <f t="shared" si="16"/>
        <v>0</v>
      </c>
      <c r="AV22" s="625">
        <f t="shared" si="17"/>
        <v>0</v>
      </c>
      <c r="AW22" s="346">
        <v>1</v>
      </c>
      <c r="AX22" s="345">
        <v>6</v>
      </c>
      <c r="AY22" s="346"/>
      <c r="AZ22" s="345"/>
      <c r="BB22" s="31">
        <f t="shared" si="18"/>
        <v>0</v>
      </c>
      <c r="BC22" s="31">
        <f t="shared" si="19"/>
        <v>0</v>
      </c>
      <c r="BD22" s="31">
        <f t="shared" si="20"/>
        <v>0</v>
      </c>
      <c r="BE22" s="31">
        <f t="shared" si="21"/>
        <v>0</v>
      </c>
      <c r="BF22" s="31">
        <f t="shared" si="22"/>
        <v>0</v>
      </c>
      <c r="BG22" s="31">
        <f t="shared" si="23"/>
        <v>0</v>
      </c>
      <c r="BH22" s="31">
        <f t="shared" si="24"/>
        <v>0</v>
      </c>
      <c r="BI22" s="31">
        <f t="shared" si="25"/>
        <v>0</v>
      </c>
      <c r="BK22" s="226">
        <f t="shared" si="26"/>
        <v>0</v>
      </c>
      <c r="BL22" s="226">
        <f t="shared" si="27"/>
        <v>0</v>
      </c>
      <c r="BN22" s="31">
        <f t="shared" si="28"/>
        <v>0</v>
      </c>
      <c r="BO22" s="31">
        <f t="shared" si="29"/>
        <v>0</v>
      </c>
      <c r="BP22" s="31">
        <f t="shared" si="30"/>
        <v>0</v>
      </c>
      <c r="BQ22" s="31">
        <f t="shared" si="31"/>
        <v>0</v>
      </c>
      <c r="BR22" s="31">
        <f t="shared" si="32"/>
        <v>0</v>
      </c>
      <c r="BS22" s="31">
        <f t="shared" si="33"/>
        <v>0</v>
      </c>
      <c r="BT22" s="31">
        <f t="shared" si="34"/>
        <v>0</v>
      </c>
      <c r="BU22" s="31">
        <f t="shared" si="35"/>
        <v>0</v>
      </c>
      <c r="BV22" s="31">
        <f t="shared" si="36"/>
        <v>0</v>
      </c>
      <c r="BW22" s="31">
        <f t="shared" si="37"/>
        <v>0</v>
      </c>
      <c r="BX22" s="31">
        <f t="shared" si="38"/>
        <v>0</v>
      </c>
      <c r="BY22" s="31">
        <f t="shared" si="39"/>
        <v>0</v>
      </c>
      <c r="BZ22" s="31">
        <f t="shared" si="40"/>
        <v>0</v>
      </c>
      <c r="CA22" s="31">
        <f t="shared" si="41"/>
        <v>0</v>
      </c>
      <c r="CB22" s="31">
        <f t="shared" si="42"/>
        <v>0</v>
      </c>
      <c r="CC22" s="31">
        <f t="shared" si="43"/>
        <v>0</v>
      </c>
    </row>
    <row r="23" spans="2:82" s="31" customFormat="1" ht="90" customHeight="1">
      <c r="B23" s="296"/>
      <c r="D23" s="368" t="s">
        <v>113</v>
      </c>
      <c r="E23" s="464"/>
      <c r="F23" s="344" t="s">
        <v>172</v>
      </c>
      <c r="G23" s="370" t="s">
        <v>82</v>
      </c>
      <c r="H23" s="370" t="s">
        <v>125</v>
      </c>
      <c r="I23" s="369">
        <v>1</v>
      </c>
      <c r="J23" s="369" t="s">
        <v>1488</v>
      </c>
      <c r="K23" s="672">
        <v>255.99</v>
      </c>
      <c r="L23" s="245"/>
      <c r="M23" s="242"/>
      <c r="N23" s="243"/>
      <c r="O23" s="242"/>
      <c r="P23" s="243"/>
      <c r="Q23" s="242"/>
      <c r="R23" s="243"/>
      <c r="S23" s="243"/>
      <c r="T23" s="242"/>
      <c r="U23" s="243"/>
      <c r="V23" s="243"/>
      <c r="W23" s="242"/>
      <c r="X23" s="243"/>
      <c r="Y23" s="274"/>
      <c r="Z23" s="408">
        <f t="shared" si="44"/>
        <v>0</v>
      </c>
      <c r="AA23" s="383" t="str">
        <f t="shared" si="2"/>
        <v>No</v>
      </c>
      <c r="AB23" s="384" t="str">
        <f t="shared" si="3"/>
        <v>No</v>
      </c>
      <c r="AD23" s="239">
        <v>1</v>
      </c>
      <c r="AE23" s="235">
        <f t="shared" si="46"/>
        <v>0</v>
      </c>
      <c r="AG23" s="484">
        <v>3.74</v>
      </c>
      <c r="AH23" s="483">
        <f t="shared" si="47"/>
        <v>0</v>
      </c>
      <c r="AI23" s="338">
        <f t="shared" si="4"/>
        <v>0</v>
      </c>
      <c r="AJ23" s="416">
        <f t="shared" si="5"/>
        <v>0</v>
      </c>
      <c r="AK23" s="583">
        <f t="shared" si="6"/>
        <v>0</v>
      </c>
      <c r="AL23" s="584">
        <f t="shared" si="7"/>
        <v>0</v>
      </c>
      <c r="AM23" s="585">
        <f t="shared" si="8"/>
        <v>0</v>
      </c>
      <c r="AN23" s="586">
        <f t="shared" si="9"/>
        <v>0</v>
      </c>
      <c r="AO23" s="586">
        <f t="shared" si="10"/>
        <v>0</v>
      </c>
      <c r="AP23" s="609">
        <f t="shared" si="11"/>
        <v>0</v>
      </c>
      <c r="AQ23" s="630">
        <f t="shared" si="12"/>
        <v>0</v>
      </c>
      <c r="AR23" s="589">
        <f t="shared" si="13"/>
        <v>0</v>
      </c>
      <c r="AS23" s="362">
        <f t="shared" si="14"/>
        <v>0</v>
      </c>
      <c r="AT23" s="562">
        <f t="shared" si="15"/>
        <v>0</v>
      </c>
      <c r="AU23" s="620">
        <f t="shared" si="16"/>
        <v>0</v>
      </c>
      <c r="AV23" s="625">
        <f t="shared" si="17"/>
        <v>0</v>
      </c>
      <c r="AW23" s="346">
        <v>1</v>
      </c>
      <c r="AX23" s="345">
        <v>6</v>
      </c>
      <c r="AY23" s="346"/>
      <c r="AZ23" s="345"/>
      <c r="BB23" s="31">
        <f t="shared" si="18"/>
        <v>0</v>
      </c>
      <c r="BC23" s="31">
        <f t="shared" si="19"/>
        <v>0</v>
      </c>
      <c r="BD23" s="31">
        <f t="shared" si="20"/>
        <v>0</v>
      </c>
      <c r="BE23" s="31">
        <f t="shared" si="21"/>
        <v>0</v>
      </c>
      <c r="BF23" s="31">
        <f t="shared" si="22"/>
        <v>0</v>
      </c>
      <c r="BG23" s="31">
        <f t="shared" si="23"/>
        <v>0</v>
      </c>
      <c r="BH23" s="31">
        <f t="shared" si="24"/>
        <v>0</v>
      </c>
      <c r="BI23" s="31">
        <f t="shared" si="25"/>
        <v>0</v>
      </c>
      <c r="BK23" s="226">
        <f t="shared" si="26"/>
        <v>0</v>
      </c>
      <c r="BL23" s="226">
        <f t="shared" si="27"/>
        <v>0</v>
      </c>
      <c r="BN23" s="31">
        <f t="shared" si="28"/>
        <v>0</v>
      </c>
      <c r="BO23" s="31">
        <f t="shared" si="29"/>
        <v>0</v>
      </c>
      <c r="BP23" s="31">
        <f t="shared" si="30"/>
        <v>0</v>
      </c>
      <c r="BQ23" s="31">
        <f t="shared" si="31"/>
        <v>0</v>
      </c>
      <c r="BR23" s="31">
        <f t="shared" si="32"/>
        <v>0</v>
      </c>
      <c r="BS23" s="31">
        <f t="shared" si="33"/>
        <v>0</v>
      </c>
      <c r="BT23" s="31">
        <f t="shared" si="34"/>
        <v>0</v>
      </c>
      <c r="BU23" s="31">
        <f t="shared" si="35"/>
        <v>0</v>
      </c>
      <c r="BV23" s="31">
        <f t="shared" si="36"/>
        <v>0</v>
      </c>
      <c r="BW23" s="31">
        <f t="shared" si="37"/>
        <v>0</v>
      </c>
      <c r="BX23" s="31">
        <f t="shared" si="38"/>
        <v>0</v>
      </c>
      <c r="BY23" s="31">
        <f t="shared" si="39"/>
        <v>0</v>
      </c>
      <c r="BZ23" s="31">
        <f t="shared" si="40"/>
        <v>0</v>
      </c>
      <c r="CA23" s="31">
        <f t="shared" si="41"/>
        <v>0</v>
      </c>
      <c r="CB23" s="31">
        <f t="shared" si="42"/>
        <v>0</v>
      </c>
      <c r="CC23" s="31">
        <f t="shared" si="43"/>
        <v>0</v>
      </c>
    </row>
    <row r="24" spans="2:82" s="31" customFormat="1" ht="90" customHeight="1">
      <c r="B24" s="296"/>
      <c r="D24" s="348" t="s">
        <v>165</v>
      </c>
      <c r="E24" s="463" t="s">
        <v>1494</v>
      </c>
      <c r="F24" s="363" t="s">
        <v>169</v>
      </c>
      <c r="G24" s="371" t="s">
        <v>167</v>
      </c>
      <c r="H24" s="371" t="s">
        <v>126</v>
      </c>
      <c r="I24" s="349">
        <v>1</v>
      </c>
      <c r="J24" s="349" t="s">
        <v>1488</v>
      </c>
      <c r="K24" s="673">
        <v>345.03000000000003</v>
      </c>
      <c r="L24" s="244"/>
      <c r="M24" s="237"/>
      <c r="N24" s="238"/>
      <c r="O24" s="237"/>
      <c r="P24" s="238"/>
      <c r="Q24" s="237"/>
      <c r="R24" s="238"/>
      <c r="S24" s="238"/>
      <c r="T24" s="237"/>
      <c r="U24" s="238"/>
      <c r="V24" s="238"/>
      <c r="W24" s="237"/>
      <c r="X24" s="238"/>
      <c r="Y24" s="272"/>
      <c r="Z24" s="392">
        <f t="shared" si="44"/>
        <v>0</v>
      </c>
      <c r="AA24" s="386" t="str">
        <f t="shared" si="2"/>
        <v>No</v>
      </c>
      <c r="AB24" s="387" t="str">
        <f t="shared" si="3"/>
        <v>No</v>
      </c>
      <c r="AD24" s="239">
        <v>2</v>
      </c>
      <c r="AE24" s="235">
        <f t="shared" si="46"/>
        <v>0</v>
      </c>
      <c r="AG24" s="484">
        <v>7.81</v>
      </c>
      <c r="AH24" s="483">
        <f t="shared" si="47"/>
        <v>0</v>
      </c>
      <c r="AI24" s="338">
        <f t="shared" si="4"/>
        <v>0</v>
      </c>
      <c r="AJ24" s="416">
        <f t="shared" si="5"/>
        <v>0</v>
      </c>
      <c r="AK24" s="583">
        <f t="shared" si="6"/>
        <v>0</v>
      </c>
      <c r="AL24" s="584">
        <f t="shared" si="7"/>
        <v>0</v>
      </c>
      <c r="AM24" s="585">
        <f t="shared" si="8"/>
        <v>0</v>
      </c>
      <c r="AN24" s="586">
        <f t="shared" si="9"/>
        <v>0</v>
      </c>
      <c r="AO24" s="586">
        <f t="shared" si="10"/>
        <v>0</v>
      </c>
      <c r="AP24" s="609">
        <f t="shared" si="11"/>
        <v>0</v>
      </c>
      <c r="AQ24" s="630">
        <f t="shared" si="12"/>
        <v>0</v>
      </c>
      <c r="AR24" s="589">
        <f t="shared" si="13"/>
        <v>0</v>
      </c>
      <c r="AS24" s="362">
        <f t="shared" si="14"/>
        <v>0</v>
      </c>
      <c r="AT24" s="562">
        <f t="shared" si="15"/>
        <v>0</v>
      </c>
      <c r="AU24" s="620">
        <f t="shared" si="16"/>
        <v>0</v>
      </c>
      <c r="AV24" s="625">
        <f t="shared" si="17"/>
        <v>0</v>
      </c>
      <c r="AW24" s="346">
        <v>2</v>
      </c>
      <c r="AX24" s="345">
        <v>8</v>
      </c>
      <c r="AY24" s="346"/>
      <c r="AZ24" s="345"/>
      <c r="BB24" s="31">
        <f t="shared" si="18"/>
        <v>0</v>
      </c>
      <c r="BC24" s="31">
        <f t="shared" si="19"/>
        <v>0</v>
      </c>
      <c r="BD24" s="31">
        <f t="shared" si="20"/>
        <v>0</v>
      </c>
      <c r="BE24" s="31">
        <f t="shared" si="21"/>
        <v>0</v>
      </c>
      <c r="BF24" s="31">
        <f t="shared" si="22"/>
        <v>0</v>
      </c>
      <c r="BG24" s="31">
        <f t="shared" si="23"/>
        <v>0</v>
      </c>
      <c r="BH24" s="31">
        <f t="shared" si="24"/>
        <v>0</v>
      </c>
      <c r="BI24" s="31">
        <f t="shared" si="25"/>
        <v>0</v>
      </c>
      <c r="BK24" s="226">
        <f t="shared" si="26"/>
        <v>0</v>
      </c>
      <c r="BL24" s="226">
        <f t="shared" si="27"/>
        <v>0</v>
      </c>
      <c r="BN24" s="31">
        <f t="shared" si="28"/>
        <v>0</v>
      </c>
      <c r="BO24" s="31">
        <f t="shared" si="29"/>
        <v>0</v>
      </c>
      <c r="BP24" s="31">
        <f t="shared" si="30"/>
        <v>0</v>
      </c>
      <c r="BQ24" s="31">
        <f t="shared" si="31"/>
        <v>0</v>
      </c>
      <c r="BR24" s="31">
        <f t="shared" si="32"/>
        <v>0</v>
      </c>
      <c r="BS24" s="31">
        <f t="shared" si="33"/>
        <v>0</v>
      </c>
      <c r="BT24" s="31">
        <f t="shared" si="34"/>
        <v>0</v>
      </c>
      <c r="BU24" s="31">
        <f t="shared" si="35"/>
        <v>0</v>
      </c>
      <c r="BV24" s="31">
        <f t="shared" si="36"/>
        <v>0</v>
      </c>
      <c r="BW24" s="31">
        <f t="shared" si="37"/>
        <v>0</v>
      </c>
      <c r="BX24" s="31">
        <f t="shared" si="38"/>
        <v>0</v>
      </c>
      <c r="BY24" s="31">
        <f t="shared" si="39"/>
        <v>0</v>
      </c>
      <c r="BZ24" s="31">
        <f t="shared" si="40"/>
        <v>0</v>
      </c>
      <c r="CA24" s="31">
        <f t="shared" si="41"/>
        <v>0</v>
      </c>
      <c r="CB24" s="31">
        <f t="shared" si="42"/>
        <v>0</v>
      </c>
      <c r="CC24" s="31">
        <f t="shared" si="43"/>
        <v>0</v>
      </c>
    </row>
    <row r="25" spans="2:82" s="226" customFormat="1" ht="90" customHeight="1">
      <c r="B25" s="295"/>
      <c r="C25" s="449"/>
      <c r="D25" s="419" t="s">
        <v>197</v>
      </c>
      <c r="E25" s="465"/>
      <c r="F25" s="369" t="s">
        <v>169</v>
      </c>
      <c r="G25" s="369" t="s">
        <v>225</v>
      </c>
      <c r="H25" s="369" t="s">
        <v>255</v>
      </c>
      <c r="I25" s="369">
        <v>1</v>
      </c>
      <c r="J25" s="369" t="s">
        <v>1488</v>
      </c>
      <c r="K25" s="668">
        <v>178.5</v>
      </c>
      <c r="L25" s="450"/>
      <c r="M25" s="274"/>
      <c r="N25" s="274"/>
      <c r="O25" s="274"/>
      <c r="P25" s="274"/>
      <c r="Q25" s="274"/>
      <c r="R25" s="243"/>
      <c r="S25" s="274"/>
      <c r="T25" s="274"/>
      <c r="U25" s="274"/>
      <c r="V25" s="274"/>
      <c r="W25" s="274"/>
      <c r="X25" s="274"/>
      <c r="Y25" s="274"/>
      <c r="Z25" s="408">
        <f t="shared" si="44"/>
        <v>0</v>
      </c>
      <c r="AA25" s="383" t="str">
        <f t="shared" ref="AA25:AA26" si="48">IF(SUM(L25:Y25)&gt;0,"Yes","No")</f>
        <v>No</v>
      </c>
      <c r="AB25" s="384" t="str">
        <f t="shared" si="3"/>
        <v>No</v>
      </c>
      <c r="AD25" s="239">
        <v>1</v>
      </c>
      <c r="AE25" s="235">
        <f t="shared" si="46"/>
        <v>0</v>
      </c>
      <c r="AG25" s="375">
        <v>1.05</v>
      </c>
      <c r="AH25" s="483">
        <f t="shared" si="47"/>
        <v>0</v>
      </c>
      <c r="AI25" s="338">
        <f t="shared" si="4"/>
        <v>0</v>
      </c>
      <c r="AJ25" s="416">
        <f t="shared" si="5"/>
        <v>0</v>
      </c>
      <c r="AK25" s="583">
        <f t="shared" si="6"/>
        <v>0</v>
      </c>
      <c r="AL25" s="584">
        <f t="shared" si="7"/>
        <v>0</v>
      </c>
      <c r="AM25" s="585">
        <f t="shared" si="8"/>
        <v>0</v>
      </c>
      <c r="AN25" s="586">
        <f t="shared" si="9"/>
        <v>0</v>
      </c>
      <c r="AO25" s="586">
        <f t="shared" si="10"/>
        <v>0</v>
      </c>
      <c r="AP25" s="609">
        <f t="shared" si="11"/>
        <v>0</v>
      </c>
      <c r="AQ25" s="630">
        <f t="shared" si="12"/>
        <v>0</v>
      </c>
      <c r="AR25" s="589">
        <f t="shared" si="13"/>
        <v>0</v>
      </c>
      <c r="AS25" s="362">
        <f t="shared" si="14"/>
        <v>0</v>
      </c>
      <c r="AT25" s="562">
        <f t="shared" si="15"/>
        <v>0</v>
      </c>
      <c r="AU25" s="620">
        <f t="shared" si="16"/>
        <v>0</v>
      </c>
      <c r="AV25" s="625">
        <f t="shared" si="17"/>
        <v>0</v>
      </c>
      <c r="AW25" s="375">
        <v>1</v>
      </c>
      <c r="AX25" s="345">
        <v>4</v>
      </c>
      <c r="AY25" s="375"/>
      <c r="AZ25" s="345"/>
      <c r="BB25" s="31">
        <f t="shared" si="18"/>
        <v>0</v>
      </c>
      <c r="BC25" s="31">
        <f t="shared" si="19"/>
        <v>0</v>
      </c>
      <c r="BD25" s="31">
        <f t="shared" si="20"/>
        <v>0</v>
      </c>
      <c r="BE25" s="31">
        <f t="shared" si="21"/>
        <v>0</v>
      </c>
      <c r="BF25" s="31">
        <f t="shared" si="22"/>
        <v>0</v>
      </c>
      <c r="BG25" s="31">
        <f t="shared" si="23"/>
        <v>0</v>
      </c>
      <c r="BH25" s="31">
        <f t="shared" si="24"/>
        <v>0</v>
      </c>
      <c r="BI25" s="31">
        <f t="shared" si="25"/>
        <v>0</v>
      </c>
      <c r="BJ25" s="31"/>
      <c r="BK25" s="226">
        <f t="shared" si="26"/>
        <v>0</v>
      </c>
      <c r="BL25" s="226">
        <f t="shared" si="27"/>
        <v>0</v>
      </c>
      <c r="BM25" s="31"/>
      <c r="BN25" s="31">
        <f t="shared" si="28"/>
        <v>0</v>
      </c>
      <c r="BO25" s="31">
        <f t="shared" si="29"/>
        <v>0</v>
      </c>
      <c r="BP25" s="31">
        <f t="shared" si="30"/>
        <v>0</v>
      </c>
      <c r="BQ25" s="31">
        <f t="shared" si="31"/>
        <v>0</v>
      </c>
      <c r="BR25" s="31">
        <f t="shared" si="32"/>
        <v>0</v>
      </c>
      <c r="BS25" s="31">
        <f t="shared" si="33"/>
        <v>0</v>
      </c>
      <c r="BT25" s="31">
        <f t="shared" si="34"/>
        <v>0</v>
      </c>
      <c r="BU25" s="31">
        <f t="shared" si="35"/>
        <v>0</v>
      </c>
      <c r="BV25" s="31">
        <f t="shared" si="36"/>
        <v>0</v>
      </c>
      <c r="BW25" s="31">
        <f t="shared" si="37"/>
        <v>0</v>
      </c>
      <c r="BX25" s="31">
        <f t="shared" si="38"/>
        <v>0</v>
      </c>
      <c r="BY25" s="31">
        <f t="shared" si="39"/>
        <v>0</v>
      </c>
      <c r="BZ25" s="31">
        <f t="shared" si="40"/>
        <v>0</v>
      </c>
      <c r="CA25" s="31">
        <f t="shared" si="41"/>
        <v>0</v>
      </c>
      <c r="CB25" s="31">
        <f t="shared" si="42"/>
        <v>0</v>
      </c>
      <c r="CC25" s="31">
        <f t="shared" si="43"/>
        <v>0</v>
      </c>
      <c r="CD25" s="31"/>
    </row>
    <row r="26" spans="2:82" s="226" customFormat="1" ht="90" customHeight="1">
      <c r="B26" s="451"/>
      <c r="C26" s="452"/>
      <c r="D26" s="453" t="s">
        <v>198</v>
      </c>
      <c r="E26" s="466"/>
      <c r="F26" s="361" t="s">
        <v>192</v>
      </c>
      <c r="G26" s="421" t="s">
        <v>225</v>
      </c>
      <c r="H26" s="421" t="s">
        <v>256</v>
      </c>
      <c r="I26" s="421">
        <v>1</v>
      </c>
      <c r="J26" s="421" t="s">
        <v>1488</v>
      </c>
      <c r="K26" s="674">
        <v>202.65</v>
      </c>
      <c r="L26" s="454"/>
      <c r="M26" s="247"/>
      <c r="N26" s="248"/>
      <c r="O26" s="247"/>
      <c r="P26" s="248"/>
      <c r="Q26" s="247"/>
      <c r="R26" s="248"/>
      <c r="S26" s="248"/>
      <c r="T26" s="247"/>
      <c r="U26" s="248"/>
      <c r="V26" s="248"/>
      <c r="W26" s="247"/>
      <c r="X26" s="248"/>
      <c r="Y26" s="297"/>
      <c r="Z26" s="409">
        <f t="shared" si="44"/>
        <v>0</v>
      </c>
      <c r="AA26" s="410" t="str">
        <f t="shared" si="48"/>
        <v>No</v>
      </c>
      <c r="AB26" s="411" t="str">
        <f t="shared" si="3"/>
        <v>No</v>
      </c>
      <c r="AD26" s="249">
        <v>1</v>
      </c>
      <c r="AE26" s="235">
        <f t="shared" si="46"/>
        <v>0</v>
      </c>
      <c r="AG26" s="485">
        <v>2.2999999999999998</v>
      </c>
      <c r="AH26" s="483">
        <f t="shared" si="47"/>
        <v>0</v>
      </c>
      <c r="AI26" s="338">
        <f t="shared" si="4"/>
        <v>0</v>
      </c>
      <c r="AJ26" s="416">
        <f t="shared" si="5"/>
        <v>0</v>
      </c>
      <c r="AK26" s="583">
        <f t="shared" si="6"/>
        <v>0</v>
      </c>
      <c r="AL26" s="584">
        <f t="shared" si="7"/>
        <v>0</v>
      </c>
      <c r="AM26" s="585">
        <f t="shared" si="8"/>
        <v>0</v>
      </c>
      <c r="AN26" s="586">
        <f t="shared" si="9"/>
        <v>0</v>
      </c>
      <c r="AO26" s="586">
        <f t="shared" si="10"/>
        <v>0</v>
      </c>
      <c r="AP26" s="609">
        <f t="shared" si="11"/>
        <v>0</v>
      </c>
      <c r="AQ26" s="630">
        <f t="shared" si="12"/>
        <v>0</v>
      </c>
      <c r="AR26" s="589">
        <f t="shared" si="13"/>
        <v>0</v>
      </c>
      <c r="AS26" s="362">
        <f t="shared" si="14"/>
        <v>0</v>
      </c>
      <c r="AT26" s="562">
        <f t="shared" si="15"/>
        <v>0</v>
      </c>
      <c r="AU26" s="620">
        <f t="shared" si="16"/>
        <v>0</v>
      </c>
      <c r="AV26" s="625">
        <f t="shared" si="17"/>
        <v>0</v>
      </c>
      <c r="AW26" s="355">
        <v>1</v>
      </c>
      <c r="AX26" s="354">
        <v>7</v>
      </c>
      <c r="AY26" s="355"/>
      <c r="AZ26" s="354"/>
      <c r="BB26" s="31">
        <f t="shared" si="18"/>
        <v>0</v>
      </c>
      <c r="BC26" s="31">
        <f t="shared" si="19"/>
        <v>0</v>
      </c>
      <c r="BD26" s="31">
        <f t="shared" si="20"/>
        <v>0</v>
      </c>
      <c r="BE26" s="31">
        <f t="shared" si="21"/>
        <v>0</v>
      </c>
      <c r="BF26" s="31">
        <f t="shared" si="22"/>
        <v>0</v>
      </c>
      <c r="BG26" s="31">
        <f t="shared" si="23"/>
        <v>0</v>
      </c>
      <c r="BH26" s="31">
        <f t="shared" si="24"/>
        <v>0</v>
      </c>
      <c r="BI26" s="31">
        <f t="shared" si="25"/>
        <v>0</v>
      </c>
      <c r="BJ26" s="31"/>
      <c r="BK26" s="226">
        <f t="shared" si="26"/>
        <v>0</v>
      </c>
      <c r="BL26" s="226">
        <f t="shared" si="27"/>
        <v>0</v>
      </c>
      <c r="BM26" s="31"/>
      <c r="BN26" s="31">
        <f t="shared" si="28"/>
        <v>0</v>
      </c>
      <c r="BO26" s="31">
        <f t="shared" si="29"/>
        <v>0</v>
      </c>
      <c r="BP26" s="31">
        <f t="shared" si="30"/>
        <v>0</v>
      </c>
      <c r="BQ26" s="31">
        <f t="shared" si="31"/>
        <v>0</v>
      </c>
      <c r="BR26" s="31">
        <f t="shared" si="32"/>
        <v>0</v>
      </c>
      <c r="BS26" s="31">
        <f t="shared" si="33"/>
        <v>0</v>
      </c>
      <c r="BT26" s="31">
        <f t="shared" si="34"/>
        <v>0</v>
      </c>
      <c r="BU26" s="31">
        <f t="shared" si="35"/>
        <v>0</v>
      </c>
      <c r="BV26" s="31">
        <f t="shared" si="36"/>
        <v>0</v>
      </c>
      <c r="BW26" s="31">
        <f t="shared" si="37"/>
        <v>0</v>
      </c>
      <c r="BX26" s="31">
        <f t="shared" si="38"/>
        <v>0</v>
      </c>
      <c r="BY26" s="31">
        <f t="shared" si="39"/>
        <v>0</v>
      </c>
      <c r="BZ26" s="31">
        <f t="shared" si="40"/>
        <v>0</v>
      </c>
      <c r="CA26" s="31">
        <f t="shared" si="41"/>
        <v>0</v>
      </c>
      <c r="CB26" s="31">
        <f t="shared" si="42"/>
        <v>0</v>
      </c>
      <c r="CC26" s="31">
        <f t="shared" si="43"/>
        <v>0</v>
      </c>
      <c r="CD26" s="31"/>
    </row>
    <row r="27" spans="2:82">
      <c r="F27" s="149"/>
      <c r="AT27" s="615"/>
      <c r="AV27" s="624"/>
      <c r="AW27" s="204"/>
      <c r="AX27" s="195"/>
      <c r="AY27" s="204"/>
      <c r="AZ27" s="195"/>
      <c r="BB27" s="31"/>
      <c r="BC27" s="31"/>
      <c r="BD27" s="31"/>
      <c r="BE27" s="31"/>
      <c r="BF27" s="31"/>
      <c r="BG27" s="31"/>
      <c r="BH27" s="31"/>
      <c r="BI27" s="31"/>
      <c r="BJ27" s="31"/>
      <c r="BK27" s="226"/>
      <c r="BL27" s="226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</row>
    <row r="28" spans="2:82">
      <c r="BB28" s="31"/>
      <c r="BC28" s="31"/>
      <c r="BD28" s="31"/>
      <c r="BE28" s="31"/>
      <c r="BF28" s="31"/>
      <c r="BG28" s="31"/>
      <c r="BH28" s="31"/>
      <c r="BI28" s="31"/>
      <c r="BJ28" s="31"/>
      <c r="BK28" s="226"/>
      <c r="BL28" s="226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</row>
    <row r="29" spans="2:82">
      <c r="BB29" s="31"/>
      <c r="BC29" s="31"/>
      <c r="BD29" s="31"/>
      <c r="BE29" s="31"/>
      <c r="BF29" s="31"/>
      <c r="BG29" s="31"/>
      <c r="BH29" s="31"/>
      <c r="BI29" s="31"/>
      <c r="BJ29" s="31"/>
      <c r="BK29" s="226"/>
      <c r="BL29" s="226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</row>
    <row r="30" spans="2:82">
      <c r="BB30" s="31"/>
      <c r="BC30" s="31"/>
      <c r="BD30" s="31"/>
      <c r="BE30" s="31"/>
      <c r="BF30" s="31"/>
      <c r="BG30" s="31"/>
      <c r="BH30" s="31"/>
      <c r="BI30" s="31"/>
      <c r="BJ30" s="31"/>
      <c r="BK30" s="226"/>
      <c r="BL30" s="226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</row>
    <row r="31" spans="2:82">
      <c r="BB31" s="31"/>
      <c r="BC31" s="31"/>
      <c r="BD31" s="31"/>
      <c r="BE31" s="31"/>
      <c r="BF31" s="31"/>
      <c r="BG31" s="31"/>
      <c r="BH31" s="31"/>
      <c r="BI31" s="31"/>
      <c r="BJ31" s="31"/>
      <c r="BK31" s="226"/>
      <c r="BL31" s="226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</row>
    <row r="32" spans="2:82">
      <c r="BB32" s="31"/>
      <c r="BC32" s="31"/>
      <c r="BD32" s="31"/>
      <c r="BE32" s="31"/>
      <c r="BF32" s="31"/>
      <c r="BG32" s="31"/>
      <c r="BH32" s="31"/>
      <c r="BI32" s="31"/>
      <c r="BJ32" s="31"/>
      <c r="BK32" s="226"/>
      <c r="BL32" s="226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</row>
    <row r="33" spans="1:82">
      <c r="BB33" s="31"/>
      <c r="BC33" s="31"/>
      <c r="BD33" s="31"/>
      <c r="BE33" s="31"/>
      <c r="BF33" s="31"/>
      <c r="BG33" s="31"/>
      <c r="BH33" s="31"/>
      <c r="BI33" s="31"/>
      <c r="BJ33" s="31"/>
      <c r="BK33" s="226"/>
      <c r="BL33" s="226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</row>
    <row r="34" spans="1:82">
      <c r="BB34" s="31"/>
      <c r="BC34" s="31"/>
      <c r="BD34" s="31"/>
      <c r="BE34" s="31"/>
      <c r="BF34" s="31"/>
      <c r="BG34" s="31"/>
      <c r="BH34" s="31"/>
      <c r="BI34" s="31"/>
      <c r="BJ34" s="31"/>
      <c r="BK34" s="226"/>
      <c r="BL34" s="226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226"/>
    </row>
    <row r="35" spans="1:82">
      <c r="BB35" s="31"/>
      <c r="BC35" s="31"/>
      <c r="BD35" s="31"/>
      <c r="BE35" s="31"/>
      <c r="BF35" s="31"/>
      <c r="BG35" s="31"/>
      <c r="BH35" s="31"/>
      <c r="BI35" s="31"/>
      <c r="BJ35" s="31"/>
      <c r="BK35" s="226"/>
      <c r="BL35" s="226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226"/>
    </row>
    <row r="36" spans="1:82">
      <c r="BB36" s="31"/>
      <c r="BC36" s="31"/>
      <c r="BD36" s="31"/>
      <c r="BE36" s="31"/>
      <c r="BF36" s="31"/>
      <c r="BG36" s="31"/>
      <c r="BH36" s="31"/>
      <c r="BI36" s="31"/>
      <c r="BJ36" s="31"/>
      <c r="BK36" s="226"/>
      <c r="BL36" s="226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</row>
    <row r="37" spans="1:82">
      <c r="BB37" s="31"/>
      <c r="BC37" s="31"/>
      <c r="BD37" s="31"/>
      <c r="BE37" s="31"/>
      <c r="BF37" s="31"/>
      <c r="BG37" s="31"/>
      <c r="BH37" s="31"/>
      <c r="BI37" s="31"/>
      <c r="BJ37" s="31"/>
      <c r="BK37" s="226"/>
      <c r="BL37" s="226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</row>
    <row r="38" spans="1:82" s="127" customFormat="1">
      <c r="A38"/>
      <c r="B38" s="216"/>
      <c r="C38"/>
      <c r="D38" s="255"/>
      <c r="F38" s="169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27"/>
      <c r="AA38" s="217"/>
      <c r="AB38"/>
      <c r="AC38"/>
      <c r="AG38" s="478"/>
      <c r="AH38" s="478"/>
      <c r="AI38" s="132"/>
      <c r="AJ38" s="129"/>
      <c r="AK38" s="133"/>
      <c r="AL38" s="134"/>
      <c r="AM38" s="550"/>
      <c r="AN38" s="555"/>
      <c r="AO38" s="555"/>
      <c r="AP38" s="605"/>
      <c r="AQ38" s="626"/>
      <c r="AR38" s="568"/>
      <c r="AS38" s="610"/>
      <c r="AT38" s="613"/>
      <c r="AU38" s="616"/>
      <c r="AV38" s="621"/>
      <c r="AW38" s="201"/>
      <c r="AX38" s="200"/>
      <c r="AY38" s="201"/>
      <c r="AZ38" s="200"/>
      <c r="BB38" s="31"/>
      <c r="BC38" s="31"/>
      <c r="BD38" s="31"/>
      <c r="BE38" s="31"/>
      <c r="BF38" s="31"/>
      <c r="BG38" s="31"/>
      <c r="BH38" s="31"/>
      <c r="BI38" s="31"/>
      <c r="BJ38" s="31"/>
      <c r="BK38" s="226"/>
      <c r="BL38" s="226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226"/>
    </row>
    <row r="39" spans="1:82" s="127" customFormat="1">
      <c r="A39"/>
      <c r="B39" s="216"/>
      <c r="C39"/>
      <c r="D39" s="255"/>
      <c r="F39" s="169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27"/>
      <c r="AA39" s="217"/>
      <c r="AB39"/>
      <c r="AC39"/>
      <c r="AG39" s="478"/>
      <c r="AH39" s="478"/>
      <c r="AI39" s="132"/>
      <c r="AJ39" s="129"/>
      <c r="AK39" s="133"/>
      <c r="AL39" s="134"/>
      <c r="AM39" s="550"/>
      <c r="AN39" s="555"/>
      <c r="AO39" s="555"/>
      <c r="AP39" s="605"/>
      <c r="AQ39" s="626"/>
      <c r="AR39" s="568"/>
      <c r="AS39" s="610"/>
      <c r="AT39" s="613"/>
      <c r="AU39" s="616"/>
      <c r="AV39" s="621"/>
      <c r="AW39" s="201"/>
      <c r="AX39" s="200"/>
      <c r="AY39" s="201"/>
      <c r="AZ39" s="200"/>
      <c r="BB39" s="31"/>
      <c r="BC39" s="31"/>
      <c r="BD39" s="31"/>
      <c r="BE39" s="31"/>
      <c r="BF39" s="31"/>
      <c r="BG39" s="31"/>
      <c r="BH39" s="31"/>
      <c r="BI39" s="31"/>
      <c r="BJ39" s="31"/>
      <c r="BK39" s="226"/>
      <c r="BL39" s="226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</row>
    <row r="40" spans="1:82" s="127" customFormat="1">
      <c r="A40"/>
      <c r="B40" s="216"/>
      <c r="C40"/>
      <c r="D40" s="255"/>
      <c r="F40" s="169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27"/>
      <c r="AA40" s="217"/>
      <c r="AB40"/>
      <c r="AC40"/>
      <c r="AG40" s="478"/>
      <c r="AH40" s="478"/>
      <c r="AI40" s="132"/>
      <c r="AJ40" s="129"/>
      <c r="AK40" s="133"/>
      <c r="AL40" s="134"/>
      <c r="AM40" s="550"/>
      <c r="AN40" s="555"/>
      <c r="AO40" s="555"/>
      <c r="AP40" s="605"/>
      <c r="AQ40" s="626"/>
      <c r="AR40" s="568"/>
      <c r="AS40" s="610"/>
      <c r="AT40" s="613"/>
      <c r="AU40" s="616"/>
      <c r="AV40" s="621"/>
      <c r="AW40" s="201"/>
      <c r="AX40" s="200"/>
      <c r="AY40" s="201"/>
      <c r="AZ40" s="200"/>
      <c r="BB40" s="31"/>
      <c r="BC40" s="31"/>
      <c r="BD40" s="31"/>
      <c r="BE40" s="31"/>
      <c r="BF40" s="31"/>
      <c r="BG40" s="31"/>
      <c r="BH40" s="31"/>
      <c r="BI40" s="31"/>
      <c r="BJ40" s="31"/>
      <c r="BK40" s="226"/>
      <c r="BL40" s="226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</row>
    <row r="41" spans="1:82" s="127" customFormat="1">
      <c r="A41"/>
      <c r="B41" s="216"/>
      <c r="C41"/>
      <c r="D41" s="255"/>
      <c r="F41" s="169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27"/>
      <c r="AA41" s="217"/>
      <c r="AB41"/>
      <c r="AC41"/>
      <c r="AG41" s="478"/>
      <c r="AH41" s="478"/>
      <c r="AI41" s="132"/>
      <c r="AJ41" s="129"/>
      <c r="AK41" s="133"/>
      <c r="AL41" s="134"/>
      <c r="AM41" s="550"/>
      <c r="AN41" s="555"/>
      <c r="AO41" s="555"/>
      <c r="AP41" s="605"/>
      <c r="AQ41" s="626"/>
      <c r="AR41" s="568"/>
      <c r="AS41" s="610"/>
      <c r="AT41" s="613"/>
      <c r="AU41" s="616"/>
      <c r="AV41" s="621"/>
      <c r="AW41" s="201"/>
      <c r="AX41" s="200"/>
      <c r="AY41" s="201"/>
      <c r="AZ41" s="200"/>
      <c r="BB41" s="31"/>
      <c r="BC41" s="31"/>
      <c r="BD41" s="31"/>
      <c r="BE41" s="31"/>
      <c r="BF41" s="31"/>
      <c r="BG41" s="31"/>
      <c r="BH41" s="31"/>
      <c r="BI41" s="31"/>
      <c r="BJ41" s="31"/>
      <c r="BK41" s="226"/>
      <c r="BL41" s="226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</row>
    <row r="42" spans="1:82" s="127" customFormat="1">
      <c r="A42"/>
      <c r="B42" s="216"/>
      <c r="C42"/>
      <c r="D42" s="255"/>
      <c r="F42" s="169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27"/>
      <c r="AA42" s="217"/>
      <c r="AB42"/>
      <c r="AC42"/>
      <c r="AG42" s="478"/>
      <c r="AH42" s="478"/>
      <c r="AI42" s="132"/>
      <c r="AJ42" s="129"/>
      <c r="AK42" s="133"/>
      <c r="AL42" s="134"/>
      <c r="AM42" s="550"/>
      <c r="AN42" s="555"/>
      <c r="AO42" s="555"/>
      <c r="AP42" s="605"/>
      <c r="AQ42" s="626"/>
      <c r="AR42" s="568"/>
      <c r="AS42" s="610"/>
      <c r="AT42" s="613"/>
      <c r="AU42" s="616"/>
      <c r="AV42" s="621"/>
      <c r="AW42" s="201"/>
      <c r="AX42" s="200"/>
      <c r="AY42" s="201"/>
      <c r="AZ42" s="200"/>
      <c r="BB42" s="31"/>
      <c r="BC42" s="31"/>
      <c r="BD42" s="31"/>
      <c r="BE42" s="31"/>
      <c r="BF42" s="31"/>
      <c r="BG42" s="31"/>
      <c r="BH42" s="31"/>
      <c r="BI42" s="31"/>
      <c r="BJ42" s="31"/>
      <c r="BK42" s="226"/>
      <c r="BL42" s="226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</row>
    <row r="43" spans="1:82" s="127" customFormat="1">
      <c r="A43"/>
      <c r="B43" s="216"/>
      <c r="C43"/>
      <c r="D43" s="255"/>
      <c r="F43" s="169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27"/>
      <c r="AA43" s="217"/>
      <c r="AB43"/>
      <c r="AC43"/>
      <c r="AG43" s="478"/>
      <c r="AH43" s="478"/>
      <c r="AI43" s="132"/>
      <c r="AJ43" s="129"/>
      <c r="AK43" s="133"/>
      <c r="AL43" s="134"/>
      <c r="AM43" s="550"/>
      <c r="AN43" s="555"/>
      <c r="AO43" s="555"/>
      <c r="AP43" s="605"/>
      <c r="AQ43" s="626"/>
      <c r="AR43" s="568"/>
      <c r="AS43" s="610"/>
      <c r="AT43" s="613"/>
      <c r="AU43" s="616"/>
      <c r="AV43" s="621"/>
      <c r="AW43" s="201"/>
      <c r="AX43" s="200"/>
      <c r="AY43" s="201"/>
      <c r="AZ43" s="200"/>
      <c r="BB43" s="31"/>
      <c r="BC43" s="31"/>
      <c r="BD43" s="31"/>
      <c r="BE43" s="31"/>
      <c r="BF43" s="31"/>
      <c r="BG43" s="31"/>
      <c r="BH43" s="31"/>
      <c r="BI43" s="31"/>
      <c r="BJ43" s="31"/>
      <c r="BK43" s="226"/>
      <c r="BL43" s="226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</row>
    <row r="44" spans="1:82" s="127" customFormat="1">
      <c r="A44"/>
      <c r="B44" s="216"/>
      <c r="C44"/>
      <c r="D44" s="255"/>
      <c r="F44" s="169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27"/>
      <c r="AA44" s="217"/>
      <c r="AB44"/>
      <c r="AC44"/>
      <c r="AG44" s="478"/>
      <c r="AH44" s="478"/>
      <c r="AI44" s="132"/>
      <c r="AJ44" s="129"/>
      <c r="AK44" s="133"/>
      <c r="AL44" s="134"/>
      <c r="AM44" s="550"/>
      <c r="AN44" s="555"/>
      <c r="AO44" s="555"/>
      <c r="AP44" s="605"/>
      <c r="AQ44" s="626"/>
      <c r="AR44" s="568"/>
      <c r="AS44" s="610"/>
      <c r="AT44" s="613"/>
      <c r="AU44" s="616"/>
      <c r="AV44" s="621"/>
      <c r="AW44" s="201"/>
      <c r="AX44" s="200"/>
      <c r="AY44" s="201"/>
      <c r="AZ44" s="200"/>
      <c r="BB44" s="31"/>
      <c r="BC44" s="31"/>
      <c r="BD44" s="31"/>
      <c r="BE44" s="31"/>
      <c r="BF44" s="31"/>
      <c r="BG44" s="31"/>
      <c r="BH44" s="31"/>
      <c r="BI44" s="31"/>
      <c r="BJ44" s="226"/>
      <c r="BK44" s="226"/>
      <c r="BL44" s="226"/>
      <c r="BM44" s="226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226"/>
    </row>
    <row r="45" spans="1:82" s="127" customFormat="1">
      <c r="A45"/>
      <c r="B45" s="216"/>
      <c r="C45"/>
      <c r="D45" s="255"/>
      <c r="F45" s="169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27"/>
      <c r="AA45" s="217"/>
      <c r="AB45"/>
      <c r="AC45"/>
      <c r="AG45" s="478"/>
      <c r="AH45" s="478"/>
      <c r="AI45" s="132"/>
      <c r="AJ45" s="129"/>
      <c r="AK45" s="133"/>
      <c r="AL45" s="134"/>
      <c r="AM45" s="550"/>
      <c r="AN45" s="555"/>
      <c r="AO45" s="555"/>
      <c r="AP45" s="605"/>
      <c r="AQ45" s="626"/>
      <c r="AR45" s="568"/>
      <c r="AS45" s="610"/>
      <c r="AT45" s="613"/>
      <c r="AU45" s="616"/>
      <c r="AV45" s="621"/>
      <c r="AW45" s="201"/>
      <c r="AX45" s="200"/>
      <c r="AY45" s="201"/>
      <c r="AZ45" s="200"/>
      <c r="BB45" s="31"/>
      <c r="BC45" s="31"/>
      <c r="BD45" s="31"/>
      <c r="BE45" s="31"/>
      <c r="BF45" s="31"/>
      <c r="BG45" s="31"/>
      <c r="BH45" s="31"/>
      <c r="BI45" s="31"/>
      <c r="BJ45" s="226"/>
      <c r="BK45" s="226"/>
      <c r="BL45" s="226"/>
      <c r="BM45" s="226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226"/>
    </row>
    <row r="46" spans="1:82" s="127" customFormat="1">
      <c r="A46"/>
      <c r="B46" s="216"/>
      <c r="C46"/>
      <c r="D46" s="255"/>
      <c r="F46" s="169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27"/>
      <c r="AA46" s="217"/>
      <c r="AB46"/>
      <c r="AC46"/>
      <c r="AG46" s="478"/>
      <c r="AH46" s="478"/>
      <c r="AI46" s="132"/>
      <c r="AJ46" s="129"/>
      <c r="AK46" s="133"/>
      <c r="AL46" s="134"/>
      <c r="AM46" s="550"/>
      <c r="AN46" s="555"/>
      <c r="AO46" s="555"/>
      <c r="AP46" s="605"/>
      <c r="AQ46" s="626"/>
      <c r="AR46" s="568"/>
      <c r="AS46" s="610"/>
      <c r="AT46" s="613"/>
      <c r="AU46" s="616"/>
      <c r="AV46" s="621"/>
      <c r="AW46" s="201"/>
      <c r="AX46" s="200"/>
      <c r="AY46" s="201"/>
      <c r="AZ46" s="200"/>
      <c r="BB46" s="31"/>
      <c r="BC46" s="31"/>
      <c r="BD46" s="31"/>
      <c r="BE46" s="31"/>
      <c r="BF46" s="31"/>
      <c r="BG46" s="31"/>
      <c r="BH46" s="31"/>
      <c r="BI46" s="31"/>
      <c r="BJ46" s="226"/>
      <c r="BK46" s="226"/>
      <c r="BL46" s="226"/>
      <c r="BM46" s="226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226"/>
    </row>
    <row r="47" spans="1:82" s="127" customFormat="1">
      <c r="A47"/>
      <c r="B47" s="216"/>
      <c r="C47"/>
      <c r="D47" s="255"/>
      <c r="F47" s="169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27"/>
      <c r="AA47" s="217"/>
      <c r="AB47"/>
      <c r="AC47"/>
      <c r="AG47" s="478"/>
      <c r="AH47" s="478"/>
      <c r="AI47" s="132"/>
      <c r="AJ47" s="129"/>
      <c r="AK47" s="133"/>
      <c r="AL47" s="134"/>
      <c r="AM47" s="550"/>
      <c r="AN47" s="555"/>
      <c r="AO47" s="555"/>
      <c r="AP47" s="605"/>
      <c r="AQ47" s="626"/>
      <c r="AR47" s="568"/>
      <c r="AS47" s="610"/>
      <c r="AT47" s="613"/>
      <c r="AU47" s="616"/>
      <c r="AV47" s="621"/>
      <c r="AW47" s="201"/>
      <c r="AX47" s="200"/>
      <c r="AY47" s="201"/>
      <c r="AZ47" s="200"/>
      <c r="BB47" s="31"/>
      <c r="BC47" s="31"/>
      <c r="BD47" s="31"/>
      <c r="BE47" s="31"/>
      <c r="BF47" s="31"/>
      <c r="BG47" s="31"/>
      <c r="BH47" s="31"/>
      <c r="BI47" s="31"/>
      <c r="BJ47" s="226"/>
      <c r="BK47" s="226"/>
      <c r="BL47" s="226"/>
      <c r="BM47" s="226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226"/>
    </row>
    <row r="48" spans="1:82" s="127" customFormat="1">
      <c r="A48"/>
      <c r="B48" s="216"/>
      <c r="C48"/>
      <c r="D48" s="255"/>
      <c r="F48" s="169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27"/>
      <c r="AA48" s="217"/>
      <c r="AB48"/>
      <c r="AC48"/>
      <c r="AG48" s="478"/>
      <c r="AH48" s="478"/>
      <c r="AI48" s="132"/>
      <c r="AJ48" s="129"/>
      <c r="AK48" s="133"/>
      <c r="AL48" s="134"/>
      <c r="AM48" s="550"/>
      <c r="AN48" s="555"/>
      <c r="AO48" s="555"/>
      <c r="AP48" s="605"/>
      <c r="AQ48" s="626"/>
      <c r="AR48" s="568"/>
      <c r="AS48" s="610"/>
      <c r="AT48" s="613"/>
      <c r="AU48" s="616"/>
      <c r="AV48" s="621"/>
      <c r="AW48" s="201"/>
      <c r="AX48" s="200"/>
      <c r="AY48" s="201"/>
      <c r="AZ48" s="200"/>
      <c r="BB48" s="31"/>
      <c r="BC48" s="31"/>
      <c r="BD48" s="31"/>
      <c r="BE48" s="31"/>
      <c r="BF48" s="31"/>
      <c r="BG48" s="31"/>
      <c r="BH48" s="31"/>
      <c r="BI48" s="31"/>
      <c r="BJ48" s="31"/>
      <c r="BK48" s="226"/>
      <c r="BL48" s="226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</row>
    <row r="49" spans="1:82" s="127" customFormat="1">
      <c r="A49"/>
      <c r="B49" s="216"/>
      <c r="C49"/>
      <c r="D49" s="255"/>
      <c r="F49" s="169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27"/>
      <c r="AA49" s="217"/>
      <c r="AB49"/>
      <c r="AC49"/>
      <c r="AG49" s="478"/>
      <c r="AH49" s="478"/>
      <c r="AI49" s="132"/>
      <c r="AJ49" s="129"/>
      <c r="AK49" s="133"/>
      <c r="AL49" s="134"/>
      <c r="AM49" s="550"/>
      <c r="AN49" s="555"/>
      <c r="AO49" s="555"/>
      <c r="AP49" s="605"/>
      <c r="AQ49" s="626"/>
      <c r="AR49" s="568"/>
      <c r="AS49" s="610"/>
      <c r="AT49" s="613"/>
      <c r="AU49" s="616"/>
      <c r="AV49" s="621"/>
      <c r="AW49" s="201"/>
      <c r="AX49" s="200"/>
      <c r="AY49" s="201"/>
      <c r="AZ49" s="200"/>
      <c r="BB49" s="31"/>
      <c r="BC49" s="31"/>
      <c r="BD49" s="31"/>
      <c r="BE49" s="31"/>
      <c r="BF49" s="31"/>
      <c r="BG49" s="31"/>
      <c r="BH49" s="31"/>
      <c r="BI49" s="31"/>
      <c r="BJ49" s="31"/>
      <c r="BK49" s="226"/>
      <c r="BL49" s="226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</row>
    <row r="50" spans="1:82" s="127" customFormat="1">
      <c r="A50"/>
      <c r="B50" s="216"/>
      <c r="C50"/>
      <c r="D50" s="255"/>
      <c r="F50" s="169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27"/>
      <c r="AA50" s="217"/>
      <c r="AB50"/>
      <c r="AC50"/>
      <c r="AG50" s="478"/>
      <c r="AH50" s="478"/>
      <c r="AI50" s="132"/>
      <c r="AJ50" s="129"/>
      <c r="AK50" s="133"/>
      <c r="AL50" s="134"/>
      <c r="AM50" s="550"/>
      <c r="AN50" s="555"/>
      <c r="AO50" s="555"/>
      <c r="AP50" s="605"/>
      <c r="AQ50" s="626"/>
      <c r="AR50" s="568"/>
      <c r="AS50" s="610"/>
      <c r="AT50" s="613"/>
      <c r="AU50" s="616"/>
      <c r="AV50" s="621"/>
      <c r="AW50" s="201"/>
      <c r="AX50" s="200"/>
      <c r="AY50" s="201"/>
      <c r="AZ50" s="200"/>
      <c r="BB50" s="31"/>
      <c r="BC50" s="31"/>
      <c r="BD50" s="31"/>
      <c r="BE50" s="31"/>
      <c r="BF50" s="31"/>
      <c r="BG50" s="31"/>
      <c r="BH50" s="31"/>
      <c r="BI50" s="31"/>
      <c r="BJ50" s="226"/>
      <c r="BK50" s="226"/>
      <c r="BL50" s="226"/>
      <c r="BM50" s="226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226"/>
    </row>
    <row r="51" spans="1:82">
      <c r="BB51" s="31"/>
      <c r="BC51" s="31"/>
      <c r="BD51" s="31"/>
      <c r="BE51" s="31"/>
      <c r="BF51" s="31"/>
      <c r="BG51" s="31"/>
      <c r="BH51" s="31"/>
      <c r="BI51" s="31"/>
      <c r="BJ51" s="226"/>
      <c r="BK51" s="226"/>
      <c r="BL51" s="226"/>
      <c r="BM51" s="226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226"/>
    </row>
    <row r="52" spans="1:82">
      <c r="BB52" s="31"/>
      <c r="BC52" s="31"/>
      <c r="BD52" s="31"/>
      <c r="BE52" s="31"/>
      <c r="BF52" s="31"/>
      <c r="BG52" s="31"/>
      <c r="BH52" s="31"/>
      <c r="BI52" s="31"/>
      <c r="BK52" s="226"/>
      <c r="BL52" s="226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</row>
    <row r="53" spans="1:82">
      <c r="BB53" s="31"/>
      <c r="BC53" s="31"/>
      <c r="BD53" s="31"/>
      <c r="BE53" s="31"/>
      <c r="BF53" s="31"/>
      <c r="BG53" s="31"/>
      <c r="BH53" s="31"/>
      <c r="BI53" s="31"/>
      <c r="BK53" s="226"/>
      <c r="BL53" s="226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</row>
    <row r="54" spans="1:82">
      <c r="BB54" s="31"/>
      <c r="BC54" s="31"/>
      <c r="BD54" s="31"/>
      <c r="BE54" s="31"/>
      <c r="BF54" s="31"/>
      <c r="BG54" s="31"/>
      <c r="BH54" s="31"/>
      <c r="BI54" s="31"/>
      <c r="BK54" s="226"/>
      <c r="BL54" s="226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</row>
    <row r="55" spans="1:82">
      <c r="BB55" s="31"/>
      <c r="BC55" s="31"/>
      <c r="BD55" s="31"/>
      <c r="BE55" s="31"/>
      <c r="BF55" s="31"/>
      <c r="BG55" s="31"/>
      <c r="BH55" s="31"/>
      <c r="BI55" s="31"/>
      <c r="BK55" s="226"/>
      <c r="BL55" s="226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</row>
    <row r="56" spans="1:82">
      <c r="BB56" s="31"/>
      <c r="BC56" s="31"/>
      <c r="BD56" s="31"/>
      <c r="BE56" s="31"/>
      <c r="BF56" s="31"/>
      <c r="BG56" s="31"/>
      <c r="BH56" s="31"/>
      <c r="BI56" s="31"/>
      <c r="BK56" s="226"/>
      <c r="BL56" s="226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</row>
    <row r="57" spans="1:82">
      <c r="BB57" s="31"/>
      <c r="BC57" s="31"/>
      <c r="BD57" s="31"/>
      <c r="BE57" s="31"/>
      <c r="BF57" s="31"/>
      <c r="BG57" s="31"/>
      <c r="BH57" s="31"/>
      <c r="BI57" s="31"/>
      <c r="BK57" s="226"/>
      <c r="BL57" s="226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</row>
    <row r="58" spans="1:82">
      <c r="BB58" s="31"/>
      <c r="BC58" s="31"/>
      <c r="BD58" s="31"/>
      <c r="BE58" s="31"/>
      <c r="BF58" s="31"/>
      <c r="BG58" s="31"/>
      <c r="BH58" s="31"/>
      <c r="BI58" s="31"/>
      <c r="BK58" s="226"/>
      <c r="BL58" s="226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</row>
    <row r="59" spans="1:82">
      <c r="BB59" s="31"/>
      <c r="BC59" s="31"/>
      <c r="BD59" s="31"/>
      <c r="BE59" s="31"/>
      <c r="BF59" s="31"/>
      <c r="BG59" s="31"/>
      <c r="BH59" s="31"/>
      <c r="BI59" s="31"/>
      <c r="BK59" s="226"/>
      <c r="BL59" s="226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</row>
    <row r="60" spans="1:82">
      <c r="BB60" s="31"/>
      <c r="BC60" s="31"/>
      <c r="BD60" s="31"/>
      <c r="BE60" s="31"/>
      <c r="BF60" s="31"/>
      <c r="BG60" s="31"/>
      <c r="BH60" s="31"/>
      <c r="BI60" s="31"/>
      <c r="BK60" s="226"/>
      <c r="BL60" s="226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</row>
    <row r="61" spans="1:82">
      <c r="BB61" s="31"/>
      <c r="BC61" s="31"/>
      <c r="BD61" s="31"/>
      <c r="BE61" s="31"/>
      <c r="BF61" s="31"/>
      <c r="BG61" s="31"/>
      <c r="BH61" s="31"/>
      <c r="BI61" s="31"/>
      <c r="BK61" s="226"/>
      <c r="BL61" s="226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</row>
    <row r="62" spans="1:82">
      <c r="BB62" s="31"/>
      <c r="BC62" s="31"/>
      <c r="BD62" s="31"/>
      <c r="BE62" s="31"/>
      <c r="BF62" s="31"/>
      <c r="BG62" s="31"/>
      <c r="BH62" s="31"/>
      <c r="BI62" s="31"/>
      <c r="BK62" s="226"/>
      <c r="BL62" s="226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</row>
    <row r="63" spans="1:82">
      <c r="BB63" s="31"/>
      <c r="BC63" s="31"/>
      <c r="BD63" s="31"/>
      <c r="BE63" s="31"/>
      <c r="BF63" s="31"/>
      <c r="BG63" s="31"/>
      <c r="BH63" s="31"/>
      <c r="BI63" s="31"/>
      <c r="BK63" s="226"/>
      <c r="BL63" s="226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</row>
    <row r="64" spans="1:82">
      <c r="BB64" s="31"/>
      <c r="BC64" s="31"/>
      <c r="BD64" s="31"/>
      <c r="BE64" s="31"/>
      <c r="BF64" s="31"/>
      <c r="BG64" s="31"/>
      <c r="BH64" s="31"/>
      <c r="BI64" s="31"/>
      <c r="BK64" s="226"/>
      <c r="BL64" s="226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</row>
    <row r="65" spans="54:81">
      <c r="BB65" s="31"/>
      <c r="BC65" s="31"/>
      <c r="BD65" s="31"/>
      <c r="BE65" s="31"/>
      <c r="BF65" s="31"/>
      <c r="BG65" s="31"/>
      <c r="BH65" s="31"/>
      <c r="BI65" s="31"/>
      <c r="BK65" s="226"/>
      <c r="BL65" s="226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</row>
    <row r="66" spans="54:81">
      <c r="BB66" s="31"/>
      <c r="BC66" s="31"/>
      <c r="BD66" s="31"/>
      <c r="BE66" s="31"/>
      <c r="BF66" s="31"/>
      <c r="BG66" s="31"/>
      <c r="BH66" s="31"/>
      <c r="BI66" s="31"/>
      <c r="BK66" s="226"/>
      <c r="BL66" s="226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</row>
    <row r="67" spans="54:81">
      <c r="BB67" s="31"/>
      <c r="BC67" s="31"/>
      <c r="BD67" s="31"/>
      <c r="BE67" s="31"/>
      <c r="BF67" s="31"/>
      <c r="BG67" s="31"/>
      <c r="BH67" s="31"/>
      <c r="BI67" s="31"/>
      <c r="BK67" s="226"/>
      <c r="BL67" s="226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</row>
    <row r="68" spans="54:81">
      <c r="BB68" s="31"/>
      <c r="BC68" s="31"/>
      <c r="BD68" s="31"/>
      <c r="BE68" s="31"/>
      <c r="BF68" s="31"/>
      <c r="BG68" s="31"/>
      <c r="BH68" s="31"/>
      <c r="BI68" s="31"/>
      <c r="BK68" s="226"/>
      <c r="BL68" s="226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</row>
    <row r="69" spans="54:81">
      <c r="BB69" s="31"/>
      <c r="BC69" s="31"/>
      <c r="BD69" s="31"/>
      <c r="BE69" s="31"/>
      <c r="BF69" s="31"/>
      <c r="BG69" s="31"/>
      <c r="BH69" s="31"/>
      <c r="BI69" s="31"/>
      <c r="BK69" s="226"/>
      <c r="BL69" s="226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</row>
    <row r="70" spans="54:81">
      <c r="BB70" s="31"/>
      <c r="BC70" s="31"/>
      <c r="BD70" s="31"/>
      <c r="BE70" s="31"/>
      <c r="BF70" s="31"/>
      <c r="BG70" s="31"/>
      <c r="BH70" s="31"/>
      <c r="BI70" s="31"/>
      <c r="BK70" s="226"/>
      <c r="BL70" s="226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</row>
    <row r="71" spans="54:81">
      <c r="BB71" s="31"/>
      <c r="BC71" s="31"/>
      <c r="BD71" s="31"/>
      <c r="BE71" s="31"/>
      <c r="BF71" s="31"/>
      <c r="BG71" s="31"/>
      <c r="BH71" s="31"/>
      <c r="BI71" s="31"/>
      <c r="BK71" s="226"/>
      <c r="BL71" s="226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</row>
    <row r="72" spans="54:81">
      <c r="BB72" s="31"/>
      <c r="BC72" s="31"/>
      <c r="BD72" s="31"/>
      <c r="BE72" s="31"/>
      <c r="BF72" s="31"/>
      <c r="BG72" s="31"/>
      <c r="BH72" s="31"/>
      <c r="BI72" s="31"/>
      <c r="BK72" s="226"/>
      <c r="BL72" s="226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</row>
    <row r="73" spans="54:81">
      <c r="BB73" s="31"/>
      <c r="BC73" s="31"/>
      <c r="BD73" s="31"/>
      <c r="BE73" s="31"/>
      <c r="BF73" s="31"/>
      <c r="BG73" s="31"/>
      <c r="BH73" s="31"/>
      <c r="BI73" s="31"/>
      <c r="BK73" s="226"/>
      <c r="BL73" s="226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</row>
    <row r="74" spans="54:81">
      <c r="BB74" s="31"/>
      <c r="BC74" s="31"/>
      <c r="BD74" s="31"/>
      <c r="BE74" s="31"/>
      <c r="BF74" s="31"/>
      <c r="BG74" s="31"/>
      <c r="BH74" s="31"/>
      <c r="BI74" s="31"/>
      <c r="BK74" s="226"/>
      <c r="BL74" s="226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</row>
    <row r="75" spans="54:81">
      <c r="BK75" s="226"/>
      <c r="BL75" s="226"/>
    </row>
  </sheetData>
  <sheetProtection algorithmName="SHA-512" hashValue="8bHbVU7OGO1NDhJupA+ZBAW+/koRyeYKW2KRycGvIz/KKvYx4IehscviaRfbjIsmZqu0PVcTEXxlDxiCvp+W1g==" saltValue="yvJLsHT+fBHUCdrbwezOnw==" spinCount="100000" sheet="1" sort="0" autoFilter="0"/>
  <autoFilter ref="AA8:AB26" xr:uid="{00000000-0001-0000-0100-000000000000}"/>
  <mergeCells count="7">
    <mergeCell ref="K1:L1"/>
    <mergeCell ref="B2:B4"/>
    <mergeCell ref="C2:C4"/>
    <mergeCell ref="CD3:CD5"/>
    <mergeCell ref="BC10:BM10"/>
    <mergeCell ref="K2:L2"/>
    <mergeCell ref="K3:L3"/>
  </mergeCells>
  <conditionalFormatting sqref="L11:L26">
    <cfRule type="notContainsBlanks" dxfId="23" priority="27">
      <formula>LEN(TRIM(L11))&gt;0</formula>
    </cfRule>
  </conditionalFormatting>
  <conditionalFormatting sqref="M11:M26">
    <cfRule type="notContainsBlanks" dxfId="22" priority="26">
      <formula>LEN(TRIM(M11))&gt;0</formula>
    </cfRule>
  </conditionalFormatting>
  <conditionalFormatting sqref="N11:N26">
    <cfRule type="notContainsBlanks" dxfId="21" priority="32">
      <formula>LEN(TRIM(N11))&gt;0</formula>
    </cfRule>
  </conditionalFormatting>
  <conditionalFormatting sqref="O11:O26">
    <cfRule type="notContainsBlanks" dxfId="20" priority="31">
      <formula>LEN(TRIM(O11))&gt;0</formula>
    </cfRule>
  </conditionalFormatting>
  <conditionalFormatting sqref="P11:P26">
    <cfRule type="notContainsBlanks" dxfId="19" priority="34">
      <formula>LEN(TRIM(P11))&gt;0</formula>
    </cfRule>
  </conditionalFormatting>
  <conditionalFormatting sqref="Q11:Q26">
    <cfRule type="notContainsBlanks" dxfId="18" priority="33">
      <formula>LEN(TRIM(Q11))&gt;0</formula>
    </cfRule>
  </conditionalFormatting>
  <conditionalFormatting sqref="R11:R26">
    <cfRule type="notContainsBlanks" dxfId="17" priority="1">
      <formula>LEN(TRIM(R11))&gt;0</formula>
    </cfRule>
  </conditionalFormatting>
  <conditionalFormatting sqref="S11:T26">
    <cfRule type="notContainsBlanks" dxfId="16" priority="30">
      <formula>LEN(TRIM(S11))&gt;0</formula>
    </cfRule>
  </conditionalFormatting>
  <conditionalFormatting sqref="T11:T26">
    <cfRule type="notContainsBlanks" dxfId="15" priority="3">
      <formula>LEN(TRIM(T11))&gt;0</formula>
    </cfRule>
  </conditionalFormatting>
  <conditionalFormatting sqref="U11:U26">
    <cfRule type="notContainsBlanks" dxfId="14" priority="29">
      <formula>LEN(TRIM(U11))&gt;0</formula>
    </cfRule>
  </conditionalFormatting>
  <conditionalFormatting sqref="V11:V26">
    <cfRule type="notContainsBlanks" dxfId="13" priority="20">
      <formula>LEN(TRIM(V11))&gt;0</formula>
    </cfRule>
  </conditionalFormatting>
  <conditionalFormatting sqref="W11:W26">
    <cfRule type="notContainsBlanks" dxfId="12" priority="19">
      <formula>LEN(TRIM(W11))&gt;0</formula>
    </cfRule>
  </conditionalFormatting>
  <conditionalFormatting sqref="X11:X26">
    <cfRule type="notContainsBlanks" dxfId="11" priority="18">
      <formula>LEN(TRIM(X11))&gt;0</formula>
    </cfRule>
  </conditionalFormatting>
  <conditionalFormatting sqref="Y11:Y26">
    <cfRule type="notContainsBlanks" dxfId="10" priority="17">
      <formula>LEN(TRIM(Y11))&gt;0</formula>
    </cfRule>
  </conditionalFormatting>
  <pageMargins left="0.25" right="0.25" top="0.75" bottom="0.75" header="0.3" footer="0.3"/>
  <pageSetup paperSize="9" scale="24" fitToHeight="0"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4.9989318521683403E-2"/>
    <pageSetUpPr fitToPage="1"/>
  </sheetPr>
  <dimension ref="A1:BX75"/>
  <sheetViews>
    <sheetView showGridLines="0" showRowColHeaders="0" zoomScale="70" zoomScaleNormal="70" zoomScaleSheetLayoutView="70" zoomScalePageLayoutView="75" workbookViewId="0">
      <pane ySplit="8" topLeftCell="A9" activePane="bottomLeft" state="frozen"/>
      <selection activeCell="L11" sqref="L11"/>
      <selection pane="bottomLeft" activeCell="K11" sqref="K11"/>
    </sheetView>
  </sheetViews>
  <sheetFormatPr defaultColWidth="11" defaultRowHeight="18"/>
  <cols>
    <col min="1" max="1" width="4.796875" customWidth="1"/>
    <col min="2" max="2" width="3.5" style="216" customWidth="1"/>
    <col min="3" max="3" width="20.19921875" customWidth="1"/>
    <col min="4" max="4" width="13.5" style="215" bestFit="1" customWidth="1"/>
    <col min="5" max="5" width="5.5" style="127" customWidth="1"/>
    <col min="6" max="6" width="10.5" style="326" customWidth="1"/>
    <col min="7" max="7" width="7.296875" style="127" customWidth="1"/>
    <col min="8" max="8" width="10" style="127" customWidth="1"/>
    <col min="9" max="9" width="10.5" style="127" customWidth="1"/>
    <col min="10" max="10" width="15.19921875" style="169" customWidth="1"/>
    <col min="11" max="11" width="13.09765625" style="31" customWidth="1"/>
    <col min="12" max="20" width="12.5" style="31" customWidth="1"/>
    <col min="21" max="21" width="18.19921875" style="27" customWidth="1"/>
    <col min="22" max="22" width="11.09765625" style="217" customWidth="1"/>
    <col min="23" max="23" width="11.5" customWidth="1"/>
    <col min="24" max="24" width="11.5" style="273" hidden="1" customWidth="1"/>
    <col min="25" max="25" width="11" hidden="1" customWidth="1"/>
    <col min="26" max="26" width="12.19921875" hidden="1" customWidth="1"/>
    <col min="27" max="27" width="11" hidden="1" customWidth="1"/>
    <col min="28" max="28" width="6.5" style="531" hidden="1" customWidth="1"/>
    <col min="29" max="29" width="8.296875" style="478" hidden="1" customWidth="1"/>
    <col min="30" max="30" width="5.8984375" style="132" hidden="1" customWidth="1"/>
    <col min="31" max="31" width="5.8984375" style="129" hidden="1" customWidth="1"/>
    <col min="32" max="32" width="5.8984375" style="133" hidden="1" customWidth="1"/>
    <col min="33" max="33" width="5.8984375" style="134" hidden="1" customWidth="1"/>
    <col min="34" max="34" width="5.8984375" style="636" hidden="1" customWidth="1"/>
    <col min="35" max="35" width="5.8984375" style="646" hidden="1" customWidth="1"/>
    <col min="36" max="36" width="5.8984375" style="568" hidden="1" customWidth="1"/>
    <col min="37" max="37" width="5.8984375" style="613" hidden="1" customWidth="1"/>
    <col min="38" max="38" width="5.8984375" style="641" hidden="1" customWidth="1"/>
    <col min="39" max="39" width="5.8984375" style="329" hidden="1" customWidth="1"/>
    <col min="40" max="40" width="10" style="201" hidden="1" customWidth="1"/>
    <col min="41" max="41" width="7.59765625" style="200" hidden="1" customWidth="1"/>
    <col min="42" max="42" width="8.796875" style="201" hidden="1" customWidth="1"/>
    <col min="43" max="43" width="8.296875" style="200" hidden="1" customWidth="1"/>
    <col min="44" max="44" width="8.296875" style="201" hidden="1" customWidth="1"/>
    <col min="45" max="45" width="8.296875" style="200" hidden="1" customWidth="1"/>
    <col min="46" max="46" width="8.296875" style="201" hidden="1" customWidth="1"/>
    <col min="47" max="75" width="11" hidden="1" customWidth="1"/>
  </cols>
  <sheetData>
    <row r="1" spans="2:76" ht="29.4" customHeight="1">
      <c r="F1" s="324"/>
      <c r="I1" s="445" t="s">
        <v>199</v>
      </c>
      <c r="J1" s="723">
        <f>SUM(U$11:U$1048576)</f>
        <v>0</v>
      </c>
      <c r="K1" s="723"/>
      <c r="L1" s="697" t="s">
        <v>6</v>
      </c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</row>
    <row r="2" spans="2:76" ht="27.6" customHeight="1">
      <c r="C2" s="726" t="s">
        <v>1515</v>
      </c>
      <c r="F2" s="324"/>
      <c r="I2" s="321" t="s">
        <v>200</v>
      </c>
      <c r="J2" s="721">
        <f>SUM(K11:T22)</f>
        <v>0</v>
      </c>
      <c r="K2" s="721"/>
      <c r="L2" s="446"/>
      <c r="N2" s="523"/>
      <c r="O2" s="523"/>
      <c r="P2" s="523"/>
      <c r="Q2" s="523"/>
      <c r="R2" s="523"/>
      <c r="S2" s="523"/>
      <c r="T2" s="523"/>
      <c r="U2" s="523"/>
      <c r="V2" s="523"/>
      <c r="W2" s="258">
        <f>SUM(Z11:Z22)</f>
        <v>0</v>
      </c>
      <c r="X2" s="523"/>
      <c r="Y2" s="523"/>
      <c r="Z2" s="523"/>
      <c r="AA2" s="523"/>
    </row>
    <row r="3" spans="2:76" ht="24.6" customHeight="1">
      <c r="C3" s="726"/>
      <c r="F3" s="324"/>
      <c r="I3" s="321" t="s">
        <v>9</v>
      </c>
      <c r="J3" s="722">
        <f>SUM(AC:AC)</f>
        <v>0</v>
      </c>
      <c r="K3" s="722"/>
      <c r="L3" s="252" t="s">
        <v>4</v>
      </c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BX3" s="716" t="s">
        <v>148</v>
      </c>
    </row>
    <row r="4" spans="2:76" ht="23.25" customHeight="1">
      <c r="C4" s="726"/>
      <c r="F4" s="324"/>
      <c r="J4" s="321"/>
      <c r="K4" s="251"/>
      <c r="L4" s="252"/>
      <c r="N4"/>
      <c r="O4"/>
      <c r="P4"/>
      <c r="Q4"/>
      <c r="R4"/>
      <c r="S4"/>
      <c r="T4"/>
      <c r="BX4" s="717"/>
    </row>
    <row r="5" spans="2:76">
      <c r="C5" s="726"/>
      <c r="F5" s="324"/>
      <c r="J5" s="149"/>
      <c r="K5" s="139"/>
      <c r="L5" s="254"/>
      <c r="M5" s="139"/>
      <c r="N5" s="127"/>
      <c r="O5" s="127"/>
      <c r="P5" s="127"/>
      <c r="Q5" s="127"/>
      <c r="R5" s="127"/>
      <c r="S5" s="127"/>
      <c r="T5" s="127"/>
      <c r="U5" s="255" t="s">
        <v>259</v>
      </c>
      <c r="BX5" s="718"/>
    </row>
    <row r="6" spans="2:76" hidden="1">
      <c r="F6" s="324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256"/>
    </row>
    <row r="7" spans="2:76" ht="25.8">
      <c r="B7" s="218"/>
      <c r="D7" s="140"/>
      <c r="E7" s="140"/>
      <c r="F7" s="322"/>
      <c r="H7" s="139"/>
      <c r="I7" s="139"/>
      <c r="J7" s="253" t="s">
        <v>258</v>
      </c>
      <c r="K7" s="257">
        <f>SUM(AD:AD)</f>
        <v>0</v>
      </c>
      <c r="L7" s="209">
        <f t="shared" ref="L7:T7" si="0">SUM(AE:AE)</f>
        <v>0</v>
      </c>
      <c r="M7" s="209">
        <f t="shared" si="0"/>
        <v>0</v>
      </c>
      <c r="N7" s="209">
        <f t="shared" si="0"/>
        <v>0</v>
      </c>
      <c r="O7" s="209">
        <f t="shared" si="0"/>
        <v>0</v>
      </c>
      <c r="P7" s="209">
        <f t="shared" si="0"/>
        <v>0</v>
      </c>
      <c r="Q7" s="209">
        <f t="shared" si="0"/>
        <v>0</v>
      </c>
      <c r="R7" s="209">
        <f t="shared" si="0"/>
        <v>0</v>
      </c>
      <c r="S7" s="209">
        <f t="shared" si="0"/>
        <v>0</v>
      </c>
      <c r="T7" s="209">
        <f t="shared" si="0"/>
        <v>0</v>
      </c>
      <c r="U7" s="310">
        <f>SUM(K7:T7)</f>
        <v>0</v>
      </c>
      <c r="V7" s="219"/>
      <c r="W7" s="220"/>
      <c r="X7" s="526"/>
      <c r="Y7" s="259" t="s">
        <v>146</v>
      </c>
      <c r="Z7" s="258">
        <f>SUM(Z11:Z22)</f>
        <v>0</v>
      </c>
      <c r="AB7" s="532"/>
      <c r="AC7" s="479"/>
      <c r="AD7" s="162"/>
      <c r="AE7" s="141"/>
      <c r="AF7" s="163"/>
      <c r="AG7" s="164"/>
      <c r="AH7" s="637"/>
      <c r="AI7" s="647"/>
      <c r="AJ7" s="569"/>
      <c r="AK7" s="614"/>
      <c r="AL7" s="642"/>
      <c r="AM7" s="330"/>
      <c r="AN7" s="202"/>
      <c r="AO7" s="598">
        <f>SUM(SUMPRODUCT($AO$11:$AO$299,M11:M299)+SUMPRODUCT($AO$11:$AO$299,N11:N299)+SUMPRODUCT($AO$11:$AO$299,O11:O299)+SUMPRODUCT($AO$11:$AO$299,P11:P299)+SUMPRODUCT($AO$11:$AO$299,R11:R299)+SUMPRODUCT($AO$11:$AO$299,S11:S299)+SUMPRODUCT($AO$11:$AO$299,Q11:Q299)+SUMPRODUCT($AO$11:$AO$299,T11:T299)+SUMPRODUCT($AO$11:$AO$299,K11:K299)+SUMPRODUCT($AO$11:$AO$299,L11:L299))</f>
        <v>0</v>
      </c>
      <c r="AP7" s="598">
        <f>SUM(SUMPRODUCT($AP$11:$AP$299,M11:M299)+SUMPRODUCT($AP$11:$AP$299,N11:N299)+SUMPRODUCT($AP$11:$AP$299,O11:O299)+SUMPRODUCT($AP$11:$AP$299,P11:P299)+SUMPRODUCT($AP$11:$AP$299,R11:R299)+SUMPRODUCT($AP$11:$AP$299,S11:S299)+SUMPRODUCT($AP$11:$AP$299,Q11:Q299)+SUMPRODUCT($AP$11:$AP$299,T11:T299)+SUMPRODUCT($AP$11:$AP$299,K11:K299)+SUMPRODUCT($AP$11:$AP$299,L11:L299))</f>
        <v>0</v>
      </c>
      <c r="AQ7" s="598">
        <f>SUM(SUMPRODUCT($AQ$11:$AQ$299,M11:M299)+SUMPRODUCT($AQ$11:$AQ$299,N11:N299)+SUMPRODUCT($AQ$11:$AQ$299,O11:O299)+SUMPRODUCT($AQ$11:$AQ$299,P11:P299)+SUMPRODUCT($AQ$11:$AQ$299,R11:R299)+SUMPRODUCT($AQ$11:$AQ$299,S11:S299)+SUMPRODUCT($AQ$11:$AQ$299,Q11:Q299)+SUMPRODUCT($AQ$11:$AQ$299,T11:T299)+SUMPRODUCT($AQ$11:$AQ$299,K11:K299)+SUMPRODUCT($AQ$11:$AQ$299,L11:L299))</f>
        <v>0</v>
      </c>
      <c r="AR7" s="635">
        <f>SUM(SUMPRODUCT($AR$11:$AR$299,M11:M299)+SUMPRODUCT($AR$11:$AR$299,N11:N299)+SUMPRODUCT($AR$11:$AR$299,O11:O299)+SUMPRODUCT($AR$11:$AR$299,P11:P299)+SUMPRODUCT($AR$11:$AR$299,R11:R299)+SUMPRODUCT($AR$11:$AR$299,S11:S299)+SUMPRODUCT($AR$11:$AR$299,Q11:Q299)+SUMPRODUCT($AR$11:$AR$299,T11:T299)+SUMPRODUCT($AR$11:$AR$299,K11:K299)+SUMPRODUCT($AR$11:$AR$299,L11:L299))</f>
        <v>0</v>
      </c>
      <c r="AS7" s="598">
        <f>SUM(SUMPRODUCT($AS$11:$AS$299,M11:M299)+SUMPRODUCT($AS$11:$AS$299,N11:N299)+SUMPRODUCT($AS$11:$AS$299,O11:O299)+SUMPRODUCT($AS$11:$AS$299,P11:P299)+SUMPRODUCT($AS$11:$AS$299,R11:R299)+SUMPRODUCT($AS$11:$AS$299,S11:S299)+SUMPRODUCT($AS$11:$AS$299,Q11:Q299)+SUMPRODUCT($AS$11:$AS$299,T11:T299)+SUMPRODUCT($AS$11:$AS$299,K11:K299)+SUMPRODUCT($AS$11:$AS$299,L11:L299))</f>
        <v>0</v>
      </c>
      <c r="AT7" s="635">
        <f>SUM(SUMPRODUCT($AT$11:$AT$299,M11:M299)+SUMPRODUCT($AT$11:$AT$299,N11:N299)+SUMPRODUCT($AT$11:$AT$299,O11:O299)+SUMPRODUCT($AT$11:$AT$299,P11:P299)+SUMPRODUCT($AT$11:$AT$299,R11:R299)+SUMPRODUCT($AT$11:$AT$299,S11:S299)+SUMPRODUCT($AT$11:$AT$299,Q11:Q299)+SUMPRODUCT($AT$11:$AT$299,T11:T299)+SUMPRODUCT($AT$11:$AT$299,K11:K299)+SUMPRODUCT($AT$11:$AT$299,L11:L299))</f>
        <v>0</v>
      </c>
      <c r="AV7" s="31">
        <f>SUM(AV11:AV200)</f>
        <v>0</v>
      </c>
      <c r="AW7" s="31">
        <f t="shared" ref="AW7:BW7" si="1">SUM(AW11:AW200)</f>
        <v>0</v>
      </c>
      <c r="AX7" s="31">
        <f t="shared" si="1"/>
        <v>0</v>
      </c>
      <c r="AY7" s="31">
        <f t="shared" si="1"/>
        <v>0</v>
      </c>
      <c r="AZ7" s="31">
        <f t="shared" si="1"/>
        <v>0</v>
      </c>
      <c r="BA7" s="31">
        <f t="shared" si="1"/>
        <v>0</v>
      </c>
      <c r="BB7" s="31">
        <f t="shared" si="1"/>
        <v>0</v>
      </c>
      <c r="BC7" s="31">
        <f t="shared" si="1"/>
        <v>0</v>
      </c>
      <c r="BD7" s="31"/>
      <c r="BE7" s="31">
        <f t="shared" si="1"/>
        <v>0</v>
      </c>
      <c r="BF7" s="31">
        <f t="shared" si="1"/>
        <v>0</v>
      </c>
      <c r="BG7" s="31"/>
      <c r="BH7" s="31">
        <f t="shared" si="1"/>
        <v>0</v>
      </c>
      <c r="BI7" s="31">
        <f t="shared" si="1"/>
        <v>0</v>
      </c>
      <c r="BJ7" s="31">
        <f t="shared" si="1"/>
        <v>0</v>
      </c>
      <c r="BK7" s="31">
        <f t="shared" si="1"/>
        <v>0</v>
      </c>
      <c r="BL7" s="31">
        <f t="shared" si="1"/>
        <v>0</v>
      </c>
      <c r="BM7" s="31">
        <f t="shared" si="1"/>
        <v>0</v>
      </c>
      <c r="BN7" s="31">
        <f t="shared" si="1"/>
        <v>0</v>
      </c>
      <c r="BO7" s="31">
        <f t="shared" si="1"/>
        <v>0</v>
      </c>
      <c r="BP7" s="31">
        <f t="shared" si="1"/>
        <v>0</v>
      </c>
      <c r="BQ7" s="31">
        <f t="shared" si="1"/>
        <v>0</v>
      </c>
      <c r="BR7" s="31">
        <f t="shared" si="1"/>
        <v>0</v>
      </c>
      <c r="BS7" s="31">
        <f t="shared" si="1"/>
        <v>0</v>
      </c>
      <c r="BT7" s="31">
        <f t="shared" si="1"/>
        <v>0</v>
      </c>
      <c r="BU7" s="31">
        <f t="shared" si="1"/>
        <v>0</v>
      </c>
      <c r="BV7" s="31">
        <f t="shared" si="1"/>
        <v>0</v>
      </c>
      <c r="BW7" s="31">
        <f t="shared" si="1"/>
        <v>0</v>
      </c>
    </row>
    <row r="8" spans="2:76" s="31" customFormat="1" ht="68.55" customHeight="1">
      <c r="B8" s="522" t="s">
        <v>7</v>
      </c>
      <c r="C8" s="293"/>
      <c r="D8" s="209" t="s">
        <v>234</v>
      </c>
      <c r="E8" s="500" t="s">
        <v>1496</v>
      </c>
      <c r="F8" s="529" t="s">
        <v>232</v>
      </c>
      <c r="G8" s="209" t="s">
        <v>233</v>
      </c>
      <c r="H8" s="211" t="s">
        <v>230</v>
      </c>
      <c r="I8" s="209" t="s">
        <v>227</v>
      </c>
      <c r="J8" s="530" t="s">
        <v>228</v>
      </c>
      <c r="K8" s="424" t="s">
        <v>1459</v>
      </c>
      <c r="L8" s="425" t="s">
        <v>32</v>
      </c>
      <c r="M8" s="426" t="s">
        <v>1460</v>
      </c>
      <c r="N8" s="427" t="s">
        <v>1461</v>
      </c>
      <c r="O8" s="428" t="s">
        <v>1462</v>
      </c>
      <c r="P8" s="429" t="s">
        <v>1463</v>
      </c>
      <c r="Q8" s="430" t="s">
        <v>1464</v>
      </c>
      <c r="R8" s="431" t="s">
        <v>1465</v>
      </c>
      <c r="S8" s="432" t="s">
        <v>1466</v>
      </c>
      <c r="T8" s="433" t="s">
        <v>1467</v>
      </c>
      <c r="U8" s="476" t="s">
        <v>9</v>
      </c>
      <c r="V8" s="470" t="s">
        <v>10</v>
      </c>
      <c r="W8" s="471" t="s">
        <v>7</v>
      </c>
      <c r="X8" s="527"/>
      <c r="Y8" s="225" t="s">
        <v>147</v>
      </c>
      <c r="Z8" s="225" t="s">
        <v>148</v>
      </c>
      <c r="AB8" s="633" t="s">
        <v>4</v>
      </c>
      <c r="AC8" s="634" t="s">
        <v>5</v>
      </c>
      <c r="AD8" s="548" t="s">
        <v>1</v>
      </c>
      <c r="AE8" s="521" t="s">
        <v>2</v>
      </c>
      <c r="AF8" s="547" t="s">
        <v>8</v>
      </c>
      <c r="AG8" s="549" t="s">
        <v>27</v>
      </c>
      <c r="AH8" s="638" t="s">
        <v>3</v>
      </c>
      <c r="AI8" s="648" t="s">
        <v>11</v>
      </c>
      <c r="AJ8" s="570" t="s">
        <v>12</v>
      </c>
      <c r="AK8" s="640" t="s">
        <v>14</v>
      </c>
      <c r="AL8" s="643" t="s">
        <v>110</v>
      </c>
      <c r="AM8" s="443" t="s">
        <v>1040</v>
      </c>
      <c r="AN8" s="444" t="s">
        <v>150</v>
      </c>
      <c r="AO8" s="437" t="s">
        <v>269</v>
      </c>
      <c r="AP8" s="438" t="s">
        <v>268</v>
      </c>
      <c r="AQ8" s="437" t="s">
        <v>267</v>
      </c>
      <c r="AR8" s="438" t="s">
        <v>247</v>
      </c>
      <c r="AS8" s="437" t="s">
        <v>248</v>
      </c>
      <c r="AT8" s="438" t="s">
        <v>249</v>
      </c>
      <c r="AV8" s="651" t="s">
        <v>1497</v>
      </c>
      <c r="AW8" s="651" t="s">
        <v>1486</v>
      </c>
      <c r="AX8" s="651" t="s">
        <v>226</v>
      </c>
      <c r="AY8" s="651" t="s">
        <v>225</v>
      </c>
      <c r="AZ8" s="651" t="s">
        <v>82</v>
      </c>
      <c r="BA8" s="651" t="s">
        <v>167</v>
      </c>
      <c r="BB8" s="651" t="s">
        <v>166</v>
      </c>
      <c r="BC8" s="651" t="s">
        <v>1498</v>
      </c>
      <c r="BD8" s="86"/>
      <c r="BE8" s="651" t="s">
        <v>1483</v>
      </c>
      <c r="BF8" s="651" t="s">
        <v>1484</v>
      </c>
      <c r="BG8" s="86"/>
      <c r="BH8" s="651" t="s">
        <v>169</v>
      </c>
      <c r="BI8" s="651" t="s">
        <v>1500</v>
      </c>
      <c r="BJ8" s="651" t="s">
        <v>1501</v>
      </c>
      <c r="BK8" s="651" t="s">
        <v>172</v>
      </c>
      <c r="BL8" s="651" t="s">
        <v>192</v>
      </c>
      <c r="BM8" s="651" t="s">
        <v>170</v>
      </c>
      <c r="BN8" s="651" t="s">
        <v>1034</v>
      </c>
      <c r="BO8" s="651" t="s">
        <v>1502</v>
      </c>
      <c r="BP8" s="651" t="s">
        <v>1503</v>
      </c>
      <c r="BQ8" s="651" t="s">
        <v>1504</v>
      </c>
      <c r="BR8" s="651" t="s">
        <v>1505</v>
      </c>
      <c r="BS8" s="651" t="s">
        <v>1506</v>
      </c>
      <c r="BT8" s="652" t="s">
        <v>1037</v>
      </c>
      <c r="BU8" s="652" t="s">
        <v>1507</v>
      </c>
      <c r="BV8" s="652" t="s">
        <v>171</v>
      </c>
      <c r="BW8" s="651" t="s">
        <v>1498</v>
      </c>
    </row>
    <row r="9" spans="2:76" s="226" customFormat="1" ht="30" hidden="1" customHeight="1">
      <c r="B9" s="303"/>
      <c r="D9" s="131"/>
      <c r="E9" s="131"/>
      <c r="F9" s="322"/>
      <c r="G9" s="131"/>
      <c r="H9" s="305"/>
      <c r="I9" s="131"/>
      <c r="J9" s="322"/>
      <c r="K9" s="309" t="s">
        <v>270</v>
      </c>
      <c r="L9" s="309" t="s">
        <v>271</v>
      </c>
      <c r="M9" s="309" t="s">
        <v>272</v>
      </c>
      <c r="N9" s="309" t="s">
        <v>273</v>
      </c>
      <c r="O9" s="309" t="s">
        <v>274</v>
      </c>
      <c r="P9" s="309" t="s">
        <v>275</v>
      </c>
      <c r="Q9" s="309" t="s">
        <v>278</v>
      </c>
      <c r="R9" s="309" t="s">
        <v>305</v>
      </c>
      <c r="S9" s="309" t="s">
        <v>304</v>
      </c>
      <c r="T9" s="309" t="s">
        <v>1041</v>
      </c>
      <c r="V9" s="280"/>
      <c r="W9" s="306"/>
      <c r="X9" s="306"/>
      <c r="Y9" s="307"/>
      <c r="Z9" s="307"/>
      <c r="AB9" s="534"/>
      <c r="AC9" s="194"/>
      <c r="AD9" s="144"/>
      <c r="AE9" s="130"/>
      <c r="AF9" s="145"/>
      <c r="AG9" s="138"/>
      <c r="AH9" s="639"/>
      <c r="AI9" s="649"/>
      <c r="AJ9" s="571"/>
      <c r="AK9" s="615"/>
      <c r="AL9" s="644"/>
      <c r="AM9" s="331"/>
      <c r="AN9" s="130"/>
      <c r="AO9" s="304"/>
      <c r="AP9" s="304"/>
      <c r="AQ9" s="304"/>
      <c r="AR9" s="304"/>
      <c r="AS9" s="304"/>
      <c r="AT9" s="304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</row>
    <row r="10" spans="2:76" s="226" customFormat="1" ht="40.049999999999997" customHeight="1">
      <c r="B10" s="227"/>
      <c r="C10" s="160"/>
      <c r="D10" s="142"/>
      <c r="E10" s="142"/>
      <c r="F10" s="325"/>
      <c r="G10" s="131"/>
      <c r="H10" s="131"/>
      <c r="I10" s="131"/>
      <c r="J10" s="323" t="s">
        <v>168</v>
      </c>
      <c r="K10" s="228"/>
      <c r="U10" s="229"/>
      <c r="V10" s="230" t="str">
        <f t="shared" ref="V10" si="2">IF(SUM(K10:R10)&gt;0,"Yes","No")</f>
        <v>No</v>
      </c>
      <c r="W10" s="229"/>
      <c r="X10" s="229"/>
      <c r="AB10" s="535"/>
      <c r="AC10" s="194"/>
      <c r="AD10" s="144"/>
      <c r="AE10" s="130"/>
      <c r="AF10" s="145"/>
      <c r="AG10" s="138"/>
      <c r="AH10" s="639"/>
      <c r="AI10" s="649"/>
      <c r="AJ10" s="571"/>
      <c r="AK10" s="615"/>
      <c r="AL10" s="645"/>
      <c r="AM10" s="332"/>
      <c r="AN10" s="204"/>
      <c r="AO10" s="195"/>
      <c r="AP10" s="204"/>
      <c r="AQ10" s="195"/>
      <c r="AR10" s="204"/>
      <c r="AS10" s="195"/>
      <c r="AT10" s="204"/>
      <c r="AW10" s="719"/>
      <c r="AX10" s="719"/>
      <c r="AY10" s="719"/>
      <c r="AZ10" s="719"/>
      <c r="BA10" s="719"/>
      <c r="BB10" s="719"/>
      <c r="BC10" s="719"/>
      <c r="BD10" s="719"/>
      <c r="BE10" s="719"/>
      <c r="BF10" s="719"/>
      <c r="BG10" s="719"/>
    </row>
    <row r="11" spans="2:76" s="226" customFormat="1" ht="90" customHeight="1">
      <c r="B11" s="212"/>
      <c r="C11" s="412"/>
      <c r="D11" s="415" t="s">
        <v>235</v>
      </c>
      <c r="E11" s="168"/>
      <c r="F11" s="658" t="s">
        <v>1498</v>
      </c>
      <c r="G11" s="161" t="s">
        <v>226</v>
      </c>
      <c r="H11" s="161">
        <v>12</v>
      </c>
      <c r="I11" s="161" t="s">
        <v>1488</v>
      </c>
      <c r="J11" s="675">
        <v>53.550000000000004</v>
      </c>
      <c r="K11" s="231"/>
      <c r="L11" s="232"/>
      <c r="M11" s="233"/>
      <c r="N11" s="232"/>
      <c r="O11" s="233"/>
      <c r="P11" s="232"/>
      <c r="Q11" s="233"/>
      <c r="R11" s="232"/>
      <c r="S11" s="233"/>
      <c r="T11" s="232"/>
      <c r="U11" s="398">
        <f>J11*K11+J11*L11+J11*M11+J11*N11+J11*O11+J11*P11+J11*Q11+J11*R11+J11*S11+J11*T11</f>
        <v>0</v>
      </c>
      <c r="V11" s="399" t="str">
        <f>IF(SUM(K11:T11)&gt;0,"Yes","No")</f>
        <v>No</v>
      </c>
      <c r="W11" s="400" t="str">
        <f t="shared" ref="W11:W22" si="3">IF(B11="New","Yes","No")</f>
        <v>No</v>
      </c>
      <c r="X11" s="524"/>
      <c r="Y11" s="234">
        <v>1</v>
      </c>
      <c r="Z11" s="235">
        <f t="shared" ref="Z11:Z22" si="4">Y11*K11+Y11*L11+Y11*M11+Y11*N11+Y11*O11+Y11*P11+Y11*Q11+Y11*R11+Y11*S11+Y11*T11</f>
        <v>0</v>
      </c>
      <c r="AB11" s="536">
        <v>0.23</v>
      </c>
      <c r="AC11" s="194">
        <f>SUM(K11:T11)*AB11</f>
        <v>0</v>
      </c>
      <c r="AD11" s="144">
        <f t="shared" ref="AD11:AD22" si="5">H11*K11</f>
        <v>0</v>
      </c>
      <c r="AE11" s="130">
        <f t="shared" ref="AE11:AE22" si="6">H11*L11</f>
        <v>0</v>
      </c>
      <c r="AF11" s="145">
        <f t="shared" ref="AF11:AF22" si="7">H11*M11</f>
        <v>0</v>
      </c>
      <c r="AG11" s="138">
        <f t="shared" ref="AG11:AG22" si="8">H11*N11</f>
        <v>0</v>
      </c>
      <c r="AH11" s="639">
        <f t="shared" ref="AH11:AH22" si="9">H11*O11</f>
        <v>0</v>
      </c>
      <c r="AI11" s="649">
        <f t="shared" ref="AI11:AI22" si="10">H11*P11</f>
        <v>0</v>
      </c>
      <c r="AJ11" s="571">
        <f t="shared" ref="AJ11:AJ22" si="11">H11*Q11</f>
        <v>0</v>
      </c>
      <c r="AK11" s="615">
        <f t="shared" ref="AK11:AK22" si="12">H11*R11</f>
        <v>0</v>
      </c>
      <c r="AL11" s="645">
        <f t="shared" ref="AL11:AL22" si="13">H11*S11</f>
        <v>0</v>
      </c>
      <c r="AM11" s="332">
        <f t="shared" ref="AM11:AM22" si="14">H11*T11</f>
        <v>0</v>
      </c>
      <c r="AN11" s="151">
        <v>1</v>
      </c>
      <c r="AO11" s="151">
        <v>24</v>
      </c>
      <c r="AP11" s="151"/>
      <c r="AQ11" s="151"/>
      <c r="AR11" s="151"/>
      <c r="AS11" s="151"/>
      <c r="AT11" s="151"/>
      <c r="AV11" s="31">
        <f t="shared" ref="AV11:AV22" si="15">IF(G11="XS",IF(SUM(K11:T11)&gt;0,SUM(K11:T11),0),0)*H11</f>
        <v>0</v>
      </c>
      <c r="AW11" s="31">
        <f t="shared" ref="AW11:AW22" si="16">IF(G11="S",IF(SUM(K11:T11)&gt;0,SUM(K11:T11),0),0)*H11</f>
        <v>0</v>
      </c>
      <c r="AX11" s="31">
        <f t="shared" ref="AX11:AX22" si="17">IF(G11="M",IF(SUM(K11:T11)&gt;0,SUM(K11:T11),0),0)*H11</f>
        <v>0</v>
      </c>
      <c r="AY11" s="31">
        <f t="shared" ref="AY11:AY22" si="18">IF(G11="L",IF(SUM(K11:T11)&gt;0,SUM(K11:T11),0),0)*H11</f>
        <v>0</v>
      </c>
      <c r="AZ11" s="31">
        <f t="shared" ref="AZ11:AZ22" si="19">IF(G11="XL",IF(SUM(K11:T11)&gt;0,SUM(K11:T11),0),0)*H11</f>
        <v>0</v>
      </c>
      <c r="BA11" s="31">
        <f t="shared" ref="BA11:BA22" si="20">IF(G11="2XL",IF(SUM(K11:T11)&gt;0,SUM(K11:T11),0),0)*H11</f>
        <v>0</v>
      </c>
      <c r="BB11" s="31">
        <f t="shared" ref="BB11:BB22" si="21">IF(G11="3XL",IF(SUM(K11:T11)&gt;0,SUM(K11:T11),0),0)*H11</f>
        <v>0</v>
      </c>
      <c r="BC11" s="31">
        <f t="shared" ref="BC11:BC22" si="22">IF(G11="various",IF(SUM(K11:T11)&gt;0,SUM(K11:T11),0),0)*H11</f>
        <v>0</v>
      </c>
      <c r="BD11" s="31"/>
      <c r="BE11" s="226">
        <f t="shared" ref="BE11:BE22" si="23">IF(E11="",IF(SUM(K11:T11)&gt;0,SUM(K11:T11),0),0)*H11</f>
        <v>0</v>
      </c>
      <c r="BF11" s="226">
        <f t="shared" ref="BF11:BF22" si="24">IF(E11="Dual tex.",IF(SUM(K11:T11)&gt;0,SUM(K11:T11),0),0)*H11</f>
        <v>0</v>
      </c>
      <c r="BH11" s="31">
        <f t="shared" ref="BH11:BH22" si="25">IF(F11="sloper",IF(SUM(K11:T11)&gt;0,SUM(K11:T11),0),0)*H11</f>
        <v>0</v>
      </c>
      <c r="BI11" s="31">
        <f t="shared" ref="BI11:BI22" si="26">IF(F11="footholds",IF(SUM(K11:T11)&gt;0,SUM(K11:T11),0),0)*H11</f>
        <v>0</v>
      </c>
      <c r="BJ11" s="31">
        <f t="shared" ref="BJ11:BJ22" si="27">IF(F11="micros",IF(SUM(K11:T11)&gt;0,SUM(K11:T11),0),0)*H11</f>
        <v>0</v>
      </c>
      <c r="BK11" s="31">
        <f t="shared" ref="BK11:BK22" si="28">IF(F11="jug",IF(SUM(K11:T11)&gt;0,SUM(K11:T11),0),0)*H11</f>
        <v>0</v>
      </c>
      <c r="BL11" s="31">
        <f t="shared" ref="BL11:BL22" si="29">IF(F11="ledge",IF(SUM(K11:T11)&gt;0,SUM(K11:T11),0),0)*H11</f>
        <v>0</v>
      </c>
      <c r="BM11" s="31">
        <f t="shared" ref="BM11:BM22" si="30">IF(F11="edge",IF(SUM(K11:T11)&gt;0,SUM(K11:T11),0),0)*H11</f>
        <v>0</v>
      </c>
      <c r="BN11" s="31">
        <f t="shared" ref="BN11:BN22" si="31">IF(F11="crimp",IF(SUM(K11:T11)&gt;0,SUM(K11:T11),0),0)*H11</f>
        <v>0</v>
      </c>
      <c r="BO11" s="31">
        <f t="shared" ref="BO11:BO22" si="32">IF(F11="incut",IF(SUM(K11:T11)&gt;0,SUM(K11:T11),0),0)*H11</f>
        <v>0</v>
      </c>
      <c r="BP11" s="31">
        <f t="shared" ref="BP11:BP22" si="33">IF(F11="dish",IF(SUM(K11:T11)&gt;0,SUM(K11:T11),0),0)*H11</f>
        <v>0</v>
      </c>
      <c r="BQ11" s="31">
        <f t="shared" ref="BQ11:BQ22" si="34">IF(F11="pinch",IF(SUM(K11:T11)&gt;0,SUM(K11:T11),0),0)*H11</f>
        <v>0</v>
      </c>
      <c r="BR11" s="31">
        <f t="shared" ref="BR11:BR22" si="35">IF(F11="pocket",IF(SUM(K11:T11)&gt;0,SUM(K11:T11),0),0)*H11</f>
        <v>0</v>
      </c>
      <c r="BS11" s="31">
        <f t="shared" ref="BS11:BS22" si="36">IF(F11="insert",IF(SUM(K11:T11)&gt;0,SUM(K11:T11),0),0)*H11</f>
        <v>0</v>
      </c>
      <c r="BT11" s="31">
        <f t="shared" ref="BT11:BT22" si="37">IF(F11="feature",IF(SUM(K11:T11)&gt;0,SUM(K11:T11),0),0)*H11</f>
        <v>0</v>
      </c>
      <c r="BU11" s="31">
        <f t="shared" ref="BU11:BU22" si="38">IF(F11="scoop",IF(SUM(K11:T11)&gt;0,SUM(K11:T11),0),0)*H11</f>
        <v>0</v>
      </c>
      <c r="BV11" s="31">
        <f t="shared" ref="BV11:BV22" si="39">IF(F11="positive",IF(SUM(K11:T11)&gt;0,SUM(K11:T11),0),0)*H11</f>
        <v>0</v>
      </c>
      <c r="BW11" s="31">
        <f t="shared" ref="BW11:BW22" si="40">IF(F11="various",IF(SUM(K11:T11)&gt;0,SUM(K11:T11),0),0)*H11</f>
        <v>0</v>
      </c>
      <c r="BX11" s="31"/>
    </row>
    <row r="12" spans="2:76" s="226" customFormat="1" ht="90" customHeight="1">
      <c r="B12" s="447"/>
      <c r="C12" s="413"/>
      <c r="D12" s="418" t="s">
        <v>236</v>
      </c>
      <c r="E12" s="189"/>
      <c r="F12" s="191" t="s">
        <v>169</v>
      </c>
      <c r="G12" s="188" t="s">
        <v>226</v>
      </c>
      <c r="H12" s="188">
        <v>6</v>
      </c>
      <c r="I12" s="188" t="s">
        <v>1488</v>
      </c>
      <c r="J12" s="669">
        <v>49.35</v>
      </c>
      <c r="K12" s="236"/>
      <c r="L12" s="237"/>
      <c r="M12" s="238"/>
      <c r="N12" s="237"/>
      <c r="O12" s="238"/>
      <c r="P12" s="237"/>
      <c r="Q12" s="238"/>
      <c r="R12" s="237"/>
      <c r="S12" s="238"/>
      <c r="T12" s="237"/>
      <c r="U12" s="380">
        <f t="shared" ref="U12:U22" si="41">J12*K12+J12*L12+J12*M12+J12*N12+J12*O12+J12*P12+J12*Q12+J12*R12+J12*S12+J12*T12</f>
        <v>0</v>
      </c>
      <c r="V12" s="378" t="str">
        <f t="shared" ref="V12:V22" si="42">IF(SUM(K12:T12)&gt;0,"Yes","No")</f>
        <v>No</v>
      </c>
      <c r="W12" s="379" t="str">
        <f t="shared" si="3"/>
        <v>No</v>
      </c>
      <c r="X12" s="525"/>
      <c r="Y12" s="239">
        <v>1</v>
      </c>
      <c r="Z12" s="240">
        <f t="shared" si="4"/>
        <v>0</v>
      </c>
      <c r="AB12" s="534">
        <v>0.16</v>
      </c>
      <c r="AC12" s="194">
        <f t="shared" ref="AC12:AC22" si="43">SUM(K12:T12)*AB12</f>
        <v>0</v>
      </c>
      <c r="AD12" s="144">
        <f t="shared" si="5"/>
        <v>0</v>
      </c>
      <c r="AE12" s="130">
        <f t="shared" si="6"/>
        <v>0</v>
      </c>
      <c r="AF12" s="145">
        <f t="shared" si="7"/>
        <v>0</v>
      </c>
      <c r="AG12" s="138">
        <f t="shared" si="8"/>
        <v>0</v>
      </c>
      <c r="AH12" s="639">
        <f t="shared" si="9"/>
        <v>0</v>
      </c>
      <c r="AI12" s="649">
        <f t="shared" si="10"/>
        <v>0</v>
      </c>
      <c r="AJ12" s="571">
        <f t="shared" si="11"/>
        <v>0</v>
      </c>
      <c r="AK12" s="615">
        <f t="shared" si="12"/>
        <v>0</v>
      </c>
      <c r="AL12" s="645">
        <f t="shared" si="13"/>
        <v>0</v>
      </c>
      <c r="AM12" s="332">
        <f t="shared" si="14"/>
        <v>0</v>
      </c>
      <c r="AN12" s="194">
        <v>1</v>
      </c>
      <c r="AO12" s="199">
        <v>12</v>
      </c>
      <c r="AP12" s="194"/>
      <c r="AQ12" s="199"/>
      <c r="AR12" s="194"/>
      <c r="AS12" s="199"/>
      <c r="AT12" s="194"/>
      <c r="AV12" s="31">
        <f t="shared" si="15"/>
        <v>0</v>
      </c>
      <c r="AW12" s="31">
        <f t="shared" si="16"/>
        <v>0</v>
      </c>
      <c r="AX12" s="31">
        <f t="shared" si="17"/>
        <v>0</v>
      </c>
      <c r="AY12" s="31">
        <f t="shared" si="18"/>
        <v>0</v>
      </c>
      <c r="AZ12" s="31">
        <f t="shared" si="19"/>
        <v>0</v>
      </c>
      <c r="BA12" s="31">
        <f t="shared" si="20"/>
        <v>0</v>
      </c>
      <c r="BB12" s="31">
        <f t="shared" si="21"/>
        <v>0</v>
      </c>
      <c r="BC12" s="31">
        <f t="shared" si="22"/>
        <v>0</v>
      </c>
      <c r="BD12" s="31"/>
      <c r="BE12" s="226">
        <f t="shared" si="23"/>
        <v>0</v>
      </c>
      <c r="BF12" s="226">
        <f t="shared" si="24"/>
        <v>0</v>
      </c>
      <c r="BH12" s="31">
        <f t="shared" si="25"/>
        <v>0</v>
      </c>
      <c r="BI12" s="31">
        <f t="shared" si="26"/>
        <v>0</v>
      </c>
      <c r="BJ12" s="31">
        <f t="shared" si="27"/>
        <v>0</v>
      </c>
      <c r="BK12" s="31">
        <f t="shared" si="28"/>
        <v>0</v>
      </c>
      <c r="BL12" s="31">
        <f t="shared" si="29"/>
        <v>0</v>
      </c>
      <c r="BM12" s="31">
        <f t="shared" si="30"/>
        <v>0</v>
      </c>
      <c r="BN12" s="31">
        <f t="shared" si="31"/>
        <v>0</v>
      </c>
      <c r="BO12" s="31">
        <f t="shared" si="32"/>
        <v>0</v>
      </c>
      <c r="BP12" s="31">
        <f t="shared" si="33"/>
        <v>0</v>
      </c>
      <c r="BQ12" s="31">
        <f t="shared" si="34"/>
        <v>0</v>
      </c>
      <c r="BR12" s="31">
        <f t="shared" si="35"/>
        <v>0</v>
      </c>
      <c r="BS12" s="31">
        <f t="shared" si="36"/>
        <v>0</v>
      </c>
      <c r="BT12" s="31">
        <f t="shared" si="37"/>
        <v>0</v>
      </c>
      <c r="BU12" s="31">
        <f t="shared" si="38"/>
        <v>0</v>
      </c>
      <c r="BV12" s="31">
        <f t="shared" si="39"/>
        <v>0</v>
      </c>
      <c r="BW12" s="31">
        <f t="shared" si="40"/>
        <v>0</v>
      </c>
      <c r="BX12" s="31"/>
    </row>
    <row r="13" spans="2:76" s="226" customFormat="1" ht="90" customHeight="1">
      <c r="B13" s="213"/>
      <c r="C13" s="413"/>
      <c r="D13" s="419" t="s">
        <v>237</v>
      </c>
      <c r="E13" s="130"/>
      <c r="F13" s="304" t="s">
        <v>170</v>
      </c>
      <c r="G13" s="143" t="s">
        <v>226</v>
      </c>
      <c r="H13" s="143">
        <v>7</v>
      </c>
      <c r="I13" s="143" t="s">
        <v>1488</v>
      </c>
      <c r="J13" s="668">
        <v>52.5</v>
      </c>
      <c r="K13" s="241"/>
      <c r="L13" s="242"/>
      <c r="M13" s="243"/>
      <c r="N13" s="242"/>
      <c r="O13" s="243"/>
      <c r="P13" s="242"/>
      <c r="Q13" s="243"/>
      <c r="R13" s="242"/>
      <c r="S13" s="243"/>
      <c r="T13" s="242"/>
      <c r="U13" s="401">
        <f t="shared" si="41"/>
        <v>0</v>
      </c>
      <c r="V13" s="376" t="str">
        <f t="shared" si="42"/>
        <v>No</v>
      </c>
      <c r="W13" s="377" t="str">
        <f t="shared" si="3"/>
        <v>No</v>
      </c>
      <c r="X13" s="525"/>
      <c r="Y13" s="239">
        <v>1</v>
      </c>
      <c r="Z13" s="240">
        <f t="shared" si="4"/>
        <v>0</v>
      </c>
      <c r="AB13" s="537">
        <v>0.23</v>
      </c>
      <c r="AC13" s="194">
        <f t="shared" si="43"/>
        <v>0</v>
      </c>
      <c r="AD13" s="144">
        <f t="shared" si="5"/>
        <v>0</v>
      </c>
      <c r="AE13" s="130">
        <f t="shared" si="6"/>
        <v>0</v>
      </c>
      <c r="AF13" s="145">
        <f t="shared" si="7"/>
        <v>0</v>
      </c>
      <c r="AG13" s="138">
        <f t="shared" si="8"/>
        <v>0</v>
      </c>
      <c r="AH13" s="639">
        <f t="shared" si="9"/>
        <v>0</v>
      </c>
      <c r="AI13" s="649">
        <f t="shared" si="10"/>
        <v>0</v>
      </c>
      <c r="AJ13" s="571">
        <f t="shared" si="11"/>
        <v>0</v>
      </c>
      <c r="AK13" s="615">
        <f t="shared" si="12"/>
        <v>0</v>
      </c>
      <c r="AL13" s="645">
        <f t="shared" si="13"/>
        <v>0</v>
      </c>
      <c r="AM13" s="332">
        <f t="shared" si="14"/>
        <v>0</v>
      </c>
      <c r="AN13" s="204">
        <v>1</v>
      </c>
      <c r="AO13" s="195">
        <v>14</v>
      </c>
      <c r="AP13" s="204"/>
      <c r="AQ13" s="195"/>
      <c r="AR13" s="204"/>
      <c r="AS13" s="195"/>
      <c r="AT13" s="204"/>
      <c r="AV13" s="31">
        <f t="shared" si="15"/>
        <v>0</v>
      </c>
      <c r="AW13" s="31">
        <f t="shared" si="16"/>
        <v>0</v>
      </c>
      <c r="AX13" s="31">
        <f t="shared" si="17"/>
        <v>0</v>
      </c>
      <c r="AY13" s="31">
        <f t="shared" si="18"/>
        <v>0</v>
      </c>
      <c r="AZ13" s="31">
        <f t="shared" si="19"/>
        <v>0</v>
      </c>
      <c r="BA13" s="31">
        <f t="shared" si="20"/>
        <v>0</v>
      </c>
      <c r="BB13" s="31">
        <f t="shared" si="21"/>
        <v>0</v>
      </c>
      <c r="BC13" s="31">
        <f t="shared" si="22"/>
        <v>0</v>
      </c>
      <c r="BD13" s="31"/>
      <c r="BE13" s="226">
        <f t="shared" si="23"/>
        <v>0</v>
      </c>
      <c r="BF13" s="226">
        <f t="shared" si="24"/>
        <v>0</v>
      </c>
      <c r="BG13" s="31"/>
      <c r="BH13" s="31">
        <f t="shared" si="25"/>
        <v>0</v>
      </c>
      <c r="BI13" s="31">
        <f t="shared" si="26"/>
        <v>0</v>
      </c>
      <c r="BJ13" s="31">
        <f t="shared" si="27"/>
        <v>0</v>
      </c>
      <c r="BK13" s="31">
        <f t="shared" si="28"/>
        <v>0</v>
      </c>
      <c r="BL13" s="31">
        <f t="shared" si="29"/>
        <v>0</v>
      </c>
      <c r="BM13" s="31">
        <f t="shared" si="30"/>
        <v>0</v>
      </c>
      <c r="BN13" s="31">
        <f t="shared" si="31"/>
        <v>0</v>
      </c>
      <c r="BO13" s="31">
        <f t="shared" si="32"/>
        <v>0</v>
      </c>
      <c r="BP13" s="31">
        <f t="shared" si="33"/>
        <v>0</v>
      </c>
      <c r="BQ13" s="31">
        <f t="shared" si="34"/>
        <v>0</v>
      </c>
      <c r="BR13" s="31">
        <f t="shared" si="35"/>
        <v>0</v>
      </c>
      <c r="BS13" s="31">
        <f t="shared" si="36"/>
        <v>0</v>
      </c>
      <c r="BT13" s="31">
        <f t="shared" si="37"/>
        <v>0</v>
      </c>
      <c r="BU13" s="31">
        <f t="shared" si="38"/>
        <v>0</v>
      </c>
      <c r="BV13" s="31">
        <f t="shared" si="39"/>
        <v>0</v>
      </c>
      <c r="BW13" s="31">
        <f t="shared" si="40"/>
        <v>0</v>
      </c>
      <c r="BX13" s="31"/>
    </row>
    <row r="14" spans="2:76" s="31" customFormat="1" ht="90" customHeight="1">
      <c r="B14" s="447"/>
      <c r="C14" s="139"/>
      <c r="D14" s="348" t="s">
        <v>238</v>
      </c>
      <c r="E14" s="188"/>
      <c r="F14" s="327" t="s">
        <v>170</v>
      </c>
      <c r="G14" s="190" t="s">
        <v>226</v>
      </c>
      <c r="H14" s="188">
        <v>6</v>
      </c>
      <c r="I14" s="188" t="s">
        <v>1488</v>
      </c>
      <c r="J14" s="665">
        <v>58.800000000000004</v>
      </c>
      <c r="K14" s="244"/>
      <c r="L14" s="237"/>
      <c r="M14" s="238"/>
      <c r="N14" s="237"/>
      <c r="O14" s="238"/>
      <c r="P14" s="237"/>
      <c r="Q14" s="238"/>
      <c r="R14" s="237"/>
      <c r="S14" s="238"/>
      <c r="T14" s="237"/>
      <c r="U14" s="380">
        <f t="shared" si="41"/>
        <v>0</v>
      </c>
      <c r="V14" s="378" t="str">
        <f t="shared" si="42"/>
        <v>No</v>
      </c>
      <c r="W14" s="379" t="str">
        <f t="shared" si="3"/>
        <v>No</v>
      </c>
      <c r="X14" s="525"/>
      <c r="Y14" s="239">
        <v>1</v>
      </c>
      <c r="Z14" s="240">
        <f t="shared" si="4"/>
        <v>0</v>
      </c>
      <c r="AB14" s="537">
        <v>0.35</v>
      </c>
      <c r="AC14" s="194">
        <f t="shared" si="43"/>
        <v>0</v>
      </c>
      <c r="AD14" s="144">
        <f t="shared" si="5"/>
        <v>0</v>
      </c>
      <c r="AE14" s="130">
        <f t="shared" si="6"/>
        <v>0</v>
      </c>
      <c r="AF14" s="145">
        <f t="shared" si="7"/>
        <v>0</v>
      </c>
      <c r="AG14" s="138">
        <f t="shared" si="8"/>
        <v>0</v>
      </c>
      <c r="AH14" s="639">
        <f t="shared" si="9"/>
        <v>0</v>
      </c>
      <c r="AI14" s="649">
        <f t="shared" si="10"/>
        <v>0</v>
      </c>
      <c r="AJ14" s="571">
        <f t="shared" si="11"/>
        <v>0</v>
      </c>
      <c r="AK14" s="615">
        <f t="shared" si="12"/>
        <v>0</v>
      </c>
      <c r="AL14" s="645">
        <f t="shared" si="13"/>
        <v>0</v>
      </c>
      <c r="AM14" s="332">
        <f t="shared" si="14"/>
        <v>0</v>
      </c>
      <c r="AN14" s="204">
        <v>1</v>
      </c>
      <c r="AO14" s="195">
        <v>12</v>
      </c>
      <c r="AP14" s="204"/>
      <c r="AQ14" s="195"/>
      <c r="AR14" s="204"/>
      <c r="AS14" s="195"/>
      <c r="AT14" s="204"/>
      <c r="AV14" s="31">
        <f t="shared" si="15"/>
        <v>0</v>
      </c>
      <c r="AW14" s="31">
        <f t="shared" si="16"/>
        <v>0</v>
      </c>
      <c r="AX14" s="31">
        <f t="shared" si="17"/>
        <v>0</v>
      </c>
      <c r="AY14" s="31">
        <f t="shared" si="18"/>
        <v>0</v>
      </c>
      <c r="AZ14" s="31">
        <f t="shared" si="19"/>
        <v>0</v>
      </c>
      <c r="BA14" s="31">
        <f t="shared" si="20"/>
        <v>0</v>
      </c>
      <c r="BB14" s="31">
        <f t="shared" si="21"/>
        <v>0</v>
      </c>
      <c r="BC14" s="31">
        <f t="shared" si="22"/>
        <v>0</v>
      </c>
      <c r="BE14" s="226">
        <f t="shared" si="23"/>
        <v>0</v>
      </c>
      <c r="BF14" s="226">
        <f t="shared" si="24"/>
        <v>0</v>
      </c>
      <c r="BH14" s="31">
        <f t="shared" si="25"/>
        <v>0</v>
      </c>
      <c r="BI14" s="31">
        <f t="shared" si="26"/>
        <v>0</v>
      </c>
      <c r="BJ14" s="31">
        <f t="shared" si="27"/>
        <v>0</v>
      </c>
      <c r="BK14" s="31">
        <f t="shared" si="28"/>
        <v>0</v>
      </c>
      <c r="BL14" s="31">
        <f t="shared" si="29"/>
        <v>0</v>
      </c>
      <c r="BM14" s="31">
        <f t="shared" si="30"/>
        <v>0</v>
      </c>
      <c r="BN14" s="31">
        <f t="shared" si="31"/>
        <v>0</v>
      </c>
      <c r="BO14" s="31">
        <f t="shared" si="32"/>
        <v>0</v>
      </c>
      <c r="BP14" s="31">
        <f t="shared" si="33"/>
        <v>0</v>
      </c>
      <c r="BQ14" s="31">
        <f t="shared" si="34"/>
        <v>0</v>
      </c>
      <c r="BR14" s="31">
        <f t="shared" si="35"/>
        <v>0</v>
      </c>
      <c r="BS14" s="31">
        <f t="shared" si="36"/>
        <v>0</v>
      </c>
      <c r="BT14" s="31">
        <f t="shared" si="37"/>
        <v>0</v>
      </c>
      <c r="BU14" s="31">
        <f t="shared" si="38"/>
        <v>0</v>
      </c>
      <c r="BV14" s="31">
        <f t="shared" si="39"/>
        <v>0</v>
      </c>
      <c r="BW14" s="31">
        <f t="shared" si="40"/>
        <v>0</v>
      </c>
    </row>
    <row r="15" spans="2:76" s="31" customFormat="1" ht="90" customHeight="1">
      <c r="B15" s="213"/>
      <c r="C15" s="139"/>
      <c r="D15" s="368" t="s">
        <v>239</v>
      </c>
      <c r="E15" s="143"/>
      <c r="F15" s="304" t="s">
        <v>1498</v>
      </c>
      <c r="G15" s="659" t="s">
        <v>225</v>
      </c>
      <c r="H15" s="143">
        <v>7</v>
      </c>
      <c r="I15" s="143" t="s">
        <v>1488</v>
      </c>
      <c r="J15" s="664">
        <v>66.150000000000006</v>
      </c>
      <c r="K15" s="245"/>
      <c r="L15" s="242"/>
      <c r="M15" s="243"/>
      <c r="N15" s="242"/>
      <c r="O15" s="243"/>
      <c r="P15" s="242"/>
      <c r="Q15" s="243"/>
      <c r="R15" s="242"/>
      <c r="S15" s="243"/>
      <c r="T15" s="242"/>
      <c r="U15" s="401">
        <f t="shared" si="41"/>
        <v>0</v>
      </c>
      <c r="V15" s="376" t="str">
        <f t="shared" si="42"/>
        <v>No</v>
      </c>
      <c r="W15" s="377" t="str">
        <f t="shared" si="3"/>
        <v>No</v>
      </c>
      <c r="X15" s="525"/>
      <c r="Y15" s="239">
        <v>1</v>
      </c>
      <c r="Z15" s="240">
        <f t="shared" si="4"/>
        <v>0</v>
      </c>
      <c r="AB15" s="537">
        <v>0.68</v>
      </c>
      <c r="AC15" s="194">
        <f t="shared" si="43"/>
        <v>0</v>
      </c>
      <c r="AD15" s="144">
        <f t="shared" si="5"/>
        <v>0</v>
      </c>
      <c r="AE15" s="130">
        <f t="shared" si="6"/>
        <v>0</v>
      </c>
      <c r="AF15" s="145">
        <f t="shared" si="7"/>
        <v>0</v>
      </c>
      <c r="AG15" s="138">
        <f t="shared" si="8"/>
        <v>0</v>
      </c>
      <c r="AH15" s="639">
        <f t="shared" si="9"/>
        <v>0</v>
      </c>
      <c r="AI15" s="649">
        <f t="shared" si="10"/>
        <v>0</v>
      </c>
      <c r="AJ15" s="571">
        <f t="shared" si="11"/>
        <v>0</v>
      </c>
      <c r="AK15" s="615">
        <f t="shared" si="12"/>
        <v>0</v>
      </c>
      <c r="AL15" s="645">
        <f t="shared" si="13"/>
        <v>0</v>
      </c>
      <c r="AM15" s="332">
        <f t="shared" si="14"/>
        <v>0</v>
      </c>
      <c r="AN15" s="204">
        <v>1</v>
      </c>
      <c r="AO15" s="195">
        <v>14</v>
      </c>
      <c r="AP15" s="204"/>
      <c r="AQ15" s="195"/>
      <c r="AR15" s="204"/>
      <c r="AS15" s="195"/>
      <c r="AT15" s="204"/>
      <c r="AV15" s="31">
        <f t="shared" si="15"/>
        <v>0</v>
      </c>
      <c r="AW15" s="31">
        <f t="shared" si="16"/>
        <v>0</v>
      </c>
      <c r="AX15" s="31">
        <f t="shared" si="17"/>
        <v>0</v>
      </c>
      <c r="AY15" s="31">
        <f t="shared" si="18"/>
        <v>0</v>
      </c>
      <c r="AZ15" s="31">
        <f t="shared" si="19"/>
        <v>0</v>
      </c>
      <c r="BA15" s="31">
        <f t="shared" si="20"/>
        <v>0</v>
      </c>
      <c r="BB15" s="31">
        <f t="shared" si="21"/>
        <v>0</v>
      </c>
      <c r="BC15" s="31">
        <f t="shared" si="22"/>
        <v>0</v>
      </c>
      <c r="BE15" s="226">
        <f t="shared" si="23"/>
        <v>0</v>
      </c>
      <c r="BF15" s="226">
        <f t="shared" si="24"/>
        <v>0</v>
      </c>
      <c r="BH15" s="31">
        <f t="shared" si="25"/>
        <v>0</v>
      </c>
      <c r="BI15" s="31">
        <f t="shared" si="26"/>
        <v>0</v>
      </c>
      <c r="BJ15" s="31">
        <f t="shared" si="27"/>
        <v>0</v>
      </c>
      <c r="BK15" s="31">
        <f t="shared" si="28"/>
        <v>0</v>
      </c>
      <c r="BL15" s="31">
        <f t="shared" si="29"/>
        <v>0</v>
      </c>
      <c r="BM15" s="31">
        <f t="shared" si="30"/>
        <v>0</v>
      </c>
      <c r="BN15" s="31">
        <f t="shared" si="31"/>
        <v>0</v>
      </c>
      <c r="BO15" s="31">
        <f t="shared" si="32"/>
        <v>0</v>
      </c>
      <c r="BP15" s="31">
        <f t="shared" si="33"/>
        <v>0</v>
      </c>
      <c r="BQ15" s="31">
        <f t="shared" si="34"/>
        <v>0</v>
      </c>
      <c r="BR15" s="31">
        <f t="shared" si="35"/>
        <v>0</v>
      </c>
      <c r="BS15" s="31">
        <f t="shared" si="36"/>
        <v>0</v>
      </c>
      <c r="BT15" s="31">
        <f t="shared" si="37"/>
        <v>0</v>
      </c>
      <c r="BU15" s="31">
        <f t="shared" si="38"/>
        <v>0</v>
      </c>
      <c r="BV15" s="31">
        <f t="shared" si="39"/>
        <v>0</v>
      </c>
      <c r="BW15" s="31">
        <f t="shared" si="40"/>
        <v>0</v>
      </c>
    </row>
    <row r="16" spans="2:76" s="31" customFormat="1" ht="90" customHeight="1">
      <c r="B16" s="447"/>
      <c r="C16" s="139"/>
      <c r="D16" s="348" t="s">
        <v>240</v>
      </c>
      <c r="E16" s="188"/>
      <c r="F16" s="327" t="s">
        <v>1498</v>
      </c>
      <c r="G16" s="660" t="s">
        <v>225</v>
      </c>
      <c r="H16" s="188">
        <v>6</v>
      </c>
      <c r="I16" s="188" t="s">
        <v>1488</v>
      </c>
      <c r="J16" s="665">
        <v>64.05</v>
      </c>
      <c r="K16" s="244"/>
      <c r="L16" s="237"/>
      <c r="M16" s="238"/>
      <c r="N16" s="237"/>
      <c r="O16" s="238"/>
      <c r="P16" s="237"/>
      <c r="Q16" s="238"/>
      <c r="R16" s="237"/>
      <c r="S16" s="238"/>
      <c r="T16" s="237"/>
      <c r="U16" s="380">
        <f>J16*K16+J16*L16+J16*M16+J16*N16+J16*O16+J16*P16+J16*Q16+J16*R16+J16*S16+J16*T16</f>
        <v>0</v>
      </c>
      <c r="V16" s="378" t="str">
        <f t="shared" si="42"/>
        <v>No</v>
      </c>
      <c r="W16" s="379" t="str">
        <f t="shared" si="3"/>
        <v>No</v>
      </c>
      <c r="X16" s="525"/>
      <c r="Y16" s="239">
        <v>1</v>
      </c>
      <c r="Z16" s="240">
        <f t="shared" si="4"/>
        <v>0</v>
      </c>
      <c r="AB16" s="537">
        <v>0.59</v>
      </c>
      <c r="AC16" s="194">
        <f t="shared" si="43"/>
        <v>0</v>
      </c>
      <c r="AD16" s="144">
        <f t="shared" si="5"/>
        <v>0</v>
      </c>
      <c r="AE16" s="130">
        <f t="shared" si="6"/>
        <v>0</v>
      </c>
      <c r="AF16" s="145">
        <f t="shared" si="7"/>
        <v>0</v>
      </c>
      <c r="AG16" s="138">
        <f t="shared" si="8"/>
        <v>0</v>
      </c>
      <c r="AH16" s="639">
        <f t="shared" si="9"/>
        <v>0</v>
      </c>
      <c r="AI16" s="649">
        <f t="shared" si="10"/>
        <v>0</v>
      </c>
      <c r="AJ16" s="571">
        <f t="shared" si="11"/>
        <v>0</v>
      </c>
      <c r="AK16" s="615">
        <f t="shared" si="12"/>
        <v>0</v>
      </c>
      <c r="AL16" s="645">
        <f t="shared" si="13"/>
        <v>0</v>
      </c>
      <c r="AM16" s="332">
        <f t="shared" si="14"/>
        <v>0</v>
      </c>
      <c r="AN16" s="204">
        <v>1</v>
      </c>
      <c r="AO16" s="195">
        <v>12</v>
      </c>
      <c r="AP16" s="204"/>
      <c r="AQ16" s="195"/>
      <c r="AR16" s="204"/>
      <c r="AS16" s="195"/>
      <c r="AT16" s="204"/>
      <c r="AV16" s="31">
        <f t="shared" si="15"/>
        <v>0</v>
      </c>
      <c r="AW16" s="31">
        <f t="shared" si="16"/>
        <v>0</v>
      </c>
      <c r="AX16" s="31">
        <f t="shared" si="17"/>
        <v>0</v>
      </c>
      <c r="AY16" s="31">
        <f t="shared" si="18"/>
        <v>0</v>
      </c>
      <c r="AZ16" s="31">
        <f t="shared" si="19"/>
        <v>0</v>
      </c>
      <c r="BA16" s="31">
        <f t="shared" si="20"/>
        <v>0</v>
      </c>
      <c r="BB16" s="31">
        <f t="shared" si="21"/>
        <v>0</v>
      </c>
      <c r="BC16" s="31">
        <f t="shared" si="22"/>
        <v>0</v>
      </c>
      <c r="BE16" s="226">
        <f t="shared" si="23"/>
        <v>0</v>
      </c>
      <c r="BF16" s="226">
        <f t="shared" si="24"/>
        <v>0</v>
      </c>
      <c r="BH16" s="31">
        <f t="shared" si="25"/>
        <v>0</v>
      </c>
      <c r="BI16" s="31">
        <f t="shared" si="26"/>
        <v>0</v>
      </c>
      <c r="BJ16" s="31">
        <f t="shared" si="27"/>
        <v>0</v>
      </c>
      <c r="BK16" s="31">
        <f t="shared" si="28"/>
        <v>0</v>
      </c>
      <c r="BL16" s="31">
        <f t="shared" si="29"/>
        <v>0</v>
      </c>
      <c r="BM16" s="31">
        <f t="shared" si="30"/>
        <v>0</v>
      </c>
      <c r="BN16" s="31">
        <f t="shared" si="31"/>
        <v>0</v>
      </c>
      <c r="BO16" s="31">
        <f t="shared" si="32"/>
        <v>0</v>
      </c>
      <c r="BP16" s="31">
        <f t="shared" si="33"/>
        <v>0</v>
      </c>
      <c r="BQ16" s="31">
        <f t="shared" si="34"/>
        <v>0</v>
      </c>
      <c r="BR16" s="31">
        <f t="shared" si="35"/>
        <v>0</v>
      </c>
      <c r="BS16" s="31">
        <f t="shared" si="36"/>
        <v>0</v>
      </c>
      <c r="BT16" s="31">
        <f t="shared" si="37"/>
        <v>0</v>
      </c>
      <c r="BU16" s="31">
        <f t="shared" si="38"/>
        <v>0</v>
      </c>
      <c r="BV16" s="31">
        <f t="shared" si="39"/>
        <v>0</v>
      </c>
      <c r="BW16" s="31">
        <f t="shared" si="40"/>
        <v>0</v>
      </c>
    </row>
    <row r="17" spans="2:76" s="31" customFormat="1" ht="90" customHeight="1">
      <c r="B17" s="213"/>
      <c r="C17" s="139"/>
      <c r="D17" s="368" t="s">
        <v>241</v>
      </c>
      <c r="E17" s="143"/>
      <c r="F17" s="304" t="s">
        <v>170</v>
      </c>
      <c r="G17" s="150" t="s">
        <v>82</v>
      </c>
      <c r="H17" s="143">
        <v>6</v>
      </c>
      <c r="I17" s="143" t="s">
        <v>1488</v>
      </c>
      <c r="J17" s="664">
        <v>67.2</v>
      </c>
      <c r="K17" s="245"/>
      <c r="L17" s="242"/>
      <c r="M17" s="243"/>
      <c r="N17" s="242"/>
      <c r="O17" s="243"/>
      <c r="P17" s="242"/>
      <c r="Q17" s="243"/>
      <c r="R17" s="242"/>
      <c r="S17" s="243"/>
      <c r="T17" s="242"/>
      <c r="U17" s="401">
        <f t="shared" si="41"/>
        <v>0</v>
      </c>
      <c r="V17" s="376" t="str">
        <f t="shared" si="42"/>
        <v>No</v>
      </c>
      <c r="W17" s="377" t="str">
        <f t="shared" si="3"/>
        <v>No</v>
      </c>
      <c r="X17" s="525"/>
      <c r="Y17" s="239">
        <v>1</v>
      </c>
      <c r="Z17" s="240">
        <f t="shared" si="4"/>
        <v>0</v>
      </c>
      <c r="AB17" s="537">
        <v>0.9</v>
      </c>
      <c r="AC17" s="194">
        <f t="shared" si="43"/>
        <v>0</v>
      </c>
      <c r="AD17" s="144">
        <f t="shared" si="5"/>
        <v>0</v>
      </c>
      <c r="AE17" s="130">
        <f t="shared" si="6"/>
        <v>0</v>
      </c>
      <c r="AF17" s="145">
        <f t="shared" si="7"/>
        <v>0</v>
      </c>
      <c r="AG17" s="138">
        <f t="shared" si="8"/>
        <v>0</v>
      </c>
      <c r="AH17" s="639">
        <f t="shared" si="9"/>
        <v>0</v>
      </c>
      <c r="AI17" s="649">
        <f t="shared" si="10"/>
        <v>0</v>
      </c>
      <c r="AJ17" s="571">
        <f t="shared" si="11"/>
        <v>0</v>
      </c>
      <c r="AK17" s="615">
        <f t="shared" si="12"/>
        <v>0</v>
      </c>
      <c r="AL17" s="645">
        <f t="shared" si="13"/>
        <v>0</v>
      </c>
      <c r="AM17" s="332">
        <f t="shared" si="14"/>
        <v>0</v>
      </c>
      <c r="AN17" s="204">
        <v>1</v>
      </c>
      <c r="AO17" s="195">
        <v>12</v>
      </c>
      <c r="AP17" s="204"/>
      <c r="AQ17" s="195"/>
      <c r="AR17" s="204"/>
      <c r="AS17" s="195"/>
      <c r="AT17" s="204"/>
      <c r="AV17" s="31">
        <f t="shared" si="15"/>
        <v>0</v>
      </c>
      <c r="AW17" s="31">
        <f t="shared" si="16"/>
        <v>0</v>
      </c>
      <c r="AX17" s="31">
        <f t="shared" si="17"/>
        <v>0</v>
      </c>
      <c r="AY17" s="31">
        <f t="shared" si="18"/>
        <v>0</v>
      </c>
      <c r="AZ17" s="31">
        <f t="shared" si="19"/>
        <v>0</v>
      </c>
      <c r="BA17" s="31">
        <f t="shared" si="20"/>
        <v>0</v>
      </c>
      <c r="BB17" s="31">
        <f t="shared" si="21"/>
        <v>0</v>
      </c>
      <c r="BC17" s="31">
        <f t="shared" si="22"/>
        <v>0</v>
      </c>
      <c r="BE17" s="226">
        <f t="shared" si="23"/>
        <v>0</v>
      </c>
      <c r="BF17" s="226">
        <f t="shared" si="24"/>
        <v>0</v>
      </c>
      <c r="BH17" s="31">
        <f t="shared" si="25"/>
        <v>0</v>
      </c>
      <c r="BI17" s="31">
        <f t="shared" si="26"/>
        <v>0</v>
      </c>
      <c r="BJ17" s="31">
        <f t="shared" si="27"/>
        <v>0</v>
      </c>
      <c r="BK17" s="31">
        <f t="shared" si="28"/>
        <v>0</v>
      </c>
      <c r="BL17" s="31">
        <f t="shared" si="29"/>
        <v>0</v>
      </c>
      <c r="BM17" s="31">
        <f t="shared" si="30"/>
        <v>0</v>
      </c>
      <c r="BN17" s="31">
        <f t="shared" si="31"/>
        <v>0</v>
      </c>
      <c r="BO17" s="31">
        <f t="shared" si="32"/>
        <v>0</v>
      </c>
      <c r="BP17" s="31">
        <f t="shared" si="33"/>
        <v>0</v>
      </c>
      <c r="BQ17" s="31">
        <f t="shared" si="34"/>
        <v>0</v>
      </c>
      <c r="BR17" s="31">
        <f t="shared" si="35"/>
        <v>0</v>
      </c>
      <c r="BS17" s="31">
        <f t="shared" si="36"/>
        <v>0</v>
      </c>
      <c r="BT17" s="31">
        <f t="shared" si="37"/>
        <v>0</v>
      </c>
      <c r="BU17" s="31">
        <f t="shared" si="38"/>
        <v>0</v>
      </c>
      <c r="BV17" s="31">
        <f t="shared" si="39"/>
        <v>0</v>
      </c>
      <c r="BW17" s="31">
        <f t="shared" si="40"/>
        <v>0</v>
      </c>
    </row>
    <row r="18" spans="2:76" s="31" customFormat="1" ht="90" customHeight="1">
      <c r="B18" s="447"/>
      <c r="C18" s="139"/>
      <c r="D18" s="348" t="s">
        <v>242</v>
      </c>
      <c r="E18" s="188"/>
      <c r="F18" s="327" t="s">
        <v>170</v>
      </c>
      <c r="G18" s="190" t="s">
        <v>82</v>
      </c>
      <c r="H18" s="188">
        <v>5</v>
      </c>
      <c r="I18" s="188" t="s">
        <v>1488</v>
      </c>
      <c r="J18" s="665">
        <v>68.25</v>
      </c>
      <c r="K18" s="244"/>
      <c r="L18" s="237"/>
      <c r="M18" s="238"/>
      <c r="N18" s="237"/>
      <c r="O18" s="238"/>
      <c r="P18" s="237"/>
      <c r="Q18" s="238"/>
      <c r="R18" s="237"/>
      <c r="S18" s="238"/>
      <c r="T18" s="237"/>
      <c r="U18" s="380">
        <f t="shared" si="41"/>
        <v>0</v>
      </c>
      <c r="V18" s="378" t="str">
        <f t="shared" si="42"/>
        <v>No</v>
      </c>
      <c r="W18" s="379" t="str">
        <f t="shared" si="3"/>
        <v>No</v>
      </c>
      <c r="X18" s="525"/>
      <c r="Y18" s="239">
        <v>1</v>
      </c>
      <c r="Z18" s="240">
        <f t="shared" si="4"/>
        <v>0</v>
      </c>
      <c r="AB18" s="537">
        <v>0.93</v>
      </c>
      <c r="AC18" s="194">
        <f t="shared" si="43"/>
        <v>0</v>
      </c>
      <c r="AD18" s="144">
        <f t="shared" si="5"/>
        <v>0</v>
      </c>
      <c r="AE18" s="130">
        <f t="shared" si="6"/>
        <v>0</v>
      </c>
      <c r="AF18" s="145">
        <f t="shared" si="7"/>
        <v>0</v>
      </c>
      <c r="AG18" s="138">
        <f t="shared" si="8"/>
        <v>0</v>
      </c>
      <c r="AH18" s="639">
        <f t="shared" si="9"/>
        <v>0</v>
      </c>
      <c r="AI18" s="649">
        <f t="shared" si="10"/>
        <v>0</v>
      </c>
      <c r="AJ18" s="571">
        <f t="shared" si="11"/>
        <v>0</v>
      </c>
      <c r="AK18" s="615">
        <f t="shared" si="12"/>
        <v>0</v>
      </c>
      <c r="AL18" s="645">
        <f t="shared" si="13"/>
        <v>0</v>
      </c>
      <c r="AM18" s="332">
        <f t="shared" si="14"/>
        <v>0</v>
      </c>
      <c r="AN18" s="204">
        <v>1</v>
      </c>
      <c r="AO18" s="195">
        <v>10</v>
      </c>
      <c r="AP18" s="204"/>
      <c r="AQ18" s="195"/>
      <c r="AR18" s="204"/>
      <c r="AS18" s="195"/>
      <c r="AT18" s="204"/>
      <c r="AV18" s="31">
        <f t="shared" si="15"/>
        <v>0</v>
      </c>
      <c r="AW18" s="31">
        <f t="shared" si="16"/>
        <v>0</v>
      </c>
      <c r="AX18" s="31">
        <f t="shared" si="17"/>
        <v>0</v>
      </c>
      <c r="AY18" s="31">
        <f t="shared" si="18"/>
        <v>0</v>
      </c>
      <c r="AZ18" s="31">
        <f t="shared" si="19"/>
        <v>0</v>
      </c>
      <c r="BA18" s="31">
        <f t="shared" si="20"/>
        <v>0</v>
      </c>
      <c r="BB18" s="31">
        <f t="shared" si="21"/>
        <v>0</v>
      </c>
      <c r="BC18" s="31">
        <f t="shared" si="22"/>
        <v>0</v>
      </c>
      <c r="BE18" s="226">
        <f t="shared" si="23"/>
        <v>0</v>
      </c>
      <c r="BF18" s="226">
        <f t="shared" si="24"/>
        <v>0</v>
      </c>
      <c r="BH18" s="31">
        <f t="shared" si="25"/>
        <v>0</v>
      </c>
      <c r="BI18" s="31">
        <f t="shared" si="26"/>
        <v>0</v>
      </c>
      <c r="BJ18" s="31">
        <f t="shared" si="27"/>
        <v>0</v>
      </c>
      <c r="BK18" s="31">
        <f t="shared" si="28"/>
        <v>0</v>
      </c>
      <c r="BL18" s="31">
        <f t="shared" si="29"/>
        <v>0</v>
      </c>
      <c r="BM18" s="31">
        <f t="shared" si="30"/>
        <v>0</v>
      </c>
      <c r="BN18" s="31">
        <f t="shared" si="31"/>
        <v>0</v>
      </c>
      <c r="BO18" s="31">
        <f t="shared" si="32"/>
        <v>0</v>
      </c>
      <c r="BP18" s="31">
        <f t="shared" si="33"/>
        <v>0</v>
      </c>
      <c r="BQ18" s="31">
        <f t="shared" si="34"/>
        <v>0</v>
      </c>
      <c r="BR18" s="31">
        <f t="shared" si="35"/>
        <v>0</v>
      </c>
      <c r="BS18" s="31">
        <f t="shared" si="36"/>
        <v>0</v>
      </c>
      <c r="BT18" s="31">
        <f t="shared" si="37"/>
        <v>0</v>
      </c>
      <c r="BU18" s="31">
        <f t="shared" si="38"/>
        <v>0</v>
      </c>
      <c r="BV18" s="31">
        <f t="shared" si="39"/>
        <v>0</v>
      </c>
      <c r="BW18" s="31">
        <f t="shared" si="40"/>
        <v>0</v>
      </c>
    </row>
    <row r="19" spans="2:76" s="31" customFormat="1" ht="90" customHeight="1">
      <c r="B19" s="213"/>
      <c r="C19" s="139"/>
      <c r="D19" s="368" t="s">
        <v>243</v>
      </c>
      <c r="E19" s="143"/>
      <c r="F19" s="304" t="s">
        <v>1034</v>
      </c>
      <c r="G19" s="150" t="s">
        <v>82</v>
      </c>
      <c r="H19" s="143">
        <v>3</v>
      </c>
      <c r="I19" s="152" t="s">
        <v>1489</v>
      </c>
      <c r="J19" s="664">
        <v>71.400000000000006</v>
      </c>
      <c r="K19" s="245"/>
      <c r="L19" s="242"/>
      <c r="M19" s="243"/>
      <c r="N19" s="242"/>
      <c r="O19" s="243"/>
      <c r="P19" s="242"/>
      <c r="Q19" s="243"/>
      <c r="R19" s="242"/>
      <c r="S19" s="243"/>
      <c r="T19" s="242"/>
      <c r="U19" s="401">
        <f t="shared" si="41"/>
        <v>0</v>
      </c>
      <c r="V19" s="376" t="str">
        <f t="shared" si="42"/>
        <v>No</v>
      </c>
      <c r="W19" s="377" t="str">
        <f t="shared" si="3"/>
        <v>No</v>
      </c>
      <c r="X19" s="525"/>
      <c r="Y19" s="239">
        <v>1</v>
      </c>
      <c r="Z19" s="240">
        <f t="shared" si="4"/>
        <v>0</v>
      </c>
      <c r="AB19" s="537">
        <v>1.28</v>
      </c>
      <c r="AC19" s="194">
        <f t="shared" si="43"/>
        <v>0</v>
      </c>
      <c r="AD19" s="144">
        <f t="shared" si="5"/>
        <v>0</v>
      </c>
      <c r="AE19" s="130">
        <f t="shared" si="6"/>
        <v>0</v>
      </c>
      <c r="AF19" s="145">
        <f t="shared" si="7"/>
        <v>0</v>
      </c>
      <c r="AG19" s="138">
        <f t="shared" si="8"/>
        <v>0</v>
      </c>
      <c r="AH19" s="639">
        <f t="shared" si="9"/>
        <v>0</v>
      </c>
      <c r="AI19" s="649">
        <f t="shared" si="10"/>
        <v>0</v>
      </c>
      <c r="AJ19" s="571">
        <f t="shared" si="11"/>
        <v>0</v>
      </c>
      <c r="AK19" s="615">
        <f t="shared" si="12"/>
        <v>0</v>
      </c>
      <c r="AL19" s="645">
        <f t="shared" si="13"/>
        <v>0</v>
      </c>
      <c r="AM19" s="332">
        <f t="shared" si="14"/>
        <v>0</v>
      </c>
      <c r="AN19" s="204">
        <v>1</v>
      </c>
      <c r="AO19" s="195">
        <v>4</v>
      </c>
      <c r="AP19" s="204">
        <v>2</v>
      </c>
      <c r="AQ19" s="195"/>
      <c r="AR19" s="204">
        <v>1</v>
      </c>
      <c r="AS19" s="195">
        <v>1</v>
      </c>
      <c r="AT19" s="204">
        <v>1</v>
      </c>
      <c r="AV19" s="31">
        <f t="shared" si="15"/>
        <v>0</v>
      </c>
      <c r="AW19" s="31">
        <f t="shared" si="16"/>
        <v>0</v>
      </c>
      <c r="AX19" s="31">
        <f t="shared" si="17"/>
        <v>0</v>
      </c>
      <c r="AY19" s="31">
        <f t="shared" si="18"/>
        <v>0</v>
      </c>
      <c r="AZ19" s="31">
        <f t="shared" si="19"/>
        <v>0</v>
      </c>
      <c r="BA19" s="31">
        <f t="shared" si="20"/>
        <v>0</v>
      </c>
      <c r="BB19" s="31">
        <f t="shared" si="21"/>
        <v>0</v>
      </c>
      <c r="BC19" s="31">
        <f t="shared" si="22"/>
        <v>0</v>
      </c>
      <c r="BE19" s="226">
        <f t="shared" si="23"/>
        <v>0</v>
      </c>
      <c r="BF19" s="226">
        <f t="shared" si="24"/>
        <v>0</v>
      </c>
      <c r="BH19" s="31">
        <f t="shared" si="25"/>
        <v>0</v>
      </c>
      <c r="BI19" s="31">
        <f t="shared" si="26"/>
        <v>0</v>
      </c>
      <c r="BJ19" s="31">
        <f t="shared" si="27"/>
        <v>0</v>
      </c>
      <c r="BK19" s="31">
        <f t="shared" si="28"/>
        <v>0</v>
      </c>
      <c r="BL19" s="31">
        <f t="shared" si="29"/>
        <v>0</v>
      </c>
      <c r="BM19" s="31">
        <f t="shared" si="30"/>
        <v>0</v>
      </c>
      <c r="BN19" s="31">
        <f t="shared" si="31"/>
        <v>0</v>
      </c>
      <c r="BO19" s="31">
        <f t="shared" si="32"/>
        <v>0</v>
      </c>
      <c r="BP19" s="31">
        <f t="shared" si="33"/>
        <v>0</v>
      </c>
      <c r="BQ19" s="31">
        <f t="shared" si="34"/>
        <v>0</v>
      </c>
      <c r="BR19" s="31">
        <f t="shared" si="35"/>
        <v>0</v>
      </c>
      <c r="BS19" s="31">
        <f t="shared" si="36"/>
        <v>0</v>
      </c>
      <c r="BT19" s="31">
        <f t="shared" si="37"/>
        <v>0</v>
      </c>
      <c r="BU19" s="31">
        <f t="shared" si="38"/>
        <v>0</v>
      </c>
      <c r="BV19" s="31">
        <f t="shared" si="39"/>
        <v>0</v>
      </c>
      <c r="BW19" s="31">
        <f t="shared" si="40"/>
        <v>0</v>
      </c>
    </row>
    <row r="20" spans="2:76" s="31" customFormat="1" ht="90" customHeight="1">
      <c r="B20" s="447"/>
      <c r="C20" s="139"/>
      <c r="D20" s="348" t="s">
        <v>244</v>
      </c>
      <c r="E20" s="188"/>
      <c r="F20" s="327" t="s">
        <v>1498</v>
      </c>
      <c r="G20" s="190" t="s">
        <v>82</v>
      </c>
      <c r="H20" s="189">
        <v>4</v>
      </c>
      <c r="I20" s="191" t="s">
        <v>1489</v>
      </c>
      <c r="J20" s="665">
        <v>69.3</v>
      </c>
      <c r="K20" s="244"/>
      <c r="L20" s="237"/>
      <c r="M20" s="238"/>
      <c r="N20" s="237"/>
      <c r="O20" s="238"/>
      <c r="P20" s="237"/>
      <c r="Q20" s="238"/>
      <c r="R20" s="237"/>
      <c r="S20" s="238"/>
      <c r="T20" s="237"/>
      <c r="U20" s="380">
        <f t="shared" si="41"/>
        <v>0</v>
      </c>
      <c r="V20" s="378" t="str">
        <f t="shared" si="42"/>
        <v>No</v>
      </c>
      <c r="W20" s="379" t="str">
        <f t="shared" si="3"/>
        <v>No</v>
      </c>
      <c r="X20" s="525"/>
      <c r="Y20" s="239">
        <v>1</v>
      </c>
      <c r="Z20" s="240">
        <f t="shared" si="4"/>
        <v>0</v>
      </c>
      <c r="AB20" s="537">
        <v>1.04</v>
      </c>
      <c r="AC20" s="194">
        <f t="shared" si="43"/>
        <v>0</v>
      </c>
      <c r="AD20" s="144">
        <f t="shared" si="5"/>
        <v>0</v>
      </c>
      <c r="AE20" s="130">
        <f t="shared" si="6"/>
        <v>0</v>
      </c>
      <c r="AF20" s="145">
        <f t="shared" si="7"/>
        <v>0</v>
      </c>
      <c r="AG20" s="138">
        <f t="shared" si="8"/>
        <v>0</v>
      </c>
      <c r="AH20" s="639">
        <f t="shared" si="9"/>
        <v>0</v>
      </c>
      <c r="AI20" s="649">
        <f t="shared" si="10"/>
        <v>0</v>
      </c>
      <c r="AJ20" s="571">
        <f t="shared" si="11"/>
        <v>0</v>
      </c>
      <c r="AK20" s="615">
        <f t="shared" si="12"/>
        <v>0</v>
      </c>
      <c r="AL20" s="645">
        <f t="shared" si="13"/>
        <v>0</v>
      </c>
      <c r="AM20" s="332">
        <f t="shared" si="14"/>
        <v>0</v>
      </c>
      <c r="AN20" s="204">
        <v>1</v>
      </c>
      <c r="AO20" s="199">
        <v>8</v>
      </c>
      <c r="AP20" s="194"/>
      <c r="AQ20" s="199"/>
      <c r="AR20" s="194">
        <v>1</v>
      </c>
      <c r="AS20" s="199">
        <v>3</v>
      </c>
      <c r="AT20" s="194"/>
      <c r="AV20" s="31">
        <f t="shared" si="15"/>
        <v>0</v>
      </c>
      <c r="AW20" s="31">
        <f t="shared" si="16"/>
        <v>0</v>
      </c>
      <c r="AX20" s="31">
        <f t="shared" si="17"/>
        <v>0</v>
      </c>
      <c r="AY20" s="31">
        <f t="shared" si="18"/>
        <v>0</v>
      </c>
      <c r="AZ20" s="31">
        <f t="shared" si="19"/>
        <v>0</v>
      </c>
      <c r="BA20" s="31">
        <f t="shared" si="20"/>
        <v>0</v>
      </c>
      <c r="BB20" s="31">
        <f t="shared" si="21"/>
        <v>0</v>
      </c>
      <c r="BC20" s="31">
        <f t="shared" si="22"/>
        <v>0</v>
      </c>
      <c r="BE20" s="226">
        <f t="shared" si="23"/>
        <v>0</v>
      </c>
      <c r="BF20" s="226">
        <f t="shared" si="24"/>
        <v>0</v>
      </c>
      <c r="BH20" s="31">
        <f t="shared" si="25"/>
        <v>0</v>
      </c>
      <c r="BI20" s="31">
        <f t="shared" si="26"/>
        <v>0</v>
      </c>
      <c r="BJ20" s="31">
        <f t="shared" si="27"/>
        <v>0</v>
      </c>
      <c r="BK20" s="31">
        <f t="shared" si="28"/>
        <v>0</v>
      </c>
      <c r="BL20" s="31">
        <f t="shared" si="29"/>
        <v>0</v>
      </c>
      <c r="BM20" s="31">
        <f t="shared" si="30"/>
        <v>0</v>
      </c>
      <c r="BN20" s="31">
        <f t="shared" si="31"/>
        <v>0</v>
      </c>
      <c r="BO20" s="31">
        <f t="shared" si="32"/>
        <v>0</v>
      </c>
      <c r="BP20" s="31">
        <f t="shared" si="33"/>
        <v>0</v>
      </c>
      <c r="BQ20" s="31">
        <f t="shared" si="34"/>
        <v>0</v>
      </c>
      <c r="BR20" s="31">
        <f t="shared" si="35"/>
        <v>0</v>
      </c>
      <c r="BS20" s="31">
        <f t="shared" si="36"/>
        <v>0</v>
      </c>
      <c r="BT20" s="31">
        <f t="shared" si="37"/>
        <v>0</v>
      </c>
      <c r="BU20" s="31">
        <f t="shared" si="38"/>
        <v>0</v>
      </c>
      <c r="BV20" s="31">
        <f t="shared" si="39"/>
        <v>0</v>
      </c>
      <c r="BW20" s="31">
        <f t="shared" si="40"/>
        <v>0</v>
      </c>
    </row>
    <row r="21" spans="2:76" s="31" customFormat="1" ht="90" customHeight="1">
      <c r="B21" s="213"/>
      <c r="C21" s="139"/>
      <c r="D21" s="368" t="s">
        <v>245</v>
      </c>
      <c r="E21" s="143"/>
      <c r="F21" s="304" t="s">
        <v>169</v>
      </c>
      <c r="G21" s="150" t="s">
        <v>167</v>
      </c>
      <c r="H21" s="143">
        <v>4</v>
      </c>
      <c r="I21" s="143" t="s">
        <v>1488</v>
      </c>
      <c r="J21" s="664">
        <v>72.45</v>
      </c>
      <c r="K21" s="245"/>
      <c r="L21" s="242"/>
      <c r="M21" s="243"/>
      <c r="N21" s="242"/>
      <c r="O21" s="243"/>
      <c r="P21" s="242"/>
      <c r="Q21" s="243"/>
      <c r="R21" s="242"/>
      <c r="S21" s="243"/>
      <c r="T21" s="242"/>
      <c r="U21" s="401">
        <f t="shared" si="41"/>
        <v>0</v>
      </c>
      <c r="V21" s="376" t="str">
        <f t="shared" si="42"/>
        <v>No</v>
      </c>
      <c r="W21" s="377" t="str">
        <f t="shared" si="3"/>
        <v>No</v>
      </c>
      <c r="X21" s="525"/>
      <c r="Y21" s="239">
        <v>1</v>
      </c>
      <c r="Z21" s="240">
        <f t="shared" si="4"/>
        <v>0</v>
      </c>
      <c r="AB21" s="537">
        <v>1.23</v>
      </c>
      <c r="AC21" s="194">
        <f t="shared" si="43"/>
        <v>0</v>
      </c>
      <c r="AD21" s="144">
        <f t="shared" si="5"/>
        <v>0</v>
      </c>
      <c r="AE21" s="130">
        <f t="shared" si="6"/>
        <v>0</v>
      </c>
      <c r="AF21" s="145">
        <f t="shared" si="7"/>
        <v>0</v>
      </c>
      <c r="AG21" s="138">
        <f t="shared" si="8"/>
        <v>0</v>
      </c>
      <c r="AH21" s="639">
        <f t="shared" si="9"/>
        <v>0</v>
      </c>
      <c r="AI21" s="649">
        <f t="shared" si="10"/>
        <v>0</v>
      </c>
      <c r="AJ21" s="571">
        <f t="shared" si="11"/>
        <v>0</v>
      </c>
      <c r="AK21" s="615">
        <f t="shared" si="12"/>
        <v>0</v>
      </c>
      <c r="AL21" s="645">
        <f t="shared" si="13"/>
        <v>0</v>
      </c>
      <c r="AM21" s="332">
        <f t="shared" si="14"/>
        <v>0</v>
      </c>
      <c r="AN21" s="204">
        <v>1</v>
      </c>
      <c r="AO21" s="195">
        <v>12</v>
      </c>
      <c r="AP21" s="204"/>
      <c r="AQ21" s="195"/>
      <c r="AR21" s="204"/>
      <c r="AS21" s="195"/>
      <c r="AT21" s="204"/>
      <c r="AV21" s="31">
        <f t="shared" si="15"/>
        <v>0</v>
      </c>
      <c r="AW21" s="31">
        <f t="shared" si="16"/>
        <v>0</v>
      </c>
      <c r="AX21" s="31">
        <f t="shared" si="17"/>
        <v>0</v>
      </c>
      <c r="AY21" s="31">
        <f t="shared" si="18"/>
        <v>0</v>
      </c>
      <c r="AZ21" s="31">
        <f t="shared" si="19"/>
        <v>0</v>
      </c>
      <c r="BA21" s="31">
        <f t="shared" si="20"/>
        <v>0</v>
      </c>
      <c r="BB21" s="31">
        <f t="shared" si="21"/>
        <v>0</v>
      </c>
      <c r="BC21" s="31">
        <f t="shared" si="22"/>
        <v>0</v>
      </c>
      <c r="BE21" s="226">
        <f t="shared" si="23"/>
        <v>0</v>
      </c>
      <c r="BF21" s="226">
        <f t="shared" si="24"/>
        <v>0</v>
      </c>
      <c r="BH21" s="31">
        <f t="shared" si="25"/>
        <v>0</v>
      </c>
      <c r="BI21" s="31">
        <f t="shared" si="26"/>
        <v>0</v>
      </c>
      <c r="BJ21" s="31">
        <f t="shared" si="27"/>
        <v>0</v>
      </c>
      <c r="BK21" s="31">
        <f t="shared" si="28"/>
        <v>0</v>
      </c>
      <c r="BL21" s="31">
        <f t="shared" si="29"/>
        <v>0</v>
      </c>
      <c r="BM21" s="31">
        <f t="shared" si="30"/>
        <v>0</v>
      </c>
      <c r="BN21" s="31">
        <f t="shared" si="31"/>
        <v>0</v>
      </c>
      <c r="BO21" s="31">
        <f t="shared" si="32"/>
        <v>0</v>
      </c>
      <c r="BP21" s="31">
        <f t="shared" si="33"/>
        <v>0</v>
      </c>
      <c r="BQ21" s="31">
        <f t="shared" si="34"/>
        <v>0</v>
      </c>
      <c r="BR21" s="31">
        <f t="shared" si="35"/>
        <v>0</v>
      </c>
      <c r="BS21" s="31">
        <f t="shared" si="36"/>
        <v>0</v>
      </c>
      <c r="BT21" s="31">
        <f t="shared" si="37"/>
        <v>0</v>
      </c>
      <c r="BU21" s="31">
        <f t="shared" si="38"/>
        <v>0</v>
      </c>
      <c r="BV21" s="31">
        <f t="shared" si="39"/>
        <v>0</v>
      </c>
      <c r="BW21" s="31">
        <f t="shared" si="40"/>
        <v>0</v>
      </c>
    </row>
    <row r="22" spans="2:76" s="31" customFormat="1" ht="90" customHeight="1">
      <c r="B22" s="448"/>
      <c r="C22" s="153"/>
      <c r="D22" s="420" t="s">
        <v>246</v>
      </c>
      <c r="E22" s="192"/>
      <c r="F22" s="328" t="s">
        <v>171</v>
      </c>
      <c r="G22" s="193" t="s">
        <v>167</v>
      </c>
      <c r="H22" s="192">
        <v>1</v>
      </c>
      <c r="I22" s="192" t="s">
        <v>1488</v>
      </c>
      <c r="J22" s="676">
        <v>68.25</v>
      </c>
      <c r="K22" s="246"/>
      <c r="L22" s="247"/>
      <c r="M22" s="248"/>
      <c r="N22" s="247"/>
      <c r="O22" s="248"/>
      <c r="P22" s="247"/>
      <c r="Q22" s="248"/>
      <c r="R22" s="247"/>
      <c r="S22" s="248"/>
      <c r="T22" s="247"/>
      <c r="U22" s="402">
        <f t="shared" si="41"/>
        <v>0</v>
      </c>
      <c r="V22" s="403" t="str">
        <f t="shared" si="42"/>
        <v>No</v>
      </c>
      <c r="W22" s="404" t="str">
        <f t="shared" si="3"/>
        <v>No</v>
      </c>
      <c r="X22" s="528"/>
      <c r="Y22" s="249">
        <v>1</v>
      </c>
      <c r="Z22" s="250">
        <f t="shared" si="4"/>
        <v>0</v>
      </c>
      <c r="AB22" s="538">
        <v>1.04</v>
      </c>
      <c r="AC22" s="194">
        <f t="shared" si="43"/>
        <v>0</v>
      </c>
      <c r="AD22" s="144">
        <f t="shared" si="5"/>
        <v>0</v>
      </c>
      <c r="AE22" s="130">
        <f t="shared" si="6"/>
        <v>0</v>
      </c>
      <c r="AF22" s="145">
        <f t="shared" si="7"/>
        <v>0</v>
      </c>
      <c r="AG22" s="138">
        <f t="shared" si="8"/>
        <v>0</v>
      </c>
      <c r="AH22" s="639">
        <f t="shared" si="9"/>
        <v>0</v>
      </c>
      <c r="AI22" s="649">
        <f t="shared" si="10"/>
        <v>0</v>
      </c>
      <c r="AJ22" s="571">
        <f t="shared" si="11"/>
        <v>0</v>
      </c>
      <c r="AK22" s="615">
        <f t="shared" si="12"/>
        <v>0</v>
      </c>
      <c r="AL22" s="645">
        <f t="shared" si="13"/>
        <v>0</v>
      </c>
      <c r="AM22" s="332">
        <f t="shared" si="14"/>
        <v>0</v>
      </c>
      <c r="AN22" s="205">
        <v>1</v>
      </c>
      <c r="AO22" s="198">
        <v>3</v>
      </c>
      <c r="AP22" s="205"/>
      <c r="AQ22" s="198"/>
      <c r="AR22" s="205"/>
      <c r="AS22" s="198"/>
      <c r="AT22" s="205"/>
      <c r="AV22" s="31">
        <f t="shared" si="15"/>
        <v>0</v>
      </c>
      <c r="AW22" s="31">
        <f t="shared" si="16"/>
        <v>0</v>
      </c>
      <c r="AX22" s="31">
        <f t="shared" si="17"/>
        <v>0</v>
      </c>
      <c r="AY22" s="31">
        <f t="shared" si="18"/>
        <v>0</v>
      </c>
      <c r="AZ22" s="31">
        <f t="shared" si="19"/>
        <v>0</v>
      </c>
      <c r="BA22" s="31">
        <f t="shared" si="20"/>
        <v>0</v>
      </c>
      <c r="BB22" s="31">
        <f t="shared" si="21"/>
        <v>0</v>
      </c>
      <c r="BC22" s="31">
        <f t="shared" si="22"/>
        <v>0</v>
      </c>
      <c r="BE22" s="226">
        <f t="shared" si="23"/>
        <v>0</v>
      </c>
      <c r="BF22" s="226">
        <f t="shared" si="24"/>
        <v>0</v>
      </c>
      <c r="BH22" s="31">
        <f t="shared" si="25"/>
        <v>0</v>
      </c>
      <c r="BI22" s="31">
        <f t="shared" si="26"/>
        <v>0</v>
      </c>
      <c r="BJ22" s="31">
        <f t="shared" si="27"/>
        <v>0</v>
      </c>
      <c r="BK22" s="31">
        <f t="shared" si="28"/>
        <v>0</v>
      </c>
      <c r="BL22" s="31">
        <f t="shared" si="29"/>
        <v>0</v>
      </c>
      <c r="BM22" s="31">
        <f t="shared" si="30"/>
        <v>0</v>
      </c>
      <c r="BN22" s="31">
        <f t="shared" si="31"/>
        <v>0</v>
      </c>
      <c r="BO22" s="31">
        <f t="shared" si="32"/>
        <v>0</v>
      </c>
      <c r="BP22" s="31">
        <f t="shared" si="33"/>
        <v>0</v>
      </c>
      <c r="BQ22" s="31">
        <f t="shared" si="34"/>
        <v>0</v>
      </c>
      <c r="BR22" s="31">
        <f t="shared" si="35"/>
        <v>0</v>
      </c>
      <c r="BS22" s="31">
        <f t="shared" si="36"/>
        <v>0</v>
      </c>
      <c r="BT22" s="31">
        <f t="shared" si="37"/>
        <v>0</v>
      </c>
      <c r="BU22" s="31">
        <f t="shared" si="38"/>
        <v>0</v>
      </c>
      <c r="BV22" s="31">
        <f t="shared" si="39"/>
        <v>0</v>
      </c>
      <c r="BW22" s="31">
        <f t="shared" si="40"/>
        <v>0</v>
      </c>
    </row>
    <row r="23" spans="2:76">
      <c r="F23" s="325"/>
      <c r="AK23" s="615"/>
      <c r="AL23" s="645"/>
      <c r="AM23" s="332"/>
      <c r="AN23" s="204"/>
      <c r="AO23" s="195"/>
      <c r="AP23" s="204"/>
      <c r="AQ23" s="195"/>
      <c r="AR23" s="204"/>
      <c r="AS23" s="195"/>
      <c r="AT23" s="204"/>
      <c r="AV23" s="31"/>
      <c r="AW23" s="31"/>
      <c r="AX23" s="31"/>
      <c r="AY23" s="31"/>
      <c r="AZ23" s="31"/>
      <c r="BA23" s="31"/>
      <c r="BB23" s="31"/>
      <c r="BC23" s="31"/>
      <c r="BD23" s="31"/>
      <c r="BE23" s="226"/>
      <c r="BF23" s="226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</row>
    <row r="24" spans="2:76">
      <c r="AV24" s="31"/>
      <c r="AW24" s="31"/>
      <c r="AX24" s="31"/>
      <c r="AY24" s="31"/>
      <c r="AZ24" s="31"/>
      <c r="BA24" s="31"/>
      <c r="BB24" s="31"/>
      <c r="BC24" s="31"/>
      <c r="BD24" s="31"/>
      <c r="BE24" s="226"/>
      <c r="BF24" s="226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</row>
    <row r="25" spans="2:76">
      <c r="AV25" s="31"/>
      <c r="AW25" s="31"/>
      <c r="AX25" s="31"/>
      <c r="AY25" s="31"/>
      <c r="AZ25" s="31"/>
      <c r="BA25" s="31"/>
      <c r="BB25" s="31"/>
      <c r="BC25" s="31"/>
      <c r="BD25" s="31"/>
      <c r="BE25" s="226"/>
      <c r="BF25" s="226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</row>
    <row r="26" spans="2:76">
      <c r="AV26" s="31"/>
      <c r="AW26" s="31"/>
      <c r="AX26" s="31"/>
      <c r="AY26" s="31"/>
      <c r="AZ26" s="31"/>
      <c r="BA26" s="31"/>
      <c r="BB26" s="31"/>
      <c r="BC26" s="31"/>
      <c r="BD26" s="31"/>
      <c r="BE26" s="226"/>
      <c r="BF26" s="226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</row>
    <row r="27" spans="2:76">
      <c r="AV27" s="31"/>
      <c r="AW27" s="31"/>
      <c r="AX27" s="31"/>
      <c r="AY27" s="31"/>
      <c r="AZ27" s="31"/>
      <c r="BA27" s="31"/>
      <c r="BB27" s="31"/>
      <c r="BC27" s="31"/>
      <c r="BD27" s="31"/>
      <c r="BE27" s="226"/>
      <c r="BF27" s="226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</row>
    <row r="28" spans="2:76">
      <c r="AV28" s="31"/>
      <c r="AW28" s="31"/>
      <c r="AX28" s="31"/>
      <c r="AY28" s="31"/>
      <c r="AZ28" s="31"/>
      <c r="BA28" s="31"/>
      <c r="BB28" s="31"/>
      <c r="BC28" s="31"/>
      <c r="BD28" s="31"/>
      <c r="BE28" s="226"/>
      <c r="BF28" s="226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</row>
    <row r="29" spans="2:76">
      <c r="AV29" s="31"/>
      <c r="AW29" s="31"/>
      <c r="AX29" s="31"/>
      <c r="AY29" s="31"/>
      <c r="AZ29" s="31"/>
      <c r="BA29" s="31"/>
      <c r="BB29" s="31"/>
      <c r="BC29" s="31"/>
      <c r="BD29" s="31"/>
      <c r="BE29" s="226"/>
      <c r="BF29" s="226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</row>
    <row r="30" spans="2:76">
      <c r="AV30" s="31"/>
      <c r="AW30" s="31"/>
      <c r="AX30" s="31"/>
      <c r="AY30" s="31"/>
      <c r="AZ30" s="31"/>
      <c r="BA30" s="31"/>
      <c r="BB30" s="31"/>
      <c r="BC30" s="31"/>
      <c r="BD30" s="31"/>
      <c r="BE30" s="226"/>
      <c r="BF30" s="226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</row>
    <row r="31" spans="2:76">
      <c r="AV31" s="31"/>
      <c r="AW31" s="31"/>
      <c r="AX31" s="31"/>
      <c r="AY31" s="31"/>
      <c r="AZ31" s="31"/>
      <c r="BA31" s="31"/>
      <c r="BB31" s="31"/>
      <c r="BC31" s="31"/>
      <c r="BD31" s="31"/>
      <c r="BE31" s="226"/>
      <c r="BF31" s="226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</row>
    <row r="32" spans="2:76">
      <c r="AV32" s="31"/>
      <c r="AW32" s="31"/>
      <c r="AX32" s="31"/>
      <c r="AY32" s="31"/>
      <c r="AZ32" s="31"/>
      <c r="BA32" s="31"/>
      <c r="BB32" s="31"/>
      <c r="BC32" s="31"/>
      <c r="BD32" s="31"/>
      <c r="BE32" s="226"/>
      <c r="BF32" s="226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</row>
    <row r="33" spans="1:76">
      <c r="AV33" s="31"/>
      <c r="AW33" s="31"/>
      <c r="AX33" s="31"/>
      <c r="AY33" s="31"/>
      <c r="AZ33" s="31"/>
      <c r="BA33" s="31"/>
      <c r="BB33" s="31"/>
      <c r="BC33" s="31"/>
      <c r="BD33" s="31"/>
      <c r="BE33" s="226"/>
      <c r="BF33" s="226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</row>
    <row r="34" spans="1:76" s="127" customFormat="1">
      <c r="A34"/>
      <c r="B34" s="216"/>
      <c r="C34"/>
      <c r="D34" s="215"/>
      <c r="F34" s="326"/>
      <c r="J34" s="169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27"/>
      <c r="V34" s="217"/>
      <c r="W34"/>
      <c r="X34" s="273"/>
      <c r="AB34" s="531"/>
      <c r="AC34" s="478"/>
      <c r="AD34" s="132"/>
      <c r="AE34" s="129"/>
      <c r="AF34" s="133"/>
      <c r="AG34" s="134"/>
      <c r="AH34" s="636"/>
      <c r="AI34" s="646"/>
      <c r="AJ34" s="568"/>
      <c r="AK34" s="613"/>
      <c r="AL34" s="641"/>
      <c r="AM34" s="329"/>
      <c r="AN34" s="201"/>
      <c r="AO34" s="200"/>
      <c r="AP34" s="201"/>
      <c r="AQ34" s="200"/>
      <c r="AR34" s="201"/>
      <c r="AS34" s="200"/>
      <c r="AT34" s="201"/>
      <c r="AV34" s="31"/>
      <c r="AW34" s="31"/>
      <c r="AX34" s="31"/>
      <c r="AY34" s="31"/>
      <c r="AZ34" s="31"/>
      <c r="BA34" s="31"/>
      <c r="BB34" s="31"/>
      <c r="BC34" s="31"/>
      <c r="BD34" s="31"/>
      <c r="BE34" s="226"/>
      <c r="BF34" s="226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226"/>
    </row>
    <row r="35" spans="1:76" s="127" customFormat="1">
      <c r="A35"/>
      <c r="B35" s="216"/>
      <c r="C35"/>
      <c r="D35" s="215"/>
      <c r="F35" s="326"/>
      <c r="J35" s="169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27"/>
      <c r="V35" s="217"/>
      <c r="W35"/>
      <c r="X35" s="273"/>
      <c r="AB35" s="531"/>
      <c r="AC35" s="478"/>
      <c r="AD35" s="132"/>
      <c r="AE35" s="129"/>
      <c r="AF35" s="133"/>
      <c r="AG35" s="134"/>
      <c r="AH35" s="636"/>
      <c r="AI35" s="646"/>
      <c r="AJ35" s="568"/>
      <c r="AK35" s="613"/>
      <c r="AL35" s="641"/>
      <c r="AM35" s="329"/>
      <c r="AN35" s="201"/>
      <c r="AO35" s="200"/>
      <c r="AP35" s="201"/>
      <c r="AQ35" s="200"/>
      <c r="AR35" s="201"/>
      <c r="AS35" s="200"/>
      <c r="AT35" s="201"/>
      <c r="AV35" s="31"/>
      <c r="AW35" s="31"/>
      <c r="AX35" s="31"/>
      <c r="AY35" s="31"/>
      <c r="AZ35" s="31"/>
      <c r="BA35" s="31"/>
      <c r="BB35" s="31"/>
      <c r="BC35" s="31"/>
      <c r="BD35" s="31"/>
      <c r="BE35" s="226"/>
      <c r="BF35" s="226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226"/>
    </row>
    <row r="36" spans="1:76" s="127" customFormat="1">
      <c r="A36"/>
      <c r="B36" s="216"/>
      <c r="C36"/>
      <c r="D36" s="215"/>
      <c r="F36" s="326"/>
      <c r="J36" s="169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27"/>
      <c r="V36" s="217"/>
      <c r="W36"/>
      <c r="X36" s="273"/>
      <c r="AB36" s="531"/>
      <c r="AC36" s="478"/>
      <c r="AD36" s="132"/>
      <c r="AE36" s="129"/>
      <c r="AF36" s="133"/>
      <c r="AG36" s="134"/>
      <c r="AH36" s="636"/>
      <c r="AI36" s="646"/>
      <c r="AJ36" s="568"/>
      <c r="AK36" s="613"/>
      <c r="AL36" s="641"/>
      <c r="AM36" s="329"/>
      <c r="AN36" s="201"/>
      <c r="AO36" s="200"/>
      <c r="AP36" s="201"/>
      <c r="AQ36" s="200"/>
      <c r="AR36" s="201"/>
      <c r="AS36" s="200"/>
      <c r="AT36" s="201"/>
      <c r="AV36" s="31"/>
      <c r="AW36" s="31"/>
      <c r="AX36" s="31"/>
      <c r="AY36" s="31"/>
      <c r="AZ36" s="31"/>
      <c r="BA36" s="31"/>
      <c r="BB36" s="31"/>
      <c r="BC36" s="31"/>
      <c r="BD36" s="31"/>
      <c r="BE36" s="226"/>
      <c r="BF36" s="226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</row>
    <row r="37" spans="1:76" s="127" customFormat="1">
      <c r="A37"/>
      <c r="B37" s="216"/>
      <c r="C37"/>
      <c r="D37" s="215"/>
      <c r="F37" s="326"/>
      <c r="J37" s="169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27"/>
      <c r="V37" s="217"/>
      <c r="W37"/>
      <c r="X37" s="273"/>
      <c r="AB37" s="531"/>
      <c r="AC37" s="478"/>
      <c r="AD37" s="132"/>
      <c r="AE37" s="129"/>
      <c r="AF37" s="133"/>
      <c r="AG37" s="134"/>
      <c r="AH37" s="636"/>
      <c r="AI37" s="646"/>
      <c r="AJ37" s="568"/>
      <c r="AK37" s="613"/>
      <c r="AL37" s="641"/>
      <c r="AM37" s="329"/>
      <c r="AN37" s="201"/>
      <c r="AO37" s="200"/>
      <c r="AP37" s="201"/>
      <c r="AQ37" s="200"/>
      <c r="AR37" s="201"/>
      <c r="AS37" s="200"/>
      <c r="AT37" s="201"/>
      <c r="AV37" s="31"/>
      <c r="AW37" s="31"/>
      <c r="AX37" s="31"/>
      <c r="AY37" s="31"/>
      <c r="AZ37" s="31"/>
      <c r="BA37" s="31"/>
      <c r="BB37" s="31"/>
      <c r="BC37" s="31"/>
      <c r="BD37" s="31"/>
      <c r="BE37" s="226"/>
      <c r="BF37" s="226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</row>
    <row r="38" spans="1:76" s="127" customFormat="1">
      <c r="A38"/>
      <c r="B38" s="216"/>
      <c r="C38"/>
      <c r="D38" s="215"/>
      <c r="F38" s="326"/>
      <c r="J38" s="169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27"/>
      <c r="V38" s="217"/>
      <c r="W38"/>
      <c r="X38" s="273"/>
      <c r="AB38" s="531"/>
      <c r="AC38" s="478"/>
      <c r="AD38" s="132"/>
      <c r="AE38" s="129"/>
      <c r="AF38" s="133"/>
      <c r="AG38" s="134"/>
      <c r="AH38" s="636"/>
      <c r="AI38" s="646"/>
      <c r="AJ38" s="568"/>
      <c r="AK38" s="613"/>
      <c r="AL38" s="641"/>
      <c r="AM38" s="329"/>
      <c r="AN38" s="201"/>
      <c r="AO38" s="200"/>
      <c r="AP38" s="201"/>
      <c r="AQ38" s="200"/>
      <c r="AR38" s="201"/>
      <c r="AS38" s="200"/>
      <c r="AT38" s="201"/>
      <c r="AV38" s="31"/>
      <c r="AW38" s="31"/>
      <c r="AX38" s="31"/>
      <c r="AY38" s="31"/>
      <c r="AZ38" s="31"/>
      <c r="BA38" s="31"/>
      <c r="BB38" s="31"/>
      <c r="BC38" s="31"/>
      <c r="BD38" s="31"/>
      <c r="BE38" s="226"/>
      <c r="BF38" s="226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226"/>
    </row>
    <row r="39" spans="1:76" s="127" customFormat="1">
      <c r="A39"/>
      <c r="B39" s="216"/>
      <c r="C39"/>
      <c r="D39" s="215"/>
      <c r="F39" s="326"/>
      <c r="J39" s="169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27"/>
      <c r="V39" s="217"/>
      <c r="W39"/>
      <c r="X39" s="273"/>
      <c r="AB39" s="531"/>
      <c r="AC39" s="478"/>
      <c r="AD39" s="132"/>
      <c r="AE39" s="129"/>
      <c r="AF39" s="133"/>
      <c r="AG39" s="134"/>
      <c r="AH39" s="636"/>
      <c r="AI39" s="646"/>
      <c r="AJ39" s="568"/>
      <c r="AK39" s="613"/>
      <c r="AL39" s="641"/>
      <c r="AM39" s="329"/>
      <c r="AN39" s="201"/>
      <c r="AO39" s="200"/>
      <c r="AP39" s="201"/>
      <c r="AQ39" s="200"/>
      <c r="AR39" s="201"/>
      <c r="AS39" s="200"/>
      <c r="AT39" s="201"/>
      <c r="AV39" s="31"/>
      <c r="AW39" s="31"/>
      <c r="AX39" s="31"/>
      <c r="AY39" s="31"/>
      <c r="AZ39" s="31"/>
      <c r="BA39" s="31"/>
      <c r="BB39" s="31"/>
      <c r="BC39" s="31"/>
      <c r="BD39" s="31"/>
      <c r="BE39" s="226"/>
      <c r="BF39" s="226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</row>
    <row r="40" spans="1:76" s="127" customFormat="1">
      <c r="A40"/>
      <c r="B40" s="216"/>
      <c r="C40"/>
      <c r="D40" s="215"/>
      <c r="F40" s="326"/>
      <c r="J40" s="169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27"/>
      <c r="V40" s="217"/>
      <c r="W40"/>
      <c r="X40" s="273"/>
      <c r="AB40" s="531"/>
      <c r="AC40" s="478"/>
      <c r="AD40" s="132"/>
      <c r="AE40" s="129"/>
      <c r="AF40" s="133"/>
      <c r="AG40" s="134"/>
      <c r="AH40" s="636"/>
      <c r="AI40" s="646"/>
      <c r="AJ40" s="568"/>
      <c r="AK40" s="613"/>
      <c r="AL40" s="641"/>
      <c r="AM40" s="329"/>
      <c r="AN40" s="201"/>
      <c r="AO40" s="200"/>
      <c r="AP40" s="201"/>
      <c r="AQ40" s="200"/>
      <c r="AR40" s="201"/>
      <c r="AS40" s="200"/>
      <c r="AT40" s="201"/>
      <c r="AV40" s="31"/>
      <c r="AW40" s="31"/>
      <c r="AX40" s="31"/>
      <c r="AY40" s="31"/>
      <c r="AZ40" s="31"/>
      <c r="BA40" s="31"/>
      <c r="BB40" s="31"/>
      <c r="BC40" s="31"/>
      <c r="BD40" s="31"/>
      <c r="BE40" s="226"/>
      <c r="BF40" s="226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</row>
    <row r="41" spans="1:76" s="127" customFormat="1">
      <c r="A41"/>
      <c r="B41" s="216"/>
      <c r="C41"/>
      <c r="D41" s="215"/>
      <c r="F41" s="326"/>
      <c r="J41" s="169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27"/>
      <c r="V41" s="217"/>
      <c r="W41"/>
      <c r="X41" s="273"/>
      <c r="AB41" s="531"/>
      <c r="AC41" s="478"/>
      <c r="AD41" s="132"/>
      <c r="AE41" s="129"/>
      <c r="AF41" s="133"/>
      <c r="AG41" s="134"/>
      <c r="AH41" s="636"/>
      <c r="AI41" s="646"/>
      <c r="AJ41" s="568"/>
      <c r="AK41" s="613"/>
      <c r="AL41" s="641"/>
      <c r="AM41" s="329"/>
      <c r="AN41" s="201"/>
      <c r="AO41" s="200"/>
      <c r="AP41" s="201"/>
      <c r="AQ41" s="200"/>
      <c r="AR41" s="201"/>
      <c r="AS41" s="200"/>
      <c r="AT41" s="201"/>
      <c r="AV41" s="31"/>
      <c r="AW41" s="31"/>
      <c r="AX41" s="31"/>
      <c r="AY41" s="31"/>
      <c r="AZ41" s="31"/>
      <c r="BA41" s="31"/>
      <c r="BB41" s="31"/>
      <c r="BC41" s="31"/>
      <c r="BD41" s="31"/>
      <c r="BE41" s="226"/>
      <c r="BF41" s="226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</row>
    <row r="42" spans="1:76" s="127" customFormat="1">
      <c r="A42"/>
      <c r="B42" s="216"/>
      <c r="C42"/>
      <c r="D42" s="215"/>
      <c r="F42" s="326"/>
      <c r="J42" s="169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27"/>
      <c r="V42" s="217"/>
      <c r="W42"/>
      <c r="X42" s="273"/>
      <c r="AB42" s="531"/>
      <c r="AC42" s="478"/>
      <c r="AD42" s="132"/>
      <c r="AE42" s="129"/>
      <c r="AF42" s="133"/>
      <c r="AG42" s="134"/>
      <c r="AH42" s="636"/>
      <c r="AI42" s="646"/>
      <c r="AJ42" s="568"/>
      <c r="AK42" s="613"/>
      <c r="AL42" s="641"/>
      <c r="AM42" s="329"/>
      <c r="AN42" s="201"/>
      <c r="AO42" s="200"/>
      <c r="AP42" s="201"/>
      <c r="AQ42" s="200"/>
      <c r="AR42" s="201"/>
      <c r="AS42" s="200"/>
      <c r="AT42" s="201"/>
      <c r="AV42" s="31"/>
      <c r="AW42" s="31"/>
      <c r="AX42" s="31"/>
      <c r="AY42" s="31"/>
      <c r="AZ42" s="31"/>
      <c r="BA42" s="31"/>
      <c r="BB42" s="31"/>
      <c r="BC42" s="31"/>
      <c r="BD42" s="31"/>
      <c r="BE42" s="226"/>
      <c r="BF42" s="226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</row>
    <row r="43" spans="1:76" s="127" customFormat="1">
      <c r="A43"/>
      <c r="B43" s="216"/>
      <c r="C43"/>
      <c r="D43" s="215"/>
      <c r="F43" s="326"/>
      <c r="J43" s="169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27"/>
      <c r="V43" s="217"/>
      <c r="W43"/>
      <c r="X43" s="273"/>
      <c r="AB43" s="531"/>
      <c r="AC43" s="478"/>
      <c r="AD43" s="132"/>
      <c r="AE43" s="129"/>
      <c r="AF43" s="133"/>
      <c r="AG43" s="134"/>
      <c r="AH43" s="636"/>
      <c r="AI43" s="646"/>
      <c r="AJ43" s="568"/>
      <c r="AK43" s="613"/>
      <c r="AL43" s="641"/>
      <c r="AM43" s="329"/>
      <c r="AN43" s="201"/>
      <c r="AO43" s="200"/>
      <c r="AP43" s="201"/>
      <c r="AQ43" s="200"/>
      <c r="AR43" s="201"/>
      <c r="AS43" s="200"/>
      <c r="AT43" s="201"/>
      <c r="AV43" s="31"/>
      <c r="AW43" s="31"/>
      <c r="AX43" s="31"/>
      <c r="AY43" s="31"/>
      <c r="AZ43" s="31"/>
      <c r="BA43" s="31"/>
      <c r="BB43" s="31"/>
      <c r="BC43" s="31"/>
      <c r="BD43" s="31"/>
      <c r="BE43" s="226"/>
      <c r="BF43" s="226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</row>
    <row r="44" spans="1:76" s="127" customFormat="1">
      <c r="A44"/>
      <c r="B44" s="216"/>
      <c r="C44"/>
      <c r="D44" s="215"/>
      <c r="F44" s="326"/>
      <c r="J44" s="169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27"/>
      <c r="V44" s="217"/>
      <c r="W44"/>
      <c r="X44" s="273"/>
      <c r="AB44" s="531"/>
      <c r="AC44" s="478"/>
      <c r="AD44" s="132"/>
      <c r="AE44" s="129"/>
      <c r="AF44" s="133"/>
      <c r="AG44" s="134"/>
      <c r="AH44" s="636"/>
      <c r="AI44" s="646"/>
      <c r="AJ44" s="568"/>
      <c r="AK44" s="613"/>
      <c r="AL44" s="641"/>
      <c r="AM44" s="329"/>
      <c r="AN44" s="201"/>
      <c r="AO44" s="200"/>
      <c r="AP44" s="201"/>
      <c r="AQ44" s="200"/>
      <c r="AR44" s="201"/>
      <c r="AS44" s="200"/>
      <c r="AT44" s="201"/>
      <c r="AV44" s="31"/>
      <c r="AW44" s="31"/>
      <c r="AX44" s="31"/>
      <c r="AY44" s="31"/>
      <c r="AZ44" s="31"/>
      <c r="BA44" s="31"/>
      <c r="BB44" s="31"/>
      <c r="BC44" s="31"/>
      <c r="BD44" s="226"/>
      <c r="BE44" s="226"/>
      <c r="BF44" s="226"/>
      <c r="BG44" s="226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226"/>
    </row>
    <row r="45" spans="1:76" s="127" customFormat="1">
      <c r="A45"/>
      <c r="B45" s="216"/>
      <c r="C45"/>
      <c r="D45" s="215"/>
      <c r="F45" s="326"/>
      <c r="J45" s="169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  <c r="V45" s="217"/>
      <c r="W45"/>
      <c r="X45" s="273"/>
      <c r="AB45" s="531"/>
      <c r="AC45" s="478"/>
      <c r="AD45" s="132"/>
      <c r="AE45" s="129"/>
      <c r="AF45" s="133"/>
      <c r="AG45" s="134"/>
      <c r="AH45" s="636"/>
      <c r="AI45" s="646"/>
      <c r="AJ45" s="568"/>
      <c r="AK45" s="613"/>
      <c r="AL45" s="641"/>
      <c r="AM45" s="329"/>
      <c r="AN45" s="201"/>
      <c r="AO45" s="200"/>
      <c r="AP45" s="201"/>
      <c r="AQ45" s="200"/>
      <c r="AR45" s="201"/>
      <c r="AS45" s="200"/>
      <c r="AT45" s="201"/>
      <c r="AV45" s="31"/>
      <c r="AW45" s="31"/>
      <c r="AX45" s="31"/>
      <c r="AY45" s="31"/>
      <c r="AZ45" s="31"/>
      <c r="BA45" s="31"/>
      <c r="BB45" s="31"/>
      <c r="BC45" s="31"/>
      <c r="BD45" s="226"/>
      <c r="BE45" s="226"/>
      <c r="BF45" s="226"/>
      <c r="BG45" s="226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226"/>
    </row>
    <row r="46" spans="1:76" s="127" customFormat="1">
      <c r="A46"/>
      <c r="B46" s="216"/>
      <c r="C46"/>
      <c r="D46" s="215"/>
      <c r="F46" s="326"/>
      <c r="J46" s="169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27"/>
      <c r="V46" s="217"/>
      <c r="W46"/>
      <c r="X46" s="273"/>
      <c r="AB46" s="531"/>
      <c r="AC46" s="478"/>
      <c r="AD46" s="132"/>
      <c r="AE46" s="129"/>
      <c r="AF46" s="133"/>
      <c r="AG46" s="134"/>
      <c r="AH46" s="636"/>
      <c r="AI46" s="646"/>
      <c r="AJ46" s="568"/>
      <c r="AK46" s="613"/>
      <c r="AL46" s="641"/>
      <c r="AM46" s="329"/>
      <c r="AN46" s="201"/>
      <c r="AO46" s="200"/>
      <c r="AP46" s="201"/>
      <c r="AQ46" s="200"/>
      <c r="AR46" s="201"/>
      <c r="AS46" s="200"/>
      <c r="AT46" s="201"/>
      <c r="AV46" s="31"/>
      <c r="AW46" s="31"/>
      <c r="AX46" s="31"/>
      <c r="AY46" s="31"/>
      <c r="AZ46" s="31"/>
      <c r="BA46" s="31"/>
      <c r="BB46" s="31"/>
      <c r="BC46" s="31"/>
      <c r="BD46" s="226"/>
      <c r="BE46" s="226"/>
      <c r="BF46" s="226"/>
      <c r="BG46" s="226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226"/>
    </row>
    <row r="47" spans="1:76">
      <c r="AV47" s="31"/>
      <c r="AW47" s="31"/>
      <c r="AX47" s="31"/>
      <c r="AY47" s="31"/>
      <c r="AZ47" s="31"/>
      <c r="BA47" s="31"/>
      <c r="BB47" s="31"/>
      <c r="BC47" s="31"/>
      <c r="BD47" s="226"/>
      <c r="BE47" s="226"/>
      <c r="BF47" s="226"/>
      <c r="BG47" s="226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226"/>
    </row>
    <row r="48" spans="1:76">
      <c r="AV48" s="31"/>
      <c r="AW48" s="31"/>
      <c r="AX48" s="31"/>
      <c r="AY48" s="31"/>
      <c r="AZ48" s="31"/>
      <c r="BA48" s="31"/>
      <c r="BB48" s="31"/>
      <c r="BC48" s="31"/>
      <c r="BD48" s="31"/>
      <c r="BE48" s="226"/>
      <c r="BF48" s="226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</row>
    <row r="49" spans="48:76">
      <c r="AV49" s="31"/>
      <c r="AW49" s="31"/>
      <c r="AX49" s="31"/>
      <c r="AY49" s="31"/>
      <c r="AZ49" s="31"/>
      <c r="BA49" s="31"/>
      <c r="BB49" s="31"/>
      <c r="BC49" s="31"/>
      <c r="BD49" s="31"/>
      <c r="BE49" s="226"/>
      <c r="BF49" s="226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</row>
    <row r="50" spans="48:76">
      <c r="AV50" s="31"/>
      <c r="AW50" s="31"/>
      <c r="AX50" s="31"/>
      <c r="AY50" s="31"/>
      <c r="AZ50" s="31"/>
      <c r="BA50" s="31"/>
      <c r="BB50" s="31"/>
      <c r="BC50" s="31"/>
      <c r="BD50" s="226"/>
      <c r="BE50" s="226"/>
      <c r="BF50" s="226"/>
      <c r="BG50" s="226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226"/>
    </row>
    <row r="51" spans="48:76">
      <c r="AV51" s="31"/>
      <c r="AW51" s="31"/>
      <c r="AX51" s="31"/>
      <c r="AY51" s="31"/>
      <c r="AZ51" s="31"/>
      <c r="BA51" s="31"/>
      <c r="BB51" s="31"/>
      <c r="BC51" s="31"/>
      <c r="BD51" s="226"/>
      <c r="BE51" s="226"/>
      <c r="BF51" s="226"/>
      <c r="BG51" s="226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226"/>
    </row>
    <row r="52" spans="48:76">
      <c r="AV52" s="31"/>
      <c r="AW52" s="31"/>
      <c r="AX52" s="31"/>
      <c r="AY52" s="31"/>
      <c r="AZ52" s="31"/>
      <c r="BA52" s="31"/>
      <c r="BB52" s="31"/>
      <c r="BC52" s="31"/>
      <c r="BE52" s="226"/>
      <c r="BF52" s="226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</row>
    <row r="53" spans="48:76">
      <c r="AV53" s="31"/>
      <c r="AW53" s="31"/>
      <c r="AX53" s="31"/>
      <c r="AY53" s="31"/>
      <c r="AZ53" s="31"/>
      <c r="BA53" s="31"/>
      <c r="BB53" s="31"/>
      <c r="BC53" s="31"/>
      <c r="BE53" s="226"/>
      <c r="BF53" s="226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</row>
    <row r="54" spans="48:76">
      <c r="AV54" s="31"/>
      <c r="AW54" s="31"/>
      <c r="AX54" s="31"/>
      <c r="AY54" s="31"/>
      <c r="AZ54" s="31"/>
      <c r="BA54" s="31"/>
      <c r="BB54" s="31"/>
      <c r="BC54" s="31"/>
      <c r="BE54" s="226"/>
      <c r="BF54" s="226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</row>
    <row r="55" spans="48:76">
      <c r="AV55" s="31"/>
      <c r="AW55" s="31"/>
      <c r="AX55" s="31"/>
      <c r="AY55" s="31"/>
      <c r="AZ55" s="31"/>
      <c r="BA55" s="31"/>
      <c r="BB55" s="31"/>
      <c r="BC55" s="31"/>
      <c r="BE55" s="226"/>
      <c r="BF55" s="226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</row>
    <row r="56" spans="48:76">
      <c r="AV56" s="31"/>
      <c r="AW56" s="31"/>
      <c r="AX56" s="31"/>
      <c r="AY56" s="31"/>
      <c r="AZ56" s="31"/>
      <c r="BA56" s="31"/>
      <c r="BB56" s="31"/>
      <c r="BC56" s="31"/>
      <c r="BE56" s="226"/>
      <c r="BF56" s="226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</row>
    <row r="57" spans="48:76">
      <c r="AV57" s="31"/>
      <c r="AW57" s="31"/>
      <c r="AX57" s="31"/>
      <c r="AY57" s="31"/>
      <c r="AZ57" s="31"/>
      <c r="BA57" s="31"/>
      <c r="BB57" s="31"/>
      <c r="BC57" s="31"/>
      <c r="BE57" s="226"/>
      <c r="BF57" s="226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</row>
    <row r="58" spans="48:76">
      <c r="AV58" s="31"/>
      <c r="AW58" s="31"/>
      <c r="AX58" s="31"/>
      <c r="AY58" s="31"/>
      <c r="AZ58" s="31"/>
      <c r="BA58" s="31"/>
      <c r="BB58" s="31"/>
      <c r="BC58" s="31"/>
      <c r="BE58" s="226"/>
      <c r="BF58" s="226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</row>
    <row r="59" spans="48:76">
      <c r="AV59" s="31"/>
      <c r="AW59" s="31"/>
      <c r="AX59" s="31"/>
      <c r="AY59" s="31"/>
      <c r="AZ59" s="31"/>
      <c r="BA59" s="31"/>
      <c r="BB59" s="31"/>
      <c r="BC59" s="31"/>
      <c r="BE59" s="226"/>
      <c r="BF59" s="226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</row>
    <row r="60" spans="48:76">
      <c r="AV60" s="31"/>
      <c r="AW60" s="31"/>
      <c r="AX60" s="31"/>
      <c r="AY60" s="31"/>
      <c r="AZ60" s="31"/>
      <c r="BA60" s="31"/>
      <c r="BB60" s="31"/>
      <c r="BC60" s="31"/>
      <c r="BE60" s="226"/>
      <c r="BF60" s="226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</row>
    <row r="61" spans="48:76">
      <c r="AV61" s="31"/>
      <c r="AW61" s="31"/>
      <c r="AX61" s="31"/>
      <c r="AY61" s="31"/>
      <c r="AZ61" s="31"/>
      <c r="BA61" s="31"/>
      <c r="BB61" s="31"/>
      <c r="BC61" s="31"/>
      <c r="BE61" s="226"/>
      <c r="BF61" s="226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</row>
    <row r="62" spans="48:76">
      <c r="AV62" s="31"/>
      <c r="AW62" s="31"/>
      <c r="AX62" s="31"/>
      <c r="AY62" s="31"/>
      <c r="AZ62" s="31"/>
      <c r="BA62" s="31"/>
      <c r="BB62" s="31"/>
      <c r="BC62" s="31"/>
      <c r="BE62" s="226"/>
      <c r="BF62" s="226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</row>
    <row r="63" spans="48:76">
      <c r="AV63" s="31"/>
      <c r="AW63" s="31"/>
      <c r="AX63" s="31"/>
      <c r="AY63" s="31"/>
      <c r="AZ63" s="31"/>
      <c r="BA63" s="31"/>
      <c r="BB63" s="31"/>
      <c r="BC63" s="31"/>
      <c r="BE63" s="226"/>
      <c r="BF63" s="226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</row>
    <row r="64" spans="48:76">
      <c r="AV64" s="31"/>
      <c r="AW64" s="31"/>
      <c r="AX64" s="31"/>
      <c r="AY64" s="31"/>
      <c r="AZ64" s="31"/>
      <c r="BA64" s="31"/>
      <c r="BB64" s="31"/>
      <c r="BC64" s="31"/>
      <c r="BE64" s="226"/>
      <c r="BF64" s="226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</row>
    <row r="65" spans="48:75">
      <c r="AV65" s="31"/>
      <c r="AW65" s="31"/>
      <c r="AX65" s="31"/>
      <c r="AY65" s="31"/>
      <c r="AZ65" s="31"/>
      <c r="BA65" s="31"/>
      <c r="BB65" s="31"/>
      <c r="BC65" s="31"/>
      <c r="BE65" s="226"/>
      <c r="BF65" s="226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</row>
    <row r="66" spans="48:75">
      <c r="AV66" s="31"/>
      <c r="AW66" s="31"/>
      <c r="AX66" s="31"/>
      <c r="AY66" s="31"/>
      <c r="AZ66" s="31"/>
      <c r="BA66" s="31"/>
      <c r="BB66" s="31"/>
      <c r="BC66" s="31"/>
      <c r="BE66" s="226"/>
      <c r="BF66" s="226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</row>
    <row r="67" spans="48:75">
      <c r="AV67" s="31"/>
      <c r="AW67" s="31"/>
      <c r="AX67" s="31"/>
      <c r="AY67" s="31"/>
      <c r="AZ67" s="31"/>
      <c r="BA67" s="31"/>
      <c r="BB67" s="31"/>
      <c r="BC67" s="31"/>
      <c r="BE67" s="226"/>
      <c r="BF67" s="226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</row>
    <row r="68" spans="48:75">
      <c r="AV68" s="31"/>
      <c r="AW68" s="31"/>
      <c r="AX68" s="31"/>
      <c r="AY68" s="31"/>
      <c r="AZ68" s="31"/>
      <c r="BA68" s="31"/>
      <c r="BB68" s="31"/>
      <c r="BC68" s="31"/>
      <c r="BE68" s="226"/>
      <c r="BF68" s="226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</row>
    <row r="69" spans="48:75">
      <c r="AV69" s="31"/>
      <c r="AW69" s="31"/>
      <c r="AX69" s="31"/>
      <c r="AY69" s="31"/>
      <c r="AZ69" s="31"/>
      <c r="BA69" s="31"/>
      <c r="BB69" s="31"/>
      <c r="BC69" s="31"/>
      <c r="BE69" s="226"/>
      <c r="BF69" s="226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</row>
    <row r="70" spans="48:75">
      <c r="AV70" s="31"/>
      <c r="AW70" s="31"/>
      <c r="AX70" s="31"/>
      <c r="AY70" s="31"/>
      <c r="AZ70" s="31"/>
      <c r="BA70" s="31"/>
      <c r="BB70" s="31"/>
      <c r="BC70" s="31"/>
      <c r="BE70" s="226"/>
      <c r="BF70" s="226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</row>
    <row r="71" spans="48:75">
      <c r="AV71" s="31"/>
      <c r="AW71" s="31"/>
      <c r="AX71" s="31"/>
      <c r="AY71" s="31"/>
      <c r="AZ71" s="31"/>
      <c r="BA71" s="31"/>
      <c r="BB71" s="31"/>
      <c r="BC71" s="31"/>
      <c r="BE71" s="226"/>
      <c r="BF71" s="226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</row>
    <row r="72" spans="48:75">
      <c r="AV72" s="31"/>
      <c r="AW72" s="31"/>
      <c r="AX72" s="31"/>
      <c r="AY72" s="31"/>
      <c r="AZ72" s="31"/>
      <c r="BA72" s="31"/>
      <c r="BB72" s="31"/>
      <c r="BC72" s="31"/>
      <c r="BE72" s="226"/>
      <c r="BF72" s="226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</row>
    <row r="73" spans="48:75">
      <c r="AV73" s="31"/>
      <c r="AW73" s="31"/>
      <c r="AX73" s="31"/>
      <c r="AY73" s="31"/>
      <c r="AZ73" s="31"/>
      <c r="BA73" s="31"/>
      <c r="BB73" s="31"/>
      <c r="BC73" s="31"/>
      <c r="BE73" s="226"/>
      <c r="BF73" s="226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</row>
    <row r="74" spans="48:75">
      <c r="AV74" s="31"/>
      <c r="AW74" s="31"/>
      <c r="AX74" s="31"/>
      <c r="AY74" s="31"/>
      <c r="AZ74" s="31"/>
      <c r="BA74" s="31"/>
      <c r="BB74" s="31"/>
      <c r="BC74" s="31"/>
      <c r="BE74" s="226"/>
      <c r="BF74" s="226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</row>
    <row r="75" spans="48:75">
      <c r="BE75" s="226"/>
      <c r="BF75" s="226"/>
    </row>
  </sheetData>
  <sheetProtection algorithmName="SHA-512" hashValue="UG+p3S9R4QJZ7krBO9DzNK1fSJh//1mNM6OrEWMzVkdXATlmok/JQk3wUbcsmBpdXI550tegvTOtQudT7/i2hg==" saltValue="XfbndDbntM1AJoohwHb04g==" spinCount="100000" sheet="1" sort="0" autoFilter="0"/>
  <autoFilter ref="V8:W22" xr:uid="{00000000-0001-0000-0400-000000000000}"/>
  <mergeCells count="6">
    <mergeCell ref="BX3:BX5"/>
    <mergeCell ref="AW10:BG10"/>
    <mergeCell ref="C2:C5"/>
    <mergeCell ref="J1:K1"/>
    <mergeCell ref="J2:K2"/>
    <mergeCell ref="J3:K3"/>
  </mergeCells>
  <conditionalFormatting sqref="K11:K22">
    <cfRule type="notContainsBlanks" dxfId="9" priority="40">
      <formula>LEN(TRIM(K11))&gt;0</formula>
    </cfRule>
  </conditionalFormatting>
  <conditionalFormatting sqref="L11:L22">
    <cfRule type="notContainsBlanks" dxfId="8" priority="39">
      <formula>LEN(TRIM(L11))&gt;0</formula>
    </cfRule>
  </conditionalFormatting>
  <conditionalFormatting sqref="M11:M22">
    <cfRule type="notContainsBlanks" dxfId="7" priority="42">
      <formula>LEN(TRIM(M11))&gt;0</formula>
    </cfRule>
  </conditionalFormatting>
  <conditionalFormatting sqref="N11:N22">
    <cfRule type="notContainsBlanks" dxfId="6" priority="44">
      <formula>LEN(TRIM(N11))&gt;0</formula>
    </cfRule>
  </conditionalFormatting>
  <conditionalFormatting sqref="O11:O22">
    <cfRule type="notContainsBlanks" dxfId="5" priority="46">
      <formula>LEN(TRIM(O11))&gt;0</formula>
    </cfRule>
  </conditionalFormatting>
  <conditionalFormatting sqref="P11:P22">
    <cfRule type="notContainsBlanks" dxfId="4" priority="45">
      <formula>LEN(TRIM(P11))&gt;0</formula>
    </cfRule>
  </conditionalFormatting>
  <conditionalFormatting sqref="Q11:Q22">
    <cfRule type="notContainsBlanks" dxfId="3" priority="43">
      <formula>LEN(TRIM(Q11))&gt;0</formula>
    </cfRule>
  </conditionalFormatting>
  <conditionalFormatting sqref="R11:R22">
    <cfRule type="notContainsBlanks" dxfId="2" priority="32">
      <formula>LEN(TRIM(R11))&gt;0</formula>
    </cfRule>
  </conditionalFormatting>
  <conditionalFormatting sqref="S11:S22">
    <cfRule type="notContainsBlanks" dxfId="1" priority="3">
      <formula>LEN(TRIM(S11))&gt;0</formula>
    </cfRule>
  </conditionalFormatting>
  <conditionalFormatting sqref="T11:T22">
    <cfRule type="notContainsBlanks" dxfId="0" priority="1">
      <formula>LEN(TRIM(T11))&gt;0</formula>
    </cfRule>
  </conditionalFormatting>
  <pageMargins left="0.25" right="0.25" top="0.75" bottom="0.75" header="0.3" footer="0.3"/>
  <pageSetup paperSize="9" scale="24" fitToHeight="0"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198"/>
  <sheetViews>
    <sheetView showGridLines="0" workbookViewId="0">
      <pane ySplit="6" topLeftCell="A7" activePane="bottomLeft" state="frozen"/>
      <selection pane="bottomLeft" activeCell="G18" sqref="G18"/>
    </sheetView>
  </sheetViews>
  <sheetFormatPr defaultColWidth="9.296875" defaultRowHeight="15.6"/>
  <cols>
    <col min="1" max="1" width="29.296875" customWidth="1"/>
    <col min="3" max="3" width="14.5" bestFit="1" customWidth="1"/>
    <col min="4" max="4" width="16.09765625" bestFit="1" customWidth="1"/>
    <col min="5" max="5" width="18.296875" bestFit="1" customWidth="1"/>
    <col min="6" max="6" width="16.5" bestFit="1" customWidth="1"/>
    <col min="7" max="7" width="20.296875" bestFit="1" customWidth="1"/>
    <col min="9" max="9" width="12.69921875" customWidth="1"/>
  </cols>
  <sheetData>
    <row r="1" spans="1:10">
      <c r="A1" t="s">
        <v>316</v>
      </c>
      <c r="B1" t="s">
        <v>1594</v>
      </c>
      <c r="C1" t="s">
        <v>307</v>
      </c>
      <c r="D1" s="312">
        <f ca="1">INDIRECT(A1&amp;B1)</f>
        <v>0</v>
      </c>
      <c r="F1" t="s">
        <v>308</v>
      </c>
      <c r="G1">
        <f ca="1">SUMIF(B9:B6346,0,E9:E6346)</f>
        <v>0</v>
      </c>
      <c r="I1" t="s">
        <v>309</v>
      </c>
      <c r="J1" s="313">
        <f ca="1">+G1-D1</f>
        <v>0</v>
      </c>
    </row>
    <row r="2" spans="1:10">
      <c r="A2" t="s">
        <v>317</v>
      </c>
      <c r="B2" t="s">
        <v>1595</v>
      </c>
      <c r="C2" t="s">
        <v>318</v>
      </c>
      <c r="D2" s="312">
        <f ca="1">INDIRECT(A2&amp;B2)</f>
        <v>0</v>
      </c>
      <c r="F2" t="s">
        <v>1042</v>
      </c>
      <c r="G2">
        <f ca="1">SUMIF(B9:B6346,"w",E9:E6346)</f>
        <v>0</v>
      </c>
      <c r="I2" t="s">
        <v>1044</v>
      </c>
      <c r="J2" s="313">
        <f ca="1">+G2-D2</f>
        <v>0</v>
      </c>
    </row>
    <row r="3" spans="1:10">
      <c r="A3" s="334" t="s">
        <v>1046</v>
      </c>
      <c r="B3" t="s">
        <v>1596</v>
      </c>
      <c r="C3" t="s">
        <v>1045</v>
      </c>
      <c r="D3" s="312">
        <f ca="1">INDIRECT(A3&amp;B3)</f>
        <v>0</v>
      </c>
      <c r="F3" t="s">
        <v>1043</v>
      </c>
      <c r="G3">
        <f ca="1">SUMIF(B9:B6347,"PU",E9:E6347)</f>
        <v>0</v>
      </c>
      <c r="I3" t="s">
        <v>310</v>
      </c>
      <c r="J3" s="313">
        <f ca="1">+G3-D3</f>
        <v>0</v>
      </c>
    </row>
    <row r="4" spans="1:10">
      <c r="G4" t="s">
        <v>316</v>
      </c>
      <c r="H4" s="314" t="s">
        <v>1519</v>
      </c>
      <c r="I4" s="314" t="s">
        <v>1599</v>
      </c>
    </row>
    <row r="5" spans="1:10">
      <c r="G5" t="s">
        <v>317</v>
      </c>
      <c r="H5" s="314" t="s">
        <v>1520</v>
      </c>
      <c r="I5" s="314" t="s">
        <v>1598</v>
      </c>
    </row>
    <row r="6" spans="1:10">
      <c r="G6" s="334" t="s">
        <v>1046</v>
      </c>
      <c r="H6" s="314" t="s">
        <v>1521</v>
      </c>
      <c r="I6" s="314" t="s">
        <v>1597</v>
      </c>
    </row>
    <row r="7" spans="1:10">
      <c r="G7" s="334"/>
      <c r="H7" s="314"/>
      <c r="I7" s="314"/>
    </row>
    <row r="8" spans="1:10">
      <c r="A8" t="s">
        <v>311</v>
      </c>
      <c r="B8" t="s">
        <v>312</v>
      </c>
      <c r="C8" t="s">
        <v>313</v>
      </c>
      <c r="D8" t="s">
        <v>314</v>
      </c>
      <c r="E8" t="s">
        <v>315</v>
      </c>
    </row>
    <row r="9" spans="1:10" ht="12" customHeight="1">
      <c r="A9" t="str">
        <f>MID(D9,LEN(C9)+2,LEN(D9)-LEN(C9))</f>
        <v>01</v>
      </c>
      <c r="B9" s="68">
        <f>IF(ISNUMBER(FIND("PU",D9,1)),"PU",IF(ISNUMBER(FIND("W-",D9,1)),"W",0))</f>
        <v>0</v>
      </c>
      <c r="C9" t="s">
        <v>163</v>
      </c>
      <c r="D9" s="31" t="s">
        <v>319</v>
      </c>
      <c r="E9">
        <f ca="1">IFERROR(IF(B9=0,VLOOKUP(C9,INDIRECT($G$4&amp;$H$4),MATCH($A9,INDIRECT($G$4&amp;$I$4),0),0),IF(B9="W",VLOOKUP(C9,INDIRECT($G$5&amp;$H$5),MATCH($A9,INDIRECT($G$5&amp;$I$5),0),FALSE),VLOOKUP(C9,INDIRECT($G$6&amp;$H$6),MATCH($A9,INDIRECT($G$6&amp;$I$6),0),FALSE))),0)</f>
        <v>0</v>
      </c>
    </row>
    <row r="10" spans="1:10" ht="12" customHeight="1">
      <c r="A10" t="str">
        <f t="shared" ref="A10:A73" si="0">MID(D10,LEN(C10)+2,LEN(D10)-LEN(C10))</f>
        <v>02</v>
      </c>
      <c r="B10" s="68">
        <f t="shared" ref="B10:B73" si="1">IF(ISNUMBER(FIND("PU",D10,1)),"PU",IF(ISNUMBER(FIND("W-",D10,1)),"W",0))</f>
        <v>0</v>
      </c>
      <c r="C10" t="s">
        <v>163</v>
      </c>
      <c r="D10" s="31" t="s">
        <v>320</v>
      </c>
      <c r="E10">
        <f t="shared" ref="E10:E73" ca="1" si="2">IFERROR(IF(B10=0,VLOOKUP(C10,INDIRECT($G$4&amp;$H$4),MATCH($A10,INDIRECT($G$4&amp;$I$4),0),0),IF(B10="W",VLOOKUP(C10,INDIRECT($G$5&amp;$H$5),MATCH($A10,INDIRECT($G$5&amp;$I$5),0),FALSE),VLOOKUP(C10,INDIRECT($G$6&amp;$H$6),MATCH($A10,INDIRECT($G$6&amp;$I$6),0),FALSE))),0)</f>
        <v>0</v>
      </c>
    </row>
    <row r="11" spans="1:10" ht="12" customHeight="1">
      <c r="A11" t="str">
        <f t="shared" si="0"/>
        <v>03</v>
      </c>
      <c r="B11" s="68">
        <f t="shared" si="1"/>
        <v>0</v>
      </c>
      <c r="C11" t="s">
        <v>163</v>
      </c>
      <c r="D11" s="31" t="s">
        <v>321</v>
      </c>
      <c r="E11">
        <f t="shared" ca="1" si="2"/>
        <v>0</v>
      </c>
    </row>
    <row r="12" spans="1:10" ht="12" customHeight="1">
      <c r="A12" t="str">
        <f t="shared" si="0"/>
        <v>04</v>
      </c>
      <c r="B12" s="68">
        <f t="shared" si="1"/>
        <v>0</v>
      </c>
      <c r="C12" t="s">
        <v>163</v>
      </c>
      <c r="D12" s="31" t="s">
        <v>322</v>
      </c>
      <c r="E12">
        <f t="shared" ca="1" si="2"/>
        <v>0</v>
      </c>
    </row>
    <row r="13" spans="1:10" ht="12" customHeight="1">
      <c r="A13" t="str">
        <f t="shared" si="0"/>
        <v>05</v>
      </c>
      <c r="B13" s="68">
        <f t="shared" si="1"/>
        <v>0</v>
      </c>
      <c r="C13" t="s">
        <v>163</v>
      </c>
      <c r="D13" s="31" t="s">
        <v>323</v>
      </c>
      <c r="E13">
        <f ca="1">IFERROR(IF(B13=0,VLOOKUP(C13,INDIRECT($G$4&amp;$H$4),MATCH($A13,INDIRECT($G$4&amp;$I$4),0),0),IF(B13="W",VLOOKUP(C13,INDIRECT($G$5&amp;$H$5),MATCH($A13,INDIRECT($G$5&amp;$I$5),0),FALSE),VLOOKUP(C13,INDIRECT($G$6&amp;$H$6),MATCH($A13,INDIRECT($G$6&amp;$I$6),0),FALSE))),0)</f>
        <v>0</v>
      </c>
    </row>
    <row r="14" spans="1:10" ht="12" customHeight="1">
      <c r="A14" t="str">
        <f t="shared" si="0"/>
        <v>06</v>
      </c>
      <c r="B14" s="68">
        <f t="shared" si="1"/>
        <v>0</v>
      </c>
      <c r="C14" t="s">
        <v>163</v>
      </c>
      <c r="D14" s="31" t="s">
        <v>324</v>
      </c>
      <c r="E14">
        <f t="shared" ca="1" si="2"/>
        <v>0</v>
      </c>
    </row>
    <row r="15" spans="1:10" ht="12" customHeight="1">
      <c r="A15" t="str">
        <f t="shared" si="0"/>
        <v>07</v>
      </c>
      <c r="B15" s="68">
        <f t="shared" si="1"/>
        <v>0</v>
      </c>
      <c r="C15" t="s">
        <v>163</v>
      </c>
      <c r="D15" s="31" t="s">
        <v>325</v>
      </c>
      <c r="E15">
        <f t="shared" ca="1" si="2"/>
        <v>0</v>
      </c>
    </row>
    <row r="16" spans="1:10" ht="12" customHeight="1">
      <c r="A16" t="str">
        <f t="shared" si="0"/>
        <v>08</v>
      </c>
      <c r="B16" s="68">
        <f t="shared" si="1"/>
        <v>0</v>
      </c>
      <c r="C16" t="s">
        <v>163</v>
      </c>
      <c r="D16" s="31" t="s">
        <v>326</v>
      </c>
      <c r="E16">
        <f t="shared" ca="1" si="2"/>
        <v>0</v>
      </c>
    </row>
    <row r="17" spans="1:5" ht="12" customHeight="1">
      <c r="A17" t="str">
        <f t="shared" si="0"/>
        <v>09</v>
      </c>
      <c r="B17" s="68">
        <f t="shared" si="1"/>
        <v>0</v>
      </c>
      <c r="C17" t="s">
        <v>163</v>
      </c>
      <c r="D17" s="31" t="s">
        <v>327</v>
      </c>
      <c r="E17">
        <f t="shared" ca="1" si="2"/>
        <v>0</v>
      </c>
    </row>
    <row r="18" spans="1:5" ht="12" customHeight="1">
      <c r="A18" t="str">
        <f t="shared" si="0"/>
        <v>10</v>
      </c>
      <c r="B18" s="68">
        <f t="shared" si="1"/>
        <v>0</v>
      </c>
      <c r="C18" t="s">
        <v>163</v>
      </c>
      <c r="D18" s="31" t="s">
        <v>328</v>
      </c>
      <c r="E18">
        <f t="shared" ca="1" si="2"/>
        <v>0</v>
      </c>
    </row>
    <row r="19" spans="1:5" ht="12" customHeight="1">
      <c r="A19" t="str">
        <f t="shared" si="0"/>
        <v>11</v>
      </c>
      <c r="B19" s="68">
        <f t="shared" si="1"/>
        <v>0</v>
      </c>
      <c r="C19" t="s">
        <v>163</v>
      </c>
      <c r="D19" s="31" t="s">
        <v>329</v>
      </c>
      <c r="E19">
        <f t="shared" ca="1" si="2"/>
        <v>0</v>
      </c>
    </row>
    <row r="20" spans="1:5" ht="12" customHeight="1">
      <c r="A20" t="str">
        <f t="shared" si="0"/>
        <v>12</v>
      </c>
      <c r="B20" s="68">
        <f t="shared" si="1"/>
        <v>0</v>
      </c>
      <c r="C20" t="s">
        <v>163</v>
      </c>
      <c r="D20" s="31" t="s">
        <v>330</v>
      </c>
      <c r="E20">
        <f t="shared" ca="1" si="2"/>
        <v>0</v>
      </c>
    </row>
    <row r="21" spans="1:5" ht="12" customHeight="1">
      <c r="A21" t="str">
        <f t="shared" si="0"/>
        <v>13</v>
      </c>
      <c r="B21" s="68">
        <f t="shared" si="1"/>
        <v>0</v>
      </c>
      <c r="C21" t="s">
        <v>163</v>
      </c>
      <c r="D21" s="31" t="s">
        <v>331</v>
      </c>
      <c r="E21">
        <f t="shared" ca="1" si="2"/>
        <v>0</v>
      </c>
    </row>
    <row r="22" spans="1:5" ht="12" customHeight="1">
      <c r="A22" t="str">
        <f t="shared" si="0"/>
        <v>100</v>
      </c>
      <c r="B22" s="68">
        <f t="shared" si="1"/>
        <v>0</v>
      </c>
      <c r="C22" t="s">
        <v>163</v>
      </c>
      <c r="D22" s="31" t="s">
        <v>332</v>
      </c>
      <c r="E22">
        <f t="shared" ca="1" si="2"/>
        <v>0</v>
      </c>
    </row>
    <row r="23" spans="1:5" ht="12" customHeight="1">
      <c r="A23" t="str">
        <f t="shared" si="0"/>
        <v>01</v>
      </c>
      <c r="B23" s="68">
        <f t="shared" si="1"/>
        <v>0</v>
      </c>
      <c r="C23" t="s">
        <v>112</v>
      </c>
      <c r="D23" s="31" t="s">
        <v>333</v>
      </c>
      <c r="E23">
        <f t="shared" ca="1" si="2"/>
        <v>0</v>
      </c>
    </row>
    <row r="24" spans="1:5">
      <c r="A24" t="str">
        <f t="shared" si="0"/>
        <v>02</v>
      </c>
      <c r="B24" s="68">
        <f t="shared" si="1"/>
        <v>0</v>
      </c>
      <c r="C24" t="s">
        <v>112</v>
      </c>
      <c r="D24" s="31" t="s">
        <v>334</v>
      </c>
      <c r="E24">
        <f t="shared" ca="1" si="2"/>
        <v>0</v>
      </c>
    </row>
    <row r="25" spans="1:5">
      <c r="A25" t="str">
        <f t="shared" si="0"/>
        <v>03</v>
      </c>
      <c r="B25" s="68">
        <f t="shared" si="1"/>
        <v>0</v>
      </c>
      <c r="C25" t="s">
        <v>112</v>
      </c>
      <c r="D25" s="31" t="s">
        <v>335</v>
      </c>
      <c r="E25">
        <f t="shared" ca="1" si="2"/>
        <v>0</v>
      </c>
    </row>
    <row r="26" spans="1:5">
      <c r="A26" t="str">
        <f t="shared" si="0"/>
        <v>04</v>
      </c>
      <c r="B26" s="68">
        <f t="shared" si="1"/>
        <v>0</v>
      </c>
      <c r="C26" t="s">
        <v>112</v>
      </c>
      <c r="D26" s="31" t="s">
        <v>336</v>
      </c>
      <c r="E26">
        <f t="shared" ca="1" si="2"/>
        <v>0</v>
      </c>
    </row>
    <row r="27" spans="1:5">
      <c r="A27" t="str">
        <f t="shared" si="0"/>
        <v>05</v>
      </c>
      <c r="B27" s="68">
        <f t="shared" si="1"/>
        <v>0</v>
      </c>
      <c r="C27" t="s">
        <v>112</v>
      </c>
      <c r="D27" s="31" t="s">
        <v>337</v>
      </c>
      <c r="E27">
        <f t="shared" ca="1" si="2"/>
        <v>0</v>
      </c>
    </row>
    <row r="28" spans="1:5">
      <c r="A28" t="str">
        <f t="shared" si="0"/>
        <v>06</v>
      </c>
      <c r="B28" s="68">
        <f t="shared" si="1"/>
        <v>0</v>
      </c>
      <c r="C28" t="s">
        <v>112</v>
      </c>
      <c r="D28" s="31" t="s">
        <v>338</v>
      </c>
      <c r="E28">
        <f t="shared" ca="1" si="2"/>
        <v>0</v>
      </c>
    </row>
    <row r="29" spans="1:5">
      <c r="A29" t="str">
        <f t="shared" si="0"/>
        <v>07</v>
      </c>
      <c r="B29" s="68">
        <f t="shared" si="1"/>
        <v>0</v>
      </c>
      <c r="C29" t="s">
        <v>112</v>
      </c>
      <c r="D29" s="31" t="s">
        <v>339</v>
      </c>
      <c r="E29">
        <f t="shared" ca="1" si="2"/>
        <v>0</v>
      </c>
    </row>
    <row r="30" spans="1:5">
      <c r="A30" t="str">
        <f t="shared" si="0"/>
        <v>08</v>
      </c>
      <c r="B30" s="68">
        <f t="shared" si="1"/>
        <v>0</v>
      </c>
      <c r="C30" t="s">
        <v>112</v>
      </c>
      <c r="D30" s="31" t="s">
        <v>340</v>
      </c>
      <c r="E30">
        <f t="shared" ca="1" si="2"/>
        <v>0</v>
      </c>
    </row>
    <row r="31" spans="1:5">
      <c r="A31" t="str">
        <f t="shared" si="0"/>
        <v>09</v>
      </c>
      <c r="B31" s="68">
        <f t="shared" si="1"/>
        <v>0</v>
      </c>
      <c r="C31" t="s">
        <v>112</v>
      </c>
      <c r="D31" s="31" t="s">
        <v>341</v>
      </c>
      <c r="E31">
        <f t="shared" ca="1" si="2"/>
        <v>0</v>
      </c>
    </row>
    <row r="32" spans="1:5">
      <c r="A32" t="str">
        <f t="shared" si="0"/>
        <v>10</v>
      </c>
      <c r="B32" s="68">
        <f t="shared" si="1"/>
        <v>0</v>
      </c>
      <c r="C32" t="s">
        <v>112</v>
      </c>
      <c r="D32" s="31" t="s">
        <v>342</v>
      </c>
      <c r="E32">
        <f t="shared" ca="1" si="2"/>
        <v>0</v>
      </c>
    </row>
    <row r="33" spans="1:5">
      <c r="A33" t="str">
        <f t="shared" si="0"/>
        <v>11</v>
      </c>
      <c r="B33" s="68">
        <f t="shared" si="1"/>
        <v>0</v>
      </c>
      <c r="C33" t="s">
        <v>112</v>
      </c>
      <c r="D33" s="31" t="s">
        <v>343</v>
      </c>
      <c r="E33">
        <f t="shared" ca="1" si="2"/>
        <v>0</v>
      </c>
    </row>
    <row r="34" spans="1:5">
      <c r="A34" t="str">
        <f t="shared" si="0"/>
        <v>12</v>
      </c>
      <c r="B34" s="68">
        <f t="shared" si="1"/>
        <v>0</v>
      </c>
      <c r="C34" t="s">
        <v>112</v>
      </c>
      <c r="D34" s="31" t="s">
        <v>344</v>
      </c>
      <c r="E34">
        <f t="shared" ca="1" si="2"/>
        <v>0</v>
      </c>
    </row>
    <row r="35" spans="1:5">
      <c r="A35" t="str">
        <f t="shared" si="0"/>
        <v>13</v>
      </c>
      <c r="B35" s="68">
        <f t="shared" si="1"/>
        <v>0</v>
      </c>
      <c r="C35" t="s">
        <v>112</v>
      </c>
      <c r="D35" s="31" t="s">
        <v>345</v>
      </c>
      <c r="E35">
        <f t="shared" ca="1" si="2"/>
        <v>0</v>
      </c>
    </row>
    <row r="36" spans="1:5">
      <c r="A36" t="str">
        <f t="shared" si="0"/>
        <v>100</v>
      </c>
      <c r="B36" s="68">
        <f t="shared" si="1"/>
        <v>0</v>
      </c>
      <c r="C36" t="s">
        <v>112</v>
      </c>
      <c r="D36" s="31" t="s">
        <v>346</v>
      </c>
      <c r="E36">
        <f t="shared" ca="1" si="2"/>
        <v>0</v>
      </c>
    </row>
    <row r="37" spans="1:5">
      <c r="A37" t="str">
        <f t="shared" si="0"/>
        <v>01</v>
      </c>
      <c r="B37" s="68">
        <f t="shared" si="1"/>
        <v>0</v>
      </c>
      <c r="C37" t="s">
        <v>164</v>
      </c>
      <c r="D37" s="31" t="s">
        <v>347</v>
      </c>
      <c r="E37">
        <f t="shared" ca="1" si="2"/>
        <v>0</v>
      </c>
    </row>
    <row r="38" spans="1:5">
      <c r="A38" t="str">
        <f t="shared" si="0"/>
        <v>02</v>
      </c>
      <c r="B38" s="68">
        <f t="shared" si="1"/>
        <v>0</v>
      </c>
      <c r="C38" t="s">
        <v>164</v>
      </c>
      <c r="D38" s="31" t="s">
        <v>348</v>
      </c>
      <c r="E38">
        <f t="shared" ca="1" si="2"/>
        <v>0</v>
      </c>
    </row>
    <row r="39" spans="1:5">
      <c r="A39" t="str">
        <f t="shared" si="0"/>
        <v>03</v>
      </c>
      <c r="B39" s="68">
        <f t="shared" si="1"/>
        <v>0</v>
      </c>
      <c r="C39" t="s">
        <v>164</v>
      </c>
      <c r="D39" s="31" t="s">
        <v>349</v>
      </c>
      <c r="E39">
        <f t="shared" ca="1" si="2"/>
        <v>0</v>
      </c>
    </row>
    <row r="40" spans="1:5">
      <c r="A40" t="str">
        <f t="shared" si="0"/>
        <v>04</v>
      </c>
      <c r="B40" s="68">
        <f t="shared" si="1"/>
        <v>0</v>
      </c>
      <c r="C40" t="s">
        <v>164</v>
      </c>
      <c r="D40" s="31" t="s">
        <v>350</v>
      </c>
      <c r="E40">
        <f t="shared" ca="1" si="2"/>
        <v>0</v>
      </c>
    </row>
    <row r="41" spans="1:5">
      <c r="A41" t="str">
        <f t="shared" si="0"/>
        <v>05</v>
      </c>
      <c r="B41" s="68">
        <f t="shared" si="1"/>
        <v>0</v>
      </c>
      <c r="C41" t="s">
        <v>164</v>
      </c>
      <c r="D41" s="31" t="s">
        <v>351</v>
      </c>
      <c r="E41">
        <f t="shared" ca="1" si="2"/>
        <v>0</v>
      </c>
    </row>
    <row r="42" spans="1:5">
      <c r="A42" t="str">
        <f t="shared" si="0"/>
        <v>06</v>
      </c>
      <c r="B42" s="68">
        <f t="shared" si="1"/>
        <v>0</v>
      </c>
      <c r="C42" t="s">
        <v>164</v>
      </c>
      <c r="D42" s="31" t="s">
        <v>352</v>
      </c>
      <c r="E42">
        <f t="shared" ca="1" si="2"/>
        <v>0</v>
      </c>
    </row>
    <row r="43" spans="1:5">
      <c r="A43" t="str">
        <f t="shared" si="0"/>
        <v>07</v>
      </c>
      <c r="B43" s="68">
        <f t="shared" si="1"/>
        <v>0</v>
      </c>
      <c r="C43" t="s">
        <v>164</v>
      </c>
      <c r="D43" s="31" t="s">
        <v>353</v>
      </c>
      <c r="E43">
        <f t="shared" ca="1" si="2"/>
        <v>0</v>
      </c>
    </row>
    <row r="44" spans="1:5">
      <c r="A44" t="str">
        <f t="shared" si="0"/>
        <v>08</v>
      </c>
      <c r="B44" s="68">
        <f t="shared" si="1"/>
        <v>0</v>
      </c>
      <c r="C44" t="s">
        <v>164</v>
      </c>
      <c r="D44" s="31" t="s">
        <v>354</v>
      </c>
      <c r="E44">
        <f t="shared" ca="1" si="2"/>
        <v>0</v>
      </c>
    </row>
    <row r="45" spans="1:5">
      <c r="A45" t="str">
        <f t="shared" si="0"/>
        <v>09</v>
      </c>
      <c r="B45" s="68">
        <f t="shared" si="1"/>
        <v>0</v>
      </c>
      <c r="C45" t="s">
        <v>164</v>
      </c>
      <c r="D45" s="31" t="s">
        <v>355</v>
      </c>
      <c r="E45">
        <f t="shared" ca="1" si="2"/>
        <v>0</v>
      </c>
    </row>
    <row r="46" spans="1:5">
      <c r="A46" t="str">
        <f t="shared" si="0"/>
        <v>10</v>
      </c>
      <c r="B46" s="68">
        <f t="shared" si="1"/>
        <v>0</v>
      </c>
      <c r="C46" t="s">
        <v>164</v>
      </c>
      <c r="D46" s="31" t="s">
        <v>356</v>
      </c>
      <c r="E46">
        <f t="shared" ca="1" si="2"/>
        <v>0</v>
      </c>
    </row>
    <row r="47" spans="1:5">
      <c r="A47" t="str">
        <f t="shared" si="0"/>
        <v>11</v>
      </c>
      <c r="B47" s="68">
        <f t="shared" si="1"/>
        <v>0</v>
      </c>
      <c r="C47" t="s">
        <v>164</v>
      </c>
      <c r="D47" s="31" t="s">
        <v>357</v>
      </c>
      <c r="E47">
        <f t="shared" ca="1" si="2"/>
        <v>0</v>
      </c>
    </row>
    <row r="48" spans="1:5">
      <c r="A48" t="str">
        <f t="shared" si="0"/>
        <v>12</v>
      </c>
      <c r="B48" s="68">
        <f t="shared" si="1"/>
        <v>0</v>
      </c>
      <c r="C48" t="s">
        <v>164</v>
      </c>
      <c r="D48" s="31" t="s">
        <v>358</v>
      </c>
      <c r="E48">
        <f t="shared" ca="1" si="2"/>
        <v>0</v>
      </c>
    </row>
    <row r="49" spans="1:5">
      <c r="A49" t="str">
        <f t="shared" si="0"/>
        <v>13</v>
      </c>
      <c r="B49" s="68">
        <f t="shared" si="1"/>
        <v>0</v>
      </c>
      <c r="C49" t="s">
        <v>164</v>
      </c>
      <c r="D49" s="31" t="s">
        <v>359</v>
      </c>
      <c r="E49">
        <f t="shared" ca="1" si="2"/>
        <v>0</v>
      </c>
    </row>
    <row r="50" spans="1:5">
      <c r="A50" t="str">
        <f t="shared" si="0"/>
        <v>100</v>
      </c>
      <c r="B50" s="68">
        <f t="shared" si="1"/>
        <v>0</v>
      </c>
      <c r="C50" t="s">
        <v>164</v>
      </c>
      <c r="D50" s="31" t="s">
        <v>360</v>
      </c>
      <c r="E50">
        <f t="shared" ca="1" si="2"/>
        <v>0</v>
      </c>
    </row>
    <row r="51" spans="1:5">
      <c r="A51" t="str">
        <f t="shared" si="0"/>
        <v>01</v>
      </c>
      <c r="B51" s="68">
        <f t="shared" si="1"/>
        <v>0</v>
      </c>
      <c r="C51" t="s">
        <v>113</v>
      </c>
      <c r="D51" s="31" t="s">
        <v>361</v>
      </c>
      <c r="E51">
        <f t="shared" ca="1" si="2"/>
        <v>0</v>
      </c>
    </row>
    <row r="52" spans="1:5">
      <c r="A52" t="str">
        <f t="shared" si="0"/>
        <v>02</v>
      </c>
      <c r="B52" s="68">
        <f t="shared" si="1"/>
        <v>0</v>
      </c>
      <c r="C52" t="s">
        <v>113</v>
      </c>
      <c r="D52" s="31" t="s">
        <v>362</v>
      </c>
      <c r="E52">
        <f t="shared" ca="1" si="2"/>
        <v>0</v>
      </c>
    </row>
    <row r="53" spans="1:5">
      <c r="A53" t="str">
        <f t="shared" si="0"/>
        <v>03</v>
      </c>
      <c r="B53" s="68">
        <f t="shared" si="1"/>
        <v>0</v>
      </c>
      <c r="C53" t="s">
        <v>113</v>
      </c>
      <c r="D53" s="31" t="s">
        <v>363</v>
      </c>
      <c r="E53">
        <f t="shared" ca="1" si="2"/>
        <v>0</v>
      </c>
    </row>
    <row r="54" spans="1:5">
      <c r="A54" t="str">
        <f t="shared" si="0"/>
        <v>04</v>
      </c>
      <c r="B54" s="68">
        <f t="shared" si="1"/>
        <v>0</v>
      </c>
      <c r="C54" t="s">
        <v>113</v>
      </c>
      <c r="D54" s="31" t="s">
        <v>364</v>
      </c>
      <c r="E54">
        <f t="shared" ca="1" si="2"/>
        <v>0</v>
      </c>
    </row>
    <row r="55" spans="1:5">
      <c r="A55" t="str">
        <f t="shared" si="0"/>
        <v>05</v>
      </c>
      <c r="B55" s="68">
        <f t="shared" si="1"/>
        <v>0</v>
      </c>
      <c r="C55" t="s">
        <v>113</v>
      </c>
      <c r="D55" s="31" t="s">
        <v>365</v>
      </c>
      <c r="E55">
        <f t="shared" ca="1" si="2"/>
        <v>0</v>
      </c>
    </row>
    <row r="56" spans="1:5">
      <c r="A56" t="str">
        <f t="shared" si="0"/>
        <v>06</v>
      </c>
      <c r="B56" s="68">
        <f t="shared" si="1"/>
        <v>0</v>
      </c>
      <c r="C56" t="s">
        <v>113</v>
      </c>
      <c r="D56" s="31" t="s">
        <v>366</v>
      </c>
      <c r="E56">
        <f t="shared" ca="1" si="2"/>
        <v>0</v>
      </c>
    </row>
    <row r="57" spans="1:5">
      <c r="A57" t="str">
        <f t="shared" si="0"/>
        <v>07</v>
      </c>
      <c r="B57" s="68">
        <f t="shared" si="1"/>
        <v>0</v>
      </c>
      <c r="C57" t="s">
        <v>113</v>
      </c>
      <c r="D57" s="31" t="s">
        <v>367</v>
      </c>
      <c r="E57">
        <f t="shared" ca="1" si="2"/>
        <v>0</v>
      </c>
    </row>
    <row r="58" spans="1:5">
      <c r="A58" t="str">
        <f t="shared" si="0"/>
        <v>08</v>
      </c>
      <c r="B58" s="68">
        <f t="shared" si="1"/>
        <v>0</v>
      </c>
      <c r="C58" t="s">
        <v>113</v>
      </c>
      <c r="D58" s="31" t="s">
        <v>368</v>
      </c>
      <c r="E58">
        <f t="shared" ca="1" si="2"/>
        <v>0</v>
      </c>
    </row>
    <row r="59" spans="1:5">
      <c r="A59" t="str">
        <f t="shared" si="0"/>
        <v>09</v>
      </c>
      <c r="B59" s="68">
        <f t="shared" si="1"/>
        <v>0</v>
      </c>
      <c r="C59" t="s">
        <v>113</v>
      </c>
      <c r="D59" s="31" t="s">
        <v>369</v>
      </c>
      <c r="E59">
        <f t="shared" ca="1" si="2"/>
        <v>0</v>
      </c>
    </row>
    <row r="60" spans="1:5">
      <c r="A60" t="str">
        <f t="shared" si="0"/>
        <v>10</v>
      </c>
      <c r="B60" s="68">
        <f t="shared" si="1"/>
        <v>0</v>
      </c>
      <c r="C60" t="s">
        <v>113</v>
      </c>
      <c r="D60" s="31" t="s">
        <v>370</v>
      </c>
      <c r="E60">
        <f t="shared" ca="1" si="2"/>
        <v>0</v>
      </c>
    </row>
    <row r="61" spans="1:5">
      <c r="A61" t="str">
        <f t="shared" si="0"/>
        <v>11</v>
      </c>
      <c r="B61" s="68">
        <f t="shared" si="1"/>
        <v>0</v>
      </c>
      <c r="C61" t="s">
        <v>113</v>
      </c>
      <c r="D61" s="31" t="s">
        <v>371</v>
      </c>
      <c r="E61">
        <f t="shared" ca="1" si="2"/>
        <v>0</v>
      </c>
    </row>
    <row r="62" spans="1:5">
      <c r="A62" t="str">
        <f t="shared" si="0"/>
        <v>12</v>
      </c>
      <c r="B62" s="68">
        <f t="shared" si="1"/>
        <v>0</v>
      </c>
      <c r="C62" t="s">
        <v>113</v>
      </c>
      <c r="D62" s="31" t="s">
        <v>372</v>
      </c>
      <c r="E62">
        <f t="shared" ca="1" si="2"/>
        <v>0</v>
      </c>
    </row>
    <row r="63" spans="1:5">
      <c r="A63" t="str">
        <f t="shared" si="0"/>
        <v>13</v>
      </c>
      <c r="B63" s="68">
        <f t="shared" si="1"/>
        <v>0</v>
      </c>
      <c r="C63" t="s">
        <v>113</v>
      </c>
      <c r="D63" s="31" t="s">
        <v>373</v>
      </c>
      <c r="E63">
        <f t="shared" ca="1" si="2"/>
        <v>0</v>
      </c>
    </row>
    <row r="64" spans="1:5">
      <c r="A64" t="str">
        <f t="shared" si="0"/>
        <v>100</v>
      </c>
      <c r="B64" s="68">
        <f t="shared" si="1"/>
        <v>0</v>
      </c>
      <c r="C64" t="s">
        <v>113</v>
      </c>
      <c r="D64" s="31" t="s">
        <v>374</v>
      </c>
      <c r="E64">
        <f t="shared" ca="1" si="2"/>
        <v>0</v>
      </c>
    </row>
    <row r="65" spans="1:5">
      <c r="A65" t="str">
        <f t="shared" si="0"/>
        <v>01</v>
      </c>
      <c r="B65" s="68">
        <f t="shared" si="1"/>
        <v>0</v>
      </c>
      <c r="C65" t="s">
        <v>165</v>
      </c>
      <c r="D65" s="31" t="s">
        <v>375</v>
      </c>
      <c r="E65">
        <f t="shared" ca="1" si="2"/>
        <v>0</v>
      </c>
    </row>
    <row r="66" spans="1:5">
      <c r="A66" t="str">
        <f t="shared" si="0"/>
        <v>02</v>
      </c>
      <c r="B66" s="68">
        <f t="shared" si="1"/>
        <v>0</v>
      </c>
      <c r="C66" t="s">
        <v>165</v>
      </c>
      <c r="D66" s="31" t="s">
        <v>376</v>
      </c>
      <c r="E66">
        <f t="shared" ca="1" si="2"/>
        <v>0</v>
      </c>
    </row>
    <row r="67" spans="1:5">
      <c r="A67" t="str">
        <f t="shared" si="0"/>
        <v>03</v>
      </c>
      <c r="B67" s="68">
        <f t="shared" si="1"/>
        <v>0</v>
      </c>
      <c r="C67" t="s">
        <v>165</v>
      </c>
      <c r="D67" s="31" t="s">
        <v>377</v>
      </c>
      <c r="E67">
        <f t="shared" ca="1" si="2"/>
        <v>0</v>
      </c>
    </row>
    <row r="68" spans="1:5">
      <c r="A68" t="str">
        <f t="shared" si="0"/>
        <v>04</v>
      </c>
      <c r="B68" s="68">
        <f t="shared" si="1"/>
        <v>0</v>
      </c>
      <c r="C68" t="s">
        <v>165</v>
      </c>
      <c r="D68" s="31" t="s">
        <v>378</v>
      </c>
      <c r="E68">
        <f t="shared" ca="1" si="2"/>
        <v>0</v>
      </c>
    </row>
    <row r="69" spans="1:5">
      <c r="A69" t="str">
        <f t="shared" si="0"/>
        <v>05</v>
      </c>
      <c r="B69" s="68">
        <f t="shared" si="1"/>
        <v>0</v>
      </c>
      <c r="C69" t="s">
        <v>165</v>
      </c>
      <c r="D69" s="31" t="s">
        <v>379</v>
      </c>
      <c r="E69">
        <f t="shared" ca="1" si="2"/>
        <v>0</v>
      </c>
    </row>
    <row r="70" spans="1:5">
      <c r="A70" t="str">
        <f t="shared" si="0"/>
        <v>06</v>
      </c>
      <c r="B70" s="68">
        <f t="shared" si="1"/>
        <v>0</v>
      </c>
      <c r="C70" t="s">
        <v>165</v>
      </c>
      <c r="D70" s="31" t="s">
        <v>380</v>
      </c>
      <c r="E70">
        <f t="shared" ca="1" si="2"/>
        <v>0</v>
      </c>
    </row>
    <row r="71" spans="1:5">
      <c r="A71" t="str">
        <f t="shared" si="0"/>
        <v>07</v>
      </c>
      <c r="B71" s="68">
        <f t="shared" si="1"/>
        <v>0</v>
      </c>
      <c r="C71" t="s">
        <v>165</v>
      </c>
      <c r="D71" s="31" t="s">
        <v>381</v>
      </c>
      <c r="E71">
        <f t="shared" ca="1" si="2"/>
        <v>0</v>
      </c>
    </row>
    <row r="72" spans="1:5">
      <c r="A72" t="str">
        <f t="shared" si="0"/>
        <v>08</v>
      </c>
      <c r="B72" s="68">
        <f t="shared" si="1"/>
        <v>0</v>
      </c>
      <c r="C72" t="s">
        <v>165</v>
      </c>
      <c r="D72" s="31" t="s">
        <v>382</v>
      </c>
      <c r="E72">
        <f t="shared" ca="1" si="2"/>
        <v>0</v>
      </c>
    </row>
    <row r="73" spans="1:5">
      <c r="A73" t="str">
        <f t="shared" si="0"/>
        <v>09</v>
      </c>
      <c r="B73" s="68">
        <f t="shared" si="1"/>
        <v>0</v>
      </c>
      <c r="C73" t="s">
        <v>165</v>
      </c>
      <c r="D73" s="31" t="s">
        <v>383</v>
      </c>
      <c r="E73">
        <f t="shared" ca="1" si="2"/>
        <v>0</v>
      </c>
    </row>
    <row r="74" spans="1:5">
      <c r="A74" t="str">
        <f t="shared" ref="A74:A137" si="3">MID(D74,LEN(C74)+2,LEN(D74)-LEN(C74))</f>
        <v>10</v>
      </c>
      <c r="B74" s="68">
        <f t="shared" ref="B74:B137" si="4">IF(ISNUMBER(FIND("PU",D74,1)),"PU",IF(ISNUMBER(FIND("W-",D74,1)),"W",0))</f>
        <v>0</v>
      </c>
      <c r="C74" t="s">
        <v>165</v>
      </c>
      <c r="D74" s="31" t="s">
        <v>384</v>
      </c>
      <c r="E74">
        <f t="shared" ref="E74:E137" ca="1" si="5">IFERROR(IF(B74=0,VLOOKUP(C74,INDIRECT($G$4&amp;$H$4),MATCH($A74,INDIRECT($G$4&amp;$I$4),0),0),IF(B74="W",VLOOKUP(C74,INDIRECT($G$5&amp;$H$5),MATCH($A74,INDIRECT($G$5&amp;$I$5),0),FALSE),VLOOKUP(C74,INDIRECT($G$6&amp;$H$6),MATCH($A74,INDIRECT($G$6&amp;$I$6),0),FALSE))),0)</f>
        <v>0</v>
      </c>
    </row>
    <row r="75" spans="1:5">
      <c r="A75" t="str">
        <f t="shared" si="3"/>
        <v>11</v>
      </c>
      <c r="B75" s="68">
        <f t="shared" si="4"/>
        <v>0</v>
      </c>
      <c r="C75" t="s">
        <v>165</v>
      </c>
      <c r="D75" s="31" t="s">
        <v>385</v>
      </c>
      <c r="E75">
        <f t="shared" ca="1" si="5"/>
        <v>0</v>
      </c>
    </row>
    <row r="76" spans="1:5">
      <c r="A76" t="str">
        <f t="shared" si="3"/>
        <v>12</v>
      </c>
      <c r="B76" s="68">
        <f t="shared" si="4"/>
        <v>0</v>
      </c>
      <c r="C76" t="s">
        <v>165</v>
      </c>
      <c r="D76" s="31" t="s">
        <v>386</v>
      </c>
      <c r="E76">
        <f t="shared" ca="1" si="5"/>
        <v>0</v>
      </c>
    </row>
    <row r="77" spans="1:5">
      <c r="A77" t="str">
        <f t="shared" si="3"/>
        <v>13</v>
      </c>
      <c r="B77" s="68">
        <f t="shared" si="4"/>
        <v>0</v>
      </c>
      <c r="C77" t="s">
        <v>165</v>
      </c>
      <c r="D77" s="31" t="s">
        <v>387</v>
      </c>
      <c r="E77">
        <f t="shared" ca="1" si="5"/>
        <v>0</v>
      </c>
    </row>
    <row r="78" spans="1:5">
      <c r="A78" t="str">
        <f t="shared" si="3"/>
        <v>100</v>
      </c>
      <c r="B78" s="68">
        <f t="shared" si="4"/>
        <v>0</v>
      </c>
      <c r="C78" t="s">
        <v>165</v>
      </c>
      <c r="D78" s="31" t="s">
        <v>388</v>
      </c>
      <c r="E78">
        <f t="shared" ca="1" si="5"/>
        <v>0</v>
      </c>
    </row>
    <row r="79" spans="1:5">
      <c r="A79" t="str">
        <f t="shared" si="3"/>
        <v>01</v>
      </c>
      <c r="B79" s="68">
        <f t="shared" si="4"/>
        <v>0</v>
      </c>
      <c r="C79" t="s">
        <v>155</v>
      </c>
      <c r="D79" s="31" t="s">
        <v>389</v>
      </c>
      <c r="E79">
        <f t="shared" ca="1" si="5"/>
        <v>0</v>
      </c>
    </row>
    <row r="80" spans="1:5">
      <c r="A80" t="str">
        <f t="shared" si="3"/>
        <v>02</v>
      </c>
      <c r="B80" s="68">
        <f t="shared" si="4"/>
        <v>0</v>
      </c>
      <c r="C80" t="s">
        <v>155</v>
      </c>
      <c r="D80" s="31" t="s">
        <v>390</v>
      </c>
      <c r="E80">
        <f t="shared" ca="1" si="5"/>
        <v>0</v>
      </c>
    </row>
    <row r="81" spans="1:5">
      <c r="A81" t="str">
        <f t="shared" si="3"/>
        <v>03</v>
      </c>
      <c r="B81" s="68">
        <f t="shared" si="4"/>
        <v>0</v>
      </c>
      <c r="C81" t="s">
        <v>155</v>
      </c>
      <c r="D81" s="31" t="s">
        <v>391</v>
      </c>
      <c r="E81">
        <f t="shared" ca="1" si="5"/>
        <v>0</v>
      </c>
    </row>
    <row r="82" spans="1:5">
      <c r="A82" t="str">
        <f t="shared" si="3"/>
        <v>04</v>
      </c>
      <c r="B82" s="68">
        <f t="shared" si="4"/>
        <v>0</v>
      </c>
      <c r="C82" t="s">
        <v>155</v>
      </c>
      <c r="D82" s="31" t="s">
        <v>392</v>
      </c>
      <c r="E82">
        <f t="shared" ca="1" si="5"/>
        <v>0</v>
      </c>
    </row>
    <row r="83" spans="1:5">
      <c r="A83" t="str">
        <f t="shared" si="3"/>
        <v>05</v>
      </c>
      <c r="B83" s="68">
        <f t="shared" si="4"/>
        <v>0</v>
      </c>
      <c r="C83" t="s">
        <v>155</v>
      </c>
      <c r="D83" s="31" t="s">
        <v>393</v>
      </c>
      <c r="E83">
        <f t="shared" ca="1" si="5"/>
        <v>0</v>
      </c>
    </row>
    <row r="84" spans="1:5">
      <c r="A84" t="str">
        <f t="shared" si="3"/>
        <v>06</v>
      </c>
      <c r="B84" s="68">
        <f t="shared" si="4"/>
        <v>0</v>
      </c>
      <c r="C84" t="s">
        <v>155</v>
      </c>
      <c r="D84" s="31" t="s">
        <v>394</v>
      </c>
      <c r="E84">
        <f t="shared" ca="1" si="5"/>
        <v>0</v>
      </c>
    </row>
    <row r="85" spans="1:5">
      <c r="A85" t="str">
        <f t="shared" si="3"/>
        <v>07</v>
      </c>
      <c r="B85" s="68">
        <f t="shared" si="4"/>
        <v>0</v>
      </c>
      <c r="C85" t="s">
        <v>155</v>
      </c>
      <c r="D85" s="31" t="s">
        <v>395</v>
      </c>
      <c r="E85">
        <f t="shared" ca="1" si="5"/>
        <v>0</v>
      </c>
    </row>
    <row r="86" spans="1:5">
      <c r="A86" t="str">
        <f t="shared" si="3"/>
        <v>08</v>
      </c>
      <c r="B86" s="68">
        <f t="shared" si="4"/>
        <v>0</v>
      </c>
      <c r="C86" t="s">
        <v>155</v>
      </c>
      <c r="D86" s="31" t="s">
        <v>396</v>
      </c>
      <c r="E86">
        <f t="shared" ca="1" si="5"/>
        <v>0</v>
      </c>
    </row>
    <row r="87" spans="1:5">
      <c r="A87" t="str">
        <f t="shared" si="3"/>
        <v>09</v>
      </c>
      <c r="B87" s="68">
        <f t="shared" si="4"/>
        <v>0</v>
      </c>
      <c r="C87" t="s">
        <v>155</v>
      </c>
      <c r="D87" s="31" t="s">
        <v>397</v>
      </c>
      <c r="E87">
        <f t="shared" ca="1" si="5"/>
        <v>0</v>
      </c>
    </row>
    <row r="88" spans="1:5">
      <c r="A88" t="str">
        <f t="shared" si="3"/>
        <v>10</v>
      </c>
      <c r="B88" s="68">
        <f t="shared" si="4"/>
        <v>0</v>
      </c>
      <c r="C88" t="s">
        <v>155</v>
      </c>
      <c r="D88" s="31" t="s">
        <v>398</v>
      </c>
      <c r="E88">
        <f t="shared" ca="1" si="5"/>
        <v>0</v>
      </c>
    </row>
    <row r="89" spans="1:5">
      <c r="A89" t="str">
        <f t="shared" si="3"/>
        <v>11</v>
      </c>
      <c r="B89" s="68">
        <f t="shared" si="4"/>
        <v>0</v>
      </c>
      <c r="C89" t="s">
        <v>155</v>
      </c>
      <c r="D89" s="31" t="s">
        <v>399</v>
      </c>
      <c r="E89">
        <f t="shared" ca="1" si="5"/>
        <v>0</v>
      </c>
    </row>
    <row r="90" spans="1:5">
      <c r="A90" t="str">
        <f t="shared" si="3"/>
        <v>12</v>
      </c>
      <c r="B90" s="68">
        <f t="shared" si="4"/>
        <v>0</v>
      </c>
      <c r="C90" t="s">
        <v>155</v>
      </c>
      <c r="D90" s="31" t="s">
        <v>400</v>
      </c>
      <c r="E90">
        <f t="shared" ca="1" si="5"/>
        <v>0</v>
      </c>
    </row>
    <row r="91" spans="1:5">
      <c r="A91" t="str">
        <f t="shared" si="3"/>
        <v>13</v>
      </c>
      <c r="B91" s="68">
        <f t="shared" si="4"/>
        <v>0</v>
      </c>
      <c r="C91" t="s">
        <v>155</v>
      </c>
      <c r="D91" s="31" t="s">
        <v>401</v>
      </c>
      <c r="E91">
        <f t="shared" ca="1" si="5"/>
        <v>0</v>
      </c>
    </row>
    <row r="92" spans="1:5">
      <c r="A92" t="str">
        <f t="shared" si="3"/>
        <v>100</v>
      </c>
      <c r="B92" s="68">
        <f t="shared" si="4"/>
        <v>0</v>
      </c>
      <c r="C92" t="s">
        <v>155</v>
      </c>
      <c r="D92" s="31" t="s">
        <v>402</v>
      </c>
      <c r="E92">
        <f t="shared" ca="1" si="5"/>
        <v>0</v>
      </c>
    </row>
    <row r="93" spans="1:5">
      <c r="A93" t="str">
        <f t="shared" si="3"/>
        <v>01</v>
      </c>
      <c r="B93" s="68">
        <f t="shared" si="4"/>
        <v>0</v>
      </c>
      <c r="C93" t="s">
        <v>156</v>
      </c>
      <c r="D93" s="31" t="s">
        <v>403</v>
      </c>
      <c r="E93">
        <f t="shared" ca="1" si="5"/>
        <v>0</v>
      </c>
    </row>
    <row r="94" spans="1:5">
      <c r="A94" t="str">
        <f t="shared" si="3"/>
        <v>02</v>
      </c>
      <c r="B94" s="68">
        <f t="shared" si="4"/>
        <v>0</v>
      </c>
      <c r="C94" t="s">
        <v>156</v>
      </c>
      <c r="D94" s="31" t="s">
        <v>404</v>
      </c>
      <c r="E94">
        <f t="shared" ca="1" si="5"/>
        <v>0</v>
      </c>
    </row>
    <row r="95" spans="1:5">
      <c r="A95" t="str">
        <f t="shared" si="3"/>
        <v>03</v>
      </c>
      <c r="B95" s="68">
        <f t="shared" si="4"/>
        <v>0</v>
      </c>
      <c r="C95" t="s">
        <v>156</v>
      </c>
      <c r="D95" s="31" t="s">
        <v>405</v>
      </c>
      <c r="E95">
        <f t="shared" ca="1" si="5"/>
        <v>0</v>
      </c>
    </row>
    <row r="96" spans="1:5">
      <c r="A96" t="str">
        <f t="shared" si="3"/>
        <v>04</v>
      </c>
      <c r="B96" s="68">
        <f t="shared" si="4"/>
        <v>0</v>
      </c>
      <c r="C96" t="s">
        <v>156</v>
      </c>
      <c r="D96" s="31" t="s">
        <v>406</v>
      </c>
      <c r="E96">
        <f t="shared" ca="1" si="5"/>
        <v>0</v>
      </c>
    </row>
    <row r="97" spans="1:5">
      <c r="A97" t="str">
        <f t="shared" si="3"/>
        <v>05</v>
      </c>
      <c r="B97" s="68">
        <f t="shared" si="4"/>
        <v>0</v>
      </c>
      <c r="C97" t="s">
        <v>156</v>
      </c>
      <c r="D97" s="31" t="s">
        <v>407</v>
      </c>
      <c r="E97">
        <f t="shared" ca="1" si="5"/>
        <v>0</v>
      </c>
    </row>
    <row r="98" spans="1:5">
      <c r="A98" t="str">
        <f t="shared" si="3"/>
        <v>06</v>
      </c>
      <c r="B98" s="68">
        <f t="shared" si="4"/>
        <v>0</v>
      </c>
      <c r="C98" t="s">
        <v>156</v>
      </c>
      <c r="D98" s="31" t="s">
        <v>408</v>
      </c>
      <c r="E98">
        <f t="shared" ca="1" si="5"/>
        <v>0</v>
      </c>
    </row>
    <row r="99" spans="1:5">
      <c r="A99" t="str">
        <f t="shared" si="3"/>
        <v>07</v>
      </c>
      <c r="B99" s="68">
        <f t="shared" si="4"/>
        <v>0</v>
      </c>
      <c r="C99" t="s">
        <v>156</v>
      </c>
      <c r="D99" s="31" t="s">
        <v>409</v>
      </c>
      <c r="E99">
        <f t="shared" ca="1" si="5"/>
        <v>0</v>
      </c>
    </row>
    <row r="100" spans="1:5">
      <c r="A100" t="str">
        <f t="shared" si="3"/>
        <v>08</v>
      </c>
      <c r="B100" s="68">
        <f t="shared" si="4"/>
        <v>0</v>
      </c>
      <c r="C100" t="s">
        <v>156</v>
      </c>
      <c r="D100" s="31" t="s">
        <v>410</v>
      </c>
      <c r="E100">
        <f t="shared" ca="1" si="5"/>
        <v>0</v>
      </c>
    </row>
    <row r="101" spans="1:5">
      <c r="A101" t="str">
        <f t="shared" si="3"/>
        <v>09</v>
      </c>
      <c r="B101" s="68">
        <f t="shared" si="4"/>
        <v>0</v>
      </c>
      <c r="C101" t="s">
        <v>156</v>
      </c>
      <c r="D101" s="31" t="s">
        <v>411</v>
      </c>
      <c r="E101">
        <f t="shared" ca="1" si="5"/>
        <v>0</v>
      </c>
    </row>
    <row r="102" spans="1:5">
      <c r="A102" t="str">
        <f t="shared" si="3"/>
        <v>10</v>
      </c>
      <c r="B102" s="68">
        <f t="shared" si="4"/>
        <v>0</v>
      </c>
      <c r="C102" t="s">
        <v>156</v>
      </c>
      <c r="D102" s="31" t="s">
        <v>412</v>
      </c>
      <c r="E102">
        <f t="shared" ca="1" si="5"/>
        <v>0</v>
      </c>
    </row>
    <row r="103" spans="1:5">
      <c r="A103" t="str">
        <f t="shared" si="3"/>
        <v>11</v>
      </c>
      <c r="B103" s="68">
        <f t="shared" si="4"/>
        <v>0</v>
      </c>
      <c r="C103" t="s">
        <v>156</v>
      </c>
      <c r="D103" s="31" t="s">
        <v>413</v>
      </c>
      <c r="E103">
        <f t="shared" ca="1" si="5"/>
        <v>0</v>
      </c>
    </row>
    <row r="104" spans="1:5">
      <c r="A104" t="str">
        <f t="shared" si="3"/>
        <v>12</v>
      </c>
      <c r="B104" s="68">
        <f t="shared" si="4"/>
        <v>0</v>
      </c>
      <c r="C104" t="s">
        <v>156</v>
      </c>
      <c r="D104" s="31" t="s">
        <v>414</v>
      </c>
      <c r="E104">
        <f t="shared" ca="1" si="5"/>
        <v>0</v>
      </c>
    </row>
    <row r="105" spans="1:5">
      <c r="A105" t="str">
        <f t="shared" si="3"/>
        <v>13</v>
      </c>
      <c r="B105" s="68">
        <f t="shared" si="4"/>
        <v>0</v>
      </c>
      <c r="C105" t="s">
        <v>156</v>
      </c>
      <c r="D105" s="31" t="s">
        <v>415</v>
      </c>
      <c r="E105">
        <f t="shared" ca="1" si="5"/>
        <v>0</v>
      </c>
    </row>
    <row r="106" spans="1:5">
      <c r="A106" t="str">
        <f t="shared" si="3"/>
        <v>100</v>
      </c>
      <c r="B106" s="68">
        <f t="shared" si="4"/>
        <v>0</v>
      </c>
      <c r="C106" t="s">
        <v>156</v>
      </c>
      <c r="D106" s="31" t="s">
        <v>416</v>
      </c>
      <c r="E106">
        <f t="shared" ca="1" si="5"/>
        <v>0</v>
      </c>
    </row>
    <row r="107" spans="1:5">
      <c r="A107" t="str">
        <f t="shared" si="3"/>
        <v>01</v>
      </c>
      <c r="B107" s="68">
        <f t="shared" si="4"/>
        <v>0</v>
      </c>
      <c r="C107" t="s">
        <v>157</v>
      </c>
      <c r="D107" s="31" t="s">
        <v>417</v>
      </c>
      <c r="E107">
        <f t="shared" ca="1" si="5"/>
        <v>0</v>
      </c>
    </row>
    <row r="108" spans="1:5">
      <c r="A108" t="str">
        <f t="shared" si="3"/>
        <v>02</v>
      </c>
      <c r="B108" s="68">
        <f t="shared" si="4"/>
        <v>0</v>
      </c>
      <c r="C108" t="s">
        <v>157</v>
      </c>
      <c r="D108" s="31" t="s">
        <v>418</v>
      </c>
      <c r="E108">
        <f t="shared" ca="1" si="5"/>
        <v>0</v>
      </c>
    </row>
    <row r="109" spans="1:5">
      <c r="A109" t="str">
        <f t="shared" si="3"/>
        <v>03</v>
      </c>
      <c r="B109" s="68">
        <f t="shared" si="4"/>
        <v>0</v>
      </c>
      <c r="C109" t="s">
        <v>157</v>
      </c>
      <c r="D109" s="31" t="s">
        <v>419</v>
      </c>
      <c r="E109">
        <f t="shared" ca="1" si="5"/>
        <v>0</v>
      </c>
    </row>
    <row r="110" spans="1:5">
      <c r="A110" t="str">
        <f t="shared" si="3"/>
        <v>04</v>
      </c>
      <c r="B110" s="68">
        <f t="shared" si="4"/>
        <v>0</v>
      </c>
      <c r="C110" t="s">
        <v>157</v>
      </c>
      <c r="D110" s="31" t="s">
        <v>420</v>
      </c>
      <c r="E110">
        <f t="shared" ca="1" si="5"/>
        <v>0</v>
      </c>
    </row>
    <row r="111" spans="1:5">
      <c r="A111" t="str">
        <f t="shared" si="3"/>
        <v>05</v>
      </c>
      <c r="B111" s="68">
        <f t="shared" si="4"/>
        <v>0</v>
      </c>
      <c r="C111" t="s">
        <v>157</v>
      </c>
      <c r="D111" s="31" t="s">
        <v>421</v>
      </c>
      <c r="E111">
        <f t="shared" ca="1" si="5"/>
        <v>0</v>
      </c>
    </row>
    <row r="112" spans="1:5">
      <c r="A112" t="str">
        <f t="shared" si="3"/>
        <v>06</v>
      </c>
      <c r="B112" s="68">
        <f t="shared" si="4"/>
        <v>0</v>
      </c>
      <c r="C112" t="s">
        <v>157</v>
      </c>
      <c r="D112" s="31" t="s">
        <v>422</v>
      </c>
      <c r="E112">
        <f t="shared" ca="1" si="5"/>
        <v>0</v>
      </c>
    </row>
    <row r="113" spans="1:5">
      <c r="A113" t="str">
        <f t="shared" si="3"/>
        <v>07</v>
      </c>
      <c r="B113" s="68">
        <f t="shared" si="4"/>
        <v>0</v>
      </c>
      <c r="C113" t="s">
        <v>157</v>
      </c>
      <c r="D113" s="31" t="s">
        <v>423</v>
      </c>
      <c r="E113">
        <f t="shared" ca="1" si="5"/>
        <v>0</v>
      </c>
    </row>
    <row r="114" spans="1:5">
      <c r="A114" t="str">
        <f t="shared" si="3"/>
        <v>08</v>
      </c>
      <c r="B114" s="68">
        <f t="shared" si="4"/>
        <v>0</v>
      </c>
      <c r="C114" t="s">
        <v>157</v>
      </c>
      <c r="D114" s="31" t="s">
        <v>424</v>
      </c>
      <c r="E114">
        <f t="shared" ca="1" si="5"/>
        <v>0</v>
      </c>
    </row>
    <row r="115" spans="1:5">
      <c r="A115" t="str">
        <f t="shared" si="3"/>
        <v>09</v>
      </c>
      <c r="B115" s="68">
        <f t="shared" si="4"/>
        <v>0</v>
      </c>
      <c r="C115" t="s">
        <v>157</v>
      </c>
      <c r="D115" s="31" t="s">
        <v>425</v>
      </c>
      <c r="E115">
        <f t="shared" ca="1" si="5"/>
        <v>0</v>
      </c>
    </row>
    <row r="116" spans="1:5">
      <c r="A116" t="str">
        <f t="shared" si="3"/>
        <v>10</v>
      </c>
      <c r="B116" s="68">
        <f t="shared" si="4"/>
        <v>0</v>
      </c>
      <c r="C116" t="s">
        <v>157</v>
      </c>
      <c r="D116" s="31" t="s">
        <v>426</v>
      </c>
      <c r="E116">
        <f t="shared" ca="1" si="5"/>
        <v>0</v>
      </c>
    </row>
    <row r="117" spans="1:5">
      <c r="A117" t="str">
        <f t="shared" si="3"/>
        <v>11</v>
      </c>
      <c r="B117" s="68">
        <f t="shared" si="4"/>
        <v>0</v>
      </c>
      <c r="C117" t="s">
        <v>157</v>
      </c>
      <c r="D117" s="31" t="s">
        <v>427</v>
      </c>
      <c r="E117">
        <f t="shared" ca="1" si="5"/>
        <v>0</v>
      </c>
    </row>
    <row r="118" spans="1:5">
      <c r="A118" t="str">
        <f t="shared" si="3"/>
        <v>12</v>
      </c>
      <c r="B118" s="68">
        <f t="shared" si="4"/>
        <v>0</v>
      </c>
      <c r="C118" t="s">
        <v>157</v>
      </c>
      <c r="D118" s="31" t="s">
        <v>428</v>
      </c>
      <c r="E118">
        <f t="shared" ca="1" si="5"/>
        <v>0</v>
      </c>
    </row>
    <row r="119" spans="1:5">
      <c r="A119" t="str">
        <f t="shared" si="3"/>
        <v>13</v>
      </c>
      <c r="B119" s="68">
        <f t="shared" si="4"/>
        <v>0</v>
      </c>
      <c r="C119" t="s">
        <v>157</v>
      </c>
      <c r="D119" s="31" t="s">
        <v>429</v>
      </c>
      <c r="E119">
        <f t="shared" ca="1" si="5"/>
        <v>0</v>
      </c>
    </row>
    <row r="120" spans="1:5">
      <c r="A120" t="str">
        <f t="shared" si="3"/>
        <v>100</v>
      </c>
      <c r="B120" s="68">
        <f t="shared" si="4"/>
        <v>0</v>
      </c>
      <c r="C120" t="s">
        <v>157</v>
      </c>
      <c r="D120" s="31" t="s">
        <v>430</v>
      </c>
      <c r="E120">
        <f t="shared" ca="1" si="5"/>
        <v>0</v>
      </c>
    </row>
    <row r="121" spans="1:5">
      <c r="A121" t="str">
        <f t="shared" si="3"/>
        <v>01</v>
      </c>
      <c r="B121" s="68">
        <f t="shared" si="4"/>
        <v>0</v>
      </c>
      <c r="C121" t="s">
        <v>158</v>
      </c>
      <c r="D121" s="31" t="s">
        <v>431</v>
      </c>
      <c r="E121">
        <f t="shared" ca="1" si="5"/>
        <v>0</v>
      </c>
    </row>
    <row r="122" spans="1:5">
      <c r="A122" t="str">
        <f t="shared" si="3"/>
        <v>02</v>
      </c>
      <c r="B122" s="68">
        <f t="shared" si="4"/>
        <v>0</v>
      </c>
      <c r="C122" t="s">
        <v>158</v>
      </c>
      <c r="D122" s="31" t="s">
        <v>432</v>
      </c>
      <c r="E122">
        <f t="shared" ca="1" si="5"/>
        <v>0</v>
      </c>
    </row>
    <row r="123" spans="1:5">
      <c r="A123" t="str">
        <f t="shared" si="3"/>
        <v>03</v>
      </c>
      <c r="B123" s="68">
        <f t="shared" si="4"/>
        <v>0</v>
      </c>
      <c r="C123" t="s">
        <v>158</v>
      </c>
      <c r="D123" s="31" t="s">
        <v>433</v>
      </c>
      <c r="E123">
        <f t="shared" ca="1" si="5"/>
        <v>0</v>
      </c>
    </row>
    <row r="124" spans="1:5">
      <c r="A124" t="str">
        <f t="shared" si="3"/>
        <v>04</v>
      </c>
      <c r="B124" s="68">
        <f t="shared" si="4"/>
        <v>0</v>
      </c>
      <c r="C124" t="s">
        <v>158</v>
      </c>
      <c r="D124" s="31" t="s">
        <v>434</v>
      </c>
      <c r="E124">
        <f t="shared" ca="1" si="5"/>
        <v>0</v>
      </c>
    </row>
    <row r="125" spans="1:5">
      <c r="A125" t="str">
        <f t="shared" si="3"/>
        <v>05</v>
      </c>
      <c r="B125" s="68">
        <f t="shared" si="4"/>
        <v>0</v>
      </c>
      <c r="C125" t="s">
        <v>158</v>
      </c>
      <c r="D125" s="31" t="s">
        <v>435</v>
      </c>
      <c r="E125">
        <f t="shared" ca="1" si="5"/>
        <v>0</v>
      </c>
    </row>
    <row r="126" spans="1:5">
      <c r="A126" t="str">
        <f t="shared" si="3"/>
        <v>06</v>
      </c>
      <c r="B126" s="68">
        <f t="shared" si="4"/>
        <v>0</v>
      </c>
      <c r="C126" t="s">
        <v>158</v>
      </c>
      <c r="D126" s="31" t="s">
        <v>436</v>
      </c>
      <c r="E126">
        <f t="shared" ca="1" si="5"/>
        <v>0</v>
      </c>
    </row>
    <row r="127" spans="1:5">
      <c r="A127" t="str">
        <f t="shared" si="3"/>
        <v>07</v>
      </c>
      <c r="B127" s="68">
        <f t="shared" si="4"/>
        <v>0</v>
      </c>
      <c r="C127" t="s">
        <v>158</v>
      </c>
      <c r="D127" s="31" t="s">
        <v>437</v>
      </c>
      <c r="E127">
        <f t="shared" ca="1" si="5"/>
        <v>0</v>
      </c>
    </row>
    <row r="128" spans="1:5">
      <c r="A128" t="str">
        <f t="shared" si="3"/>
        <v>08</v>
      </c>
      <c r="B128" s="68">
        <f t="shared" si="4"/>
        <v>0</v>
      </c>
      <c r="C128" t="s">
        <v>158</v>
      </c>
      <c r="D128" s="31" t="s">
        <v>438</v>
      </c>
      <c r="E128">
        <f t="shared" ca="1" si="5"/>
        <v>0</v>
      </c>
    </row>
    <row r="129" spans="1:5">
      <c r="A129" t="str">
        <f t="shared" si="3"/>
        <v>09</v>
      </c>
      <c r="B129" s="68">
        <f t="shared" si="4"/>
        <v>0</v>
      </c>
      <c r="C129" t="s">
        <v>158</v>
      </c>
      <c r="D129" s="31" t="s">
        <v>439</v>
      </c>
      <c r="E129">
        <f t="shared" ca="1" si="5"/>
        <v>0</v>
      </c>
    </row>
    <row r="130" spans="1:5">
      <c r="A130" t="str">
        <f t="shared" si="3"/>
        <v>10</v>
      </c>
      <c r="B130" s="68">
        <f t="shared" si="4"/>
        <v>0</v>
      </c>
      <c r="C130" t="s">
        <v>158</v>
      </c>
      <c r="D130" s="31" t="s">
        <v>440</v>
      </c>
      <c r="E130">
        <f t="shared" ca="1" si="5"/>
        <v>0</v>
      </c>
    </row>
    <row r="131" spans="1:5">
      <c r="A131" t="str">
        <f t="shared" si="3"/>
        <v>11</v>
      </c>
      <c r="B131" s="68">
        <f t="shared" si="4"/>
        <v>0</v>
      </c>
      <c r="C131" t="s">
        <v>158</v>
      </c>
      <c r="D131" s="31" t="s">
        <v>441</v>
      </c>
      <c r="E131">
        <f t="shared" ca="1" si="5"/>
        <v>0</v>
      </c>
    </row>
    <row r="132" spans="1:5">
      <c r="A132" t="str">
        <f t="shared" si="3"/>
        <v>12</v>
      </c>
      <c r="B132" s="68">
        <f t="shared" si="4"/>
        <v>0</v>
      </c>
      <c r="C132" t="s">
        <v>158</v>
      </c>
      <c r="D132" s="31" t="s">
        <v>442</v>
      </c>
      <c r="E132">
        <f t="shared" ca="1" si="5"/>
        <v>0</v>
      </c>
    </row>
    <row r="133" spans="1:5">
      <c r="A133" t="str">
        <f t="shared" si="3"/>
        <v>13</v>
      </c>
      <c r="B133" s="68">
        <f t="shared" si="4"/>
        <v>0</v>
      </c>
      <c r="C133" t="s">
        <v>158</v>
      </c>
      <c r="D133" s="31" t="s">
        <v>443</v>
      </c>
      <c r="E133">
        <f t="shared" ca="1" si="5"/>
        <v>0</v>
      </c>
    </row>
    <row r="134" spans="1:5">
      <c r="A134" t="str">
        <f t="shared" si="3"/>
        <v>100</v>
      </c>
      <c r="B134" s="68">
        <f t="shared" si="4"/>
        <v>0</v>
      </c>
      <c r="C134" t="s">
        <v>158</v>
      </c>
      <c r="D134" s="31" t="s">
        <v>444</v>
      </c>
      <c r="E134">
        <f t="shared" ca="1" si="5"/>
        <v>0</v>
      </c>
    </row>
    <row r="135" spans="1:5">
      <c r="A135" t="str">
        <f t="shared" si="3"/>
        <v>01</v>
      </c>
      <c r="B135" s="68">
        <f t="shared" si="4"/>
        <v>0</v>
      </c>
      <c r="C135" t="s">
        <v>159</v>
      </c>
      <c r="D135" s="31" t="s">
        <v>445</v>
      </c>
      <c r="E135">
        <f t="shared" ca="1" si="5"/>
        <v>0</v>
      </c>
    </row>
    <row r="136" spans="1:5">
      <c r="A136" t="str">
        <f t="shared" si="3"/>
        <v>02</v>
      </c>
      <c r="B136" s="68">
        <f t="shared" si="4"/>
        <v>0</v>
      </c>
      <c r="C136" t="s">
        <v>159</v>
      </c>
      <c r="D136" s="31" t="s">
        <v>446</v>
      </c>
      <c r="E136">
        <f t="shared" ca="1" si="5"/>
        <v>0</v>
      </c>
    </row>
    <row r="137" spans="1:5">
      <c r="A137" t="str">
        <f t="shared" si="3"/>
        <v>03</v>
      </c>
      <c r="B137" s="68">
        <f t="shared" si="4"/>
        <v>0</v>
      </c>
      <c r="C137" t="s">
        <v>159</v>
      </c>
      <c r="D137" s="31" t="s">
        <v>447</v>
      </c>
      <c r="E137">
        <f t="shared" ca="1" si="5"/>
        <v>0</v>
      </c>
    </row>
    <row r="138" spans="1:5">
      <c r="A138" t="str">
        <f t="shared" ref="A138:A201" si="6">MID(D138,LEN(C138)+2,LEN(D138)-LEN(C138))</f>
        <v>04</v>
      </c>
      <c r="B138" s="68">
        <f t="shared" ref="B138:B201" si="7">IF(ISNUMBER(FIND("PU",D138,1)),"PU",IF(ISNUMBER(FIND("W-",D138,1)),"W",0))</f>
        <v>0</v>
      </c>
      <c r="C138" t="s">
        <v>159</v>
      </c>
      <c r="D138" s="31" t="s">
        <v>448</v>
      </c>
      <c r="E138">
        <f t="shared" ref="E138:E201" ca="1" si="8">IFERROR(IF(B138=0,VLOOKUP(C138,INDIRECT($G$4&amp;$H$4),MATCH($A138,INDIRECT($G$4&amp;$I$4),0),0),IF(B138="W",VLOOKUP(C138,INDIRECT($G$5&amp;$H$5),MATCH($A138,INDIRECT($G$5&amp;$I$5),0),FALSE),VLOOKUP(C138,INDIRECT($G$6&amp;$H$6),MATCH($A138,INDIRECT($G$6&amp;$I$6),0),FALSE))),0)</f>
        <v>0</v>
      </c>
    </row>
    <row r="139" spans="1:5">
      <c r="A139" t="str">
        <f t="shared" si="6"/>
        <v>05</v>
      </c>
      <c r="B139" s="68">
        <f t="shared" si="7"/>
        <v>0</v>
      </c>
      <c r="C139" t="s">
        <v>159</v>
      </c>
      <c r="D139" s="31" t="s">
        <v>449</v>
      </c>
      <c r="E139">
        <f t="shared" ca="1" si="8"/>
        <v>0</v>
      </c>
    </row>
    <row r="140" spans="1:5">
      <c r="A140" t="str">
        <f t="shared" si="6"/>
        <v>06</v>
      </c>
      <c r="B140" s="68">
        <f t="shared" si="7"/>
        <v>0</v>
      </c>
      <c r="C140" t="s">
        <v>159</v>
      </c>
      <c r="D140" s="31" t="s">
        <v>450</v>
      </c>
      <c r="E140">
        <f t="shared" ca="1" si="8"/>
        <v>0</v>
      </c>
    </row>
    <row r="141" spans="1:5">
      <c r="A141" t="str">
        <f t="shared" si="6"/>
        <v>07</v>
      </c>
      <c r="B141" s="68">
        <f t="shared" si="7"/>
        <v>0</v>
      </c>
      <c r="C141" t="s">
        <v>159</v>
      </c>
      <c r="D141" s="31" t="s">
        <v>451</v>
      </c>
      <c r="E141">
        <f t="shared" ca="1" si="8"/>
        <v>0</v>
      </c>
    </row>
    <row r="142" spans="1:5">
      <c r="A142" t="str">
        <f t="shared" si="6"/>
        <v>08</v>
      </c>
      <c r="B142" s="68">
        <f t="shared" si="7"/>
        <v>0</v>
      </c>
      <c r="C142" t="s">
        <v>159</v>
      </c>
      <c r="D142" s="31" t="s">
        <v>452</v>
      </c>
      <c r="E142">
        <f t="shared" ca="1" si="8"/>
        <v>0</v>
      </c>
    </row>
    <row r="143" spans="1:5">
      <c r="A143" t="str">
        <f t="shared" si="6"/>
        <v>09</v>
      </c>
      <c r="B143" s="68">
        <f t="shared" si="7"/>
        <v>0</v>
      </c>
      <c r="C143" t="s">
        <v>159</v>
      </c>
      <c r="D143" s="31" t="s">
        <v>453</v>
      </c>
      <c r="E143">
        <f t="shared" ca="1" si="8"/>
        <v>0</v>
      </c>
    </row>
    <row r="144" spans="1:5">
      <c r="A144" t="str">
        <f t="shared" si="6"/>
        <v>10</v>
      </c>
      <c r="B144" s="68">
        <f t="shared" si="7"/>
        <v>0</v>
      </c>
      <c r="C144" t="s">
        <v>159</v>
      </c>
      <c r="D144" s="31" t="s">
        <v>454</v>
      </c>
      <c r="E144">
        <f t="shared" ca="1" si="8"/>
        <v>0</v>
      </c>
    </row>
    <row r="145" spans="1:5">
      <c r="A145" t="str">
        <f t="shared" si="6"/>
        <v>11</v>
      </c>
      <c r="B145" s="68">
        <f t="shared" si="7"/>
        <v>0</v>
      </c>
      <c r="C145" t="s">
        <v>159</v>
      </c>
      <c r="D145" s="31" t="s">
        <v>455</v>
      </c>
      <c r="E145">
        <f t="shared" ca="1" si="8"/>
        <v>0</v>
      </c>
    </row>
    <row r="146" spans="1:5">
      <c r="A146" t="str">
        <f t="shared" si="6"/>
        <v>12</v>
      </c>
      <c r="B146" s="68">
        <f t="shared" si="7"/>
        <v>0</v>
      </c>
      <c r="C146" t="s">
        <v>159</v>
      </c>
      <c r="D146" s="31" t="s">
        <v>456</v>
      </c>
      <c r="E146">
        <f t="shared" ca="1" si="8"/>
        <v>0</v>
      </c>
    </row>
    <row r="147" spans="1:5">
      <c r="A147" t="str">
        <f t="shared" si="6"/>
        <v>13</v>
      </c>
      <c r="B147" s="68">
        <f t="shared" si="7"/>
        <v>0</v>
      </c>
      <c r="C147" t="s">
        <v>159</v>
      </c>
      <c r="D147" s="31" t="s">
        <v>457</v>
      </c>
      <c r="E147">
        <f t="shared" ca="1" si="8"/>
        <v>0</v>
      </c>
    </row>
    <row r="148" spans="1:5">
      <c r="A148" t="str">
        <f t="shared" si="6"/>
        <v>100</v>
      </c>
      <c r="B148" s="68">
        <f t="shared" si="7"/>
        <v>0</v>
      </c>
      <c r="C148" t="s">
        <v>159</v>
      </c>
      <c r="D148" s="31" t="s">
        <v>458</v>
      </c>
      <c r="E148">
        <f t="shared" ca="1" si="8"/>
        <v>0</v>
      </c>
    </row>
    <row r="149" spans="1:5">
      <c r="A149" t="str">
        <f t="shared" si="6"/>
        <v>01</v>
      </c>
      <c r="B149" s="68">
        <f t="shared" si="7"/>
        <v>0</v>
      </c>
      <c r="C149" t="s">
        <v>160</v>
      </c>
      <c r="D149" s="31" t="s">
        <v>459</v>
      </c>
      <c r="E149">
        <f t="shared" ca="1" si="8"/>
        <v>0</v>
      </c>
    </row>
    <row r="150" spans="1:5">
      <c r="A150" t="str">
        <f t="shared" si="6"/>
        <v>02</v>
      </c>
      <c r="B150" s="68">
        <f t="shared" si="7"/>
        <v>0</v>
      </c>
      <c r="C150" t="s">
        <v>160</v>
      </c>
      <c r="D150" s="31" t="s">
        <v>460</v>
      </c>
      <c r="E150">
        <f t="shared" ca="1" si="8"/>
        <v>0</v>
      </c>
    </row>
    <row r="151" spans="1:5">
      <c r="A151" t="str">
        <f t="shared" si="6"/>
        <v>03</v>
      </c>
      <c r="B151" s="68">
        <f t="shared" si="7"/>
        <v>0</v>
      </c>
      <c r="C151" t="s">
        <v>160</v>
      </c>
      <c r="D151" s="31" t="s">
        <v>461</v>
      </c>
      <c r="E151">
        <f t="shared" ca="1" si="8"/>
        <v>0</v>
      </c>
    </row>
    <row r="152" spans="1:5">
      <c r="A152" t="str">
        <f t="shared" si="6"/>
        <v>04</v>
      </c>
      <c r="B152" s="68">
        <f t="shared" si="7"/>
        <v>0</v>
      </c>
      <c r="C152" t="s">
        <v>160</v>
      </c>
      <c r="D152" s="31" t="s">
        <v>462</v>
      </c>
      <c r="E152">
        <f t="shared" ca="1" si="8"/>
        <v>0</v>
      </c>
    </row>
    <row r="153" spans="1:5">
      <c r="A153" t="str">
        <f t="shared" si="6"/>
        <v>05</v>
      </c>
      <c r="B153" s="68">
        <f t="shared" si="7"/>
        <v>0</v>
      </c>
      <c r="C153" t="s">
        <v>160</v>
      </c>
      <c r="D153" s="31" t="s">
        <v>463</v>
      </c>
      <c r="E153">
        <f t="shared" ca="1" si="8"/>
        <v>0</v>
      </c>
    </row>
    <row r="154" spans="1:5">
      <c r="A154" t="str">
        <f t="shared" si="6"/>
        <v>06</v>
      </c>
      <c r="B154" s="68">
        <f t="shared" si="7"/>
        <v>0</v>
      </c>
      <c r="C154" t="s">
        <v>160</v>
      </c>
      <c r="D154" s="31" t="s">
        <v>464</v>
      </c>
      <c r="E154">
        <f t="shared" ca="1" si="8"/>
        <v>0</v>
      </c>
    </row>
    <row r="155" spans="1:5">
      <c r="A155" t="str">
        <f t="shared" si="6"/>
        <v>07</v>
      </c>
      <c r="B155" s="68">
        <f t="shared" si="7"/>
        <v>0</v>
      </c>
      <c r="C155" t="s">
        <v>160</v>
      </c>
      <c r="D155" s="31" t="s">
        <v>465</v>
      </c>
      <c r="E155">
        <f t="shared" ca="1" si="8"/>
        <v>0</v>
      </c>
    </row>
    <row r="156" spans="1:5">
      <c r="A156" t="str">
        <f t="shared" si="6"/>
        <v>08</v>
      </c>
      <c r="B156" s="68">
        <f t="shared" si="7"/>
        <v>0</v>
      </c>
      <c r="C156" t="s">
        <v>160</v>
      </c>
      <c r="D156" s="31" t="s">
        <v>466</v>
      </c>
      <c r="E156">
        <f t="shared" ca="1" si="8"/>
        <v>0</v>
      </c>
    </row>
    <row r="157" spans="1:5">
      <c r="A157" t="str">
        <f t="shared" si="6"/>
        <v>09</v>
      </c>
      <c r="B157" s="68">
        <f t="shared" si="7"/>
        <v>0</v>
      </c>
      <c r="C157" t="s">
        <v>160</v>
      </c>
      <c r="D157" s="31" t="s">
        <v>467</v>
      </c>
      <c r="E157">
        <f t="shared" ca="1" si="8"/>
        <v>0</v>
      </c>
    </row>
    <row r="158" spans="1:5">
      <c r="A158" t="str">
        <f t="shared" si="6"/>
        <v>10</v>
      </c>
      <c r="B158" s="68">
        <f t="shared" si="7"/>
        <v>0</v>
      </c>
      <c r="C158" t="s">
        <v>160</v>
      </c>
      <c r="D158" s="31" t="s">
        <v>468</v>
      </c>
      <c r="E158">
        <f t="shared" ca="1" si="8"/>
        <v>0</v>
      </c>
    </row>
    <row r="159" spans="1:5">
      <c r="A159" t="str">
        <f t="shared" si="6"/>
        <v>11</v>
      </c>
      <c r="B159" s="68">
        <f t="shared" si="7"/>
        <v>0</v>
      </c>
      <c r="C159" t="s">
        <v>160</v>
      </c>
      <c r="D159" s="31" t="s">
        <v>469</v>
      </c>
      <c r="E159">
        <f t="shared" ca="1" si="8"/>
        <v>0</v>
      </c>
    </row>
    <row r="160" spans="1:5">
      <c r="A160" t="str">
        <f t="shared" si="6"/>
        <v>12</v>
      </c>
      <c r="B160" s="68">
        <f t="shared" si="7"/>
        <v>0</v>
      </c>
      <c r="C160" t="s">
        <v>160</v>
      </c>
      <c r="D160" s="31" t="s">
        <v>470</v>
      </c>
      <c r="E160">
        <f t="shared" ca="1" si="8"/>
        <v>0</v>
      </c>
    </row>
    <row r="161" spans="1:5">
      <c r="A161" t="str">
        <f t="shared" si="6"/>
        <v>13</v>
      </c>
      <c r="B161" s="68">
        <f t="shared" si="7"/>
        <v>0</v>
      </c>
      <c r="C161" t="s">
        <v>160</v>
      </c>
      <c r="D161" s="31" t="s">
        <v>471</v>
      </c>
      <c r="E161">
        <f t="shared" ca="1" si="8"/>
        <v>0</v>
      </c>
    </row>
    <row r="162" spans="1:5">
      <c r="A162" t="str">
        <f t="shared" si="6"/>
        <v>100</v>
      </c>
      <c r="B162" s="68">
        <f t="shared" si="7"/>
        <v>0</v>
      </c>
      <c r="C162" t="s">
        <v>160</v>
      </c>
      <c r="D162" s="31" t="s">
        <v>472</v>
      </c>
      <c r="E162">
        <f t="shared" ca="1" si="8"/>
        <v>0</v>
      </c>
    </row>
    <row r="163" spans="1:5">
      <c r="A163" t="str">
        <f t="shared" si="6"/>
        <v>01</v>
      </c>
      <c r="B163" s="68">
        <f t="shared" si="7"/>
        <v>0</v>
      </c>
      <c r="C163" t="s">
        <v>161</v>
      </c>
      <c r="D163" s="31" t="s">
        <v>473</v>
      </c>
      <c r="E163">
        <f t="shared" ca="1" si="8"/>
        <v>0</v>
      </c>
    </row>
    <row r="164" spans="1:5">
      <c r="A164" t="str">
        <f t="shared" si="6"/>
        <v>02</v>
      </c>
      <c r="B164" s="68">
        <f t="shared" si="7"/>
        <v>0</v>
      </c>
      <c r="C164" t="s">
        <v>161</v>
      </c>
      <c r="D164" s="31" t="s">
        <v>474</v>
      </c>
      <c r="E164">
        <f t="shared" ca="1" si="8"/>
        <v>0</v>
      </c>
    </row>
    <row r="165" spans="1:5">
      <c r="A165" t="str">
        <f t="shared" si="6"/>
        <v>03</v>
      </c>
      <c r="B165" s="68">
        <f t="shared" si="7"/>
        <v>0</v>
      </c>
      <c r="C165" t="s">
        <v>161</v>
      </c>
      <c r="D165" s="31" t="s">
        <v>475</v>
      </c>
      <c r="E165">
        <f t="shared" ca="1" si="8"/>
        <v>0</v>
      </c>
    </row>
    <row r="166" spans="1:5">
      <c r="A166" t="str">
        <f t="shared" si="6"/>
        <v>04</v>
      </c>
      <c r="B166" s="68">
        <f t="shared" si="7"/>
        <v>0</v>
      </c>
      <c r="C166" t="s">
        <v>161</v>
      </c>
      <c r="D166" s="31" t="s">
        <v>476</v>
      </c>
      <c r="E166">
        <f t="shared" ca="1" si="8"/>
        <v>0</v>
      </c>
    </row>
    <row r="167" spans="1:5">
      <c r="A167" t="str">
        <f t="shared" si="6"/>
        <v>05</v>
      </c>
      <c r="B167" s="68">
        <f t="shared" si="7"/>
        <v>0</v>
      </c>
      <c r="C167" t="s">
        <v>161</v>
      </c>
      <c r="D167" s="31" t="s">
        <v>477</v>
      </c>
      <c r="E167">
        <f t="shared" ca="1" si="8"/>
        <v>0</v>
      </c>
    </row>
    <row r="168" spans="1:5">
      <c r="A168" t="str">
        <f t="shared" si="6"/>
        <v>06</v>
      </c>
      <c r="B168" s="68">
        <f t="shared" si="7"/>
        <v>0</v>
      </c>
      <c r="C168" t="s">
        <v>161</v>
      </c>
      <c r="D168" s="31" t="s">
        <v>478</v>
      </c>
      <c r="E168">
        <f t="shared" ca="1" si="8"/>
        <v>0</v>
      </c>
    </row>
    <row r="169" spans="1:5">
      <c r="A169" t="str">
        <f t="shared" si="6"/>
        <v>07</v>
      </c>
      <c r="B169" s="68">
        <f t="shared" si="7"/>
        <v>0</v>
      </c>
      <c r="C169" t="s">
        <v>161</v>
      </c>
      <c r="D169" s="31" t="s">
        <v>479</v>
      </c>
      <c r="E169">
        <f t="shared" ca="1" si="8"/>
        <v>0</v>
      </c>
    </row>
    <row r="170" spans="1:5">
      <c r="A170" t="str">
        <f t="shared" si="6"/>
        <v>08</v>
      </c>
      <c r="B170" s="68">
        <f t="shared" si="7"/>
        <v>0</v>
      </c>
      <c r="C170" t="s">
        <v>161</v>
      </c>
      <c r="D170" s="31" t="s">
        <v>480</v>
      </c>
      <c r="E170">
        <f t="shared" ca="1" si="8"/>
        <v>0</v>
      </c>
    </row>
    <row r="171" spans="1:5">
      <c r="A171" t="str">
        <f t="shared" si="6"/>
        <v>09</v>
      </c>
      <c r="B171" s="68">
        <f t="shared" si="7"/>
        <v>0</v>
      </c>
      <c r="C171" t="s">
        <v>161</v>
      </c>
      <c r="D171" s="31" t="s">
        <v>481</v>
      </c>
      <c r="E171">
        <f t="shared" ca="1" si="8"/>
        <v>0</v>
      </c>
    </row>
    <row r="172" spans="1:5">
      <c r="A172" t="str">
        <f t="shared" si="6"/>
        <v>10</v>
      </c>
      <c r="B172" s="68">
        <f t="shared" si="7"/>
        <v>0</v>
      </c>
      <c r="C172" t="s">
        <v>161</v>
      </c>
      <c r="D172" s="31" t="s">
        <v>482</v>
      </c>
      <c r="E172">
        <f t="shared" ca="1" si="8"/>
        <v>0</v>
      </c>
    </row>
    <row r="173" spans="1:5">
      <c r="A173" t="str">
        <f t="shared" si="6"/>
        <v>11</v>
      </c>
      <c r="B173" s="68">
        <f t="shared" si="7"/>
        <v>0</v>
      </c>
      <c r="C173" t="s">
        <v>161</v>
      </c>
      <c r="D173" s="31" t="s">
        <v>483</v>
      </c>
      <c r="E173">
        <f t="shared" ca="1" si="8"/>
        <v>0</v>
      </c>
    </row>
    <row r="174" spans="1:5">
      <c r="A174" t="str">
        <f t="shared" si="6"/>
        <v>12</v>
      </c>
      <c r="B174" s="68">
        <f t="shared" si="7"/>
        <v>0</v>
      </c>
      <c r="C174" t="s">
        <v>161</v>
      </c>
      <c r="D174" s="31" t="s">
        <v>484</v>
      </c>
      <c r="E174">
        <f t="shared" ca="1" si="8"/>
        <v>0</v>
      </c>
    </row>
    <row r="175" spans="1:5">
      <c r="A175" t="str">
        <f t="shared" si="6"/>
        <v>13</v>
      </c>
      <c r="B175" s="68">
        <f t="shared" si="7"/>
        <v>0</v>
      </c>
      <c r="C175" t="s">
        <v>161</v>
      </c>
      <c r="D175" s="31" t="s">
        <v>485</v>
      </c>
      <c r="E175">
        <f t="shared" ca="1" si="8"/>
        <v>0</v>
      </c>
    </row>
    <row r="176" spans="1:5">
      <c r="A176" t="str">
        <f t="shared" si="6"/>
        <v>100</v>
      </c>
      <c r="B176" s="68">
        <f t="shared" si="7"/>
        <v>0</v>
      </c>
      <c r="C176" t="s">
        <v>161</v>
      </c>
      <c r="D176" s="31" t="s">
        <v>486</v>
      </c>
      <c r="E176">
        <f t="shared" ca="1" si="8"/>
        <v>0</v>
      </c>
    </row>
    <row r="177" spans="1:5">
      <c r="A177" t="str">
        <f t="shared" si="6"/>
        <v>01</v>
      </c>
      <c r="B177" s="68">
        <f t="shared" si="7"/>
        <v>0</v>
      </c>
      <c r="C177" t="s">
        <v>162</v>
      </c>
      <c r="D177" s="31" t="s">
        <v>487</v>
      </c>
      <c r="E177">
        <f t="shared" ca="1" si="8"/>
        <v>0</v>
      </c>
    </row>
    <row r="178" spans="1:5">
      <c r="A178" t="str">
        <f t="shared" si="6"/>
        <v>02</v>
      </c>
      <c r="B178" s="68">
        <f t="shared" si="7"/>
        <v>0</v>
      </c>
      <c r="C178" t="s">
        <v>162</v>
      </c>
      <c r="D178" s="31" t="s">
        <v>488</v>
      </c>
      <c r="E178">
        <f t="shared" ca="1" si="8"/>
        <v>0</v>
      </c>
    </row>
    <row r="179" spans="1:5">
      <c r="A179" t="str">
        <f t="shared" si="6"/>
        <v>03</v>
      </c>
      <c r="B179" s="68">
        <f t="shared" si="7"/>
        <v>0</v>
      </c>
      <c r="C179" t="s">
        <v>162</v>
      </c>
      <c r="D179" s="31" t="s">
        <v>489</v>
      </c>
      <c r="E179">
        <f t="shared" ca="1" si="8"/>
        <v>0</v>
      </c>
    </row>
    <row r="180" spans="1:5">
      <c r="A180" t="str">
        <f t="shared" si="6"/>
        <v>04</v>
      </c>
      <c r="B180" s="68">
        <f t="shared" si="7"/>
        <v>0</v>
      </c>
      <c r="C180" t="s">
        <v>162</v>
      </c>
      <c r="D180" s="31" t="s">
        <v>490</v>
      </c>
      <c r="E180">
        <f t="shared" ca="1" si="8"/>
        <v>0</v>
      </c>
    </row>
    <row r="181" spans="1:5">
      <c r="A181" t="str">
        <f t="shared" si="6"/>
        <v>05</v>
      </c>
      <c r="B181" s="68">
        <f t="shared" si="7"/>
        <v>0</v>
      </c>
      <c r="C181" t="s">
        <v>162</v>
      </c>
      <c r="D181" s="31" t="s">
        <v>491</v>
      </c>
      <c r="E181">
        <f t="shared" ca="1" si="8"/>
        <v>0</v>
      </c>
    </row>
    <row r="182" spans="1:5">
      <c r="A182" t="str">
        <f t="shared" si="6"/>
        <v>06</v>
      </c>
      <c r="B182" s="68">
        <f t="shared" si="7"/>
        <v>0</v>
      </c>
      <c r="C182" t="s">
        <v>162</v>
      </c>
      <c r="D182" s="31" t="s">
        <v>492</v>
      </c>
      <c r="E182">
        <f t="shared" ca="1" si="8"/>
        <v>0</v>
      </c>
    </row>
    <row r="183" spans="1:5">
      <c r="A183" t="str">
        <f t="shared" si="6"/>
        <v>07</v>
      </c>
      <c r="B183" s="68">
        <f t="shared" si="7"/>
        <v>0</v>
      </c>
      <c r="C183" t="s">
        <v>162</v>
      </c>
      <c r="D183" s="31" t="s">
        <v>493</v>
      </c>
      <c r="E183">
        <f t="shared" ca="1" si="8"/>
        <v>0</v>
      </c>
    </row>
    <row r="184" spans="1:5">
      <c r="A184" t="str">
        <f t="shared" si="6"/>
        <v>08</v>
      </c>
      <c r="B184" s="68">
        <f t="shared" si="7"/>
        <v>0</v>
      </c>
      <c r="C184" t="s">
        <v>162</v>
      </c>
      <c r="D184" s="31" t="s">
        <v>494</v>
      </c>
      <c r="E184">
        <f t="shared" ca="1" si="8"/>
        <v>0</v>
      </c>
    </row>
    <row r="185" spans="1:5">
      <c r="A185" t="str">
        <f t="shared" si="6"/>
        <v>09</v>
      </c>
      <c r="B185" s="68">
        <f t="shared" si="7"/>
        <v>0</v>
      </c>
      <c r="C185" t="s">
        <v>162</v>
      </c>
      <c r="D185" s="31" t="s">
        <v>495</v>
      </c>
      <c r="E185">
        <f t="shared" ca="1" si="8"/>
        <v>0</v>
      </c>
    </row>
    <row r="186" spans="1:5">
      <c r="A186" t="str">
        <f t="shared" si="6"/>
        <v>10</v>
      </c>
      <c r="B186" s="68">
        <f t="shared" si="7"/>
        <v>0</v>
      </c>
      <c r="C186" t="s">
        <v>162</v>
      </c>
      <c r="D186" s="31" t="s">
        <v>496</v>
      </c>
      <c r="E186">
        <f t="shared" ca="1" si="8"/>
        <v>0</v>
      </c>
    </row>
    <row r="187" spans="1:5">
      <c r="A187" t="str">
        <f t="shared" si="6"/>
        <v>11</v>
      </c>
      <c r="B187" s="68">
        <f t="shared" si="7"/>
        <v>0</v>
      </c>
      <c r="C187" t="s">
        <v>162</v>
      </c>
      <c r="D187" s="31" t="s">
        <v>497</v>
      </c>
      <c r="E187">
        <f t="shared" ca="1" si="8"/>
        <v>0</v>
      </c>
    </row>
    <row r="188" spans="1:5">
      <c r="A188" t="str">
        <f t="shared" si="6"/>
        <v>12</v>
      </c>
      <c r="B188" s="68">
        <f t="shared" si="7"/>
        <v>0</v>
      </c>
      <c r="C188" t="s">
        <v>162</v>
      </c>
      <c r="D188" s="31" t="s">
        <v>498</v>
      </c>
      <c r="E188">
        <f t="shared" ca="1" si="8"/>
        <v>0</v>
      </c>
    </row>
    <row r="189" spans="1:5">
      <c r="A189" t="str">
        <f t="shared" si="6"/>
        <v>13</v>
      </c>
      <c r="B189" s="68">
        <f t="shared" si="7"/>
        <v>0</v>
      </c>
      <c r="C189" t="s">
        <v>162</v>
      </c>
      <c r="D189" s="31" t="s">
        <v>499</v>
      </c>
      <c r="E189">
        <f t="shared" ca="1" si="8"/>
        <v>0</v>
      </c>
    </row>
    <row r="190" spans="1:5">
      <c r="A190" t="str">
        <f t="shared" si="6"/>
        <v>100</v>
      </c>
      <c r="B190" s="68">
        <f t="shared" si="7"/>
        <v>0</v>
      </c>
      <c r="C190" t="s">
        <v>162</v>
      </c>
      <c r="D190" s="31" t="s">
        <v>500</v>
      </c>
      <c r="E190">
        <f t="shared" ca="1" si="8"/>
        <v>0</v>
      </c>
    </row>
    <row r="191" spans="1:5">
      <c r="A191" t="str">
        <f t="shared" si="6"/>
        <v>01</v>
      </c>
      <c r="B191" s="68" t="str">
        <f t="shared" si="7"/>
        <v>W</v>
      </c>
      <c r="C191" t="s">
        <v>301</v>
      </c>
      <c r="D191" s="31" t="s">
        <v>501</v>
      </c>
      <c r="E191">
        <f t="shared" ca="1" si="8"/>
        <v>0</v>
      </c>
    </row>
    <row r="192" spans="1:5">
      <c r="A192" t="str">
        <f t="shared" si="6"/>
        <v>02</v>
      </c>
      <c r="B192" s="68" t="str">
        <f t="shared" si="7"/>
        <v>W</v>
      </c>
      <c r="C192" t="s">
        <v>301</v>
      </c>
      <c r="D192" s="31" t="s">
        <v>502</v>
      </c>
      <c r="E192">
        <f t="shared" ca="1" si="8"/>
        <v>0</v>
      </c>
    </row>
    <row r="193" spans="1:5">
      <c r="A193" t="str">
        <f t="shared" si="6"/>
        <v>03</v>
      </c>
      <c r="B193" s="68" t="str">
        <f t="shared" si="7"/>
        <v>W</v>
      </c>
      <c r="C193" t="s">
        <v>301</v>
      </c>
      <c r="D193" s="31" t="s">
        <v>503</v>
      </c>
      <c r="E193">
        <f t="shared" ca="1" si="8"/>
        <v>0</v>
      </c>
    </row>
    <row r="194" spans="1:5">
      <c r="A194" t="str">
        <f t="shared" si="6"/>
        <v>04</v>
      </c>
      <c r="B194" s="68" t="str">
        <f t="shared" si="7"/>
        <v>W</v>
      </c>
      <c r="C194" t="s">
        <v>301</v>
      </c>
      <c r="D194" s="31" t="s">
        <v>504</v>
      </c>
      <c r="E194">
        <f t="shared" ca="1" si="8"/>
        <v>0</v>
      </c>
    </row>
    <row r="195" spans="1:5">
      <c r="A195" t="str">
        <f t="shared" si="6"/>
        <v>05</v>
      </c>
      <c r="B195" s="68" t="str">
        <f t="shared" si="7"/>
        <v>W</v>
      </c>
      <c r="C195" t="s">
        <v>301</v>
      </c>
      <c r="D195" s="31" t="s">
        <v>505</v>
      </c>
      <c r="E195">
        <f t="shared" ca="1" si="8"/>
        <v>0</v>
      </c>
    </row>
    <row r="196" spans="1:5">
      <c r="A196" t="str">
        <f t="shared" si="6"/>
        <v>06</v>
      </c>
      <c r="B196" s="68" t="str">
        <f t="shared" si="7"/>
        <v>W</v>
      </c>
      <c r="C196" t="s">
        <v>301</v>
      </c>
      <c r="D196" s="31" t="s">
        <v>506</v>
      </c>
      <c r="E196">
        <f t="shared" ca="1" si="8"/>
        <v>0</v>
      </c>
    </row>
    <row r="197" spans="1:5">
      <c r="A197" t="str">
        <f t="shared" si="6"/>
        <v>07</v>
      </c>
      <c r="B197" s="68" t="str">
        <f t="shared" si="7"/>
        <v>W</v>
      </c>
      <c r="C197" t="s">
        <v>301</v>
      </c>
      <c r="D197" s="31" t="s">
        <v>507</v>
      </c>
      <c r="E197">
        <f t="shared" ca="1" si="8"/>
        <v>0</v>
      </c>
    </row>
    <row r="198" spans="1:5">
      <c r="A198" t="str">
        <f t="shared" si="6"/>
        <v>08</v>
      </c>
      <c r="B198" s="68" t="str">
        <f t="shared" si="7"/>
        <v>W</v>
      </c>
      <c r="C198" t="s">
        <v>301</v>
      </c>
      <c r="D198" s="31" t="s">
        <v>508</v>
      </c>
      <c r="E198">
        <f t="shared" ca="1" si="8"/>
        <v>0</v>
      </c>
    </row>
    <row r="199" spans="1:5">
      <c r="A199" t="str">
        <f t="shared" si="6"/>
        <v>09</v>
      </c>
      <c r="B199" s="68" t="str">
        <f t="shared" si="7"/>
        <v>W</v>
      </c>
      <c r="C199" t="s">
        <v>301</v>
      </c>
      <c r="D199" s="31" t="s">
        <v>509</v>
      </c>
      <c r="E199">
        <f t="shared" ca="1" si="8"/>
        <v>0</v>
      </c>
    </row>
    <row r="200" spans="1:5">
      <c r="A200" t="str">
        <f t="shared" si="6"/>
        <v>10</v>
      </c>
      <c r="B200" s="68" t="str">
        <f t="shared" si="7"/>
        <v>W</v>
      </c>
      <c r="C200" t="s">
        <v>301</v>
      </c>
      <c r="D200" s="31" t="s">
        <v>510</v>
      </c>
      <c r="E200">
        <f t="shared" ca="1" si="8"/>
        <v>0</v>
      </c>
    </row>
    <row r="201" spans="1:5">
      <c r="A201" t="str">
        <f t="shared" si="6"/>
        <v>11</v>
      </c>
      <c r="B201" s="68" t="str">
        <f t="shared" si="7"/>
        <v>W</v>
      </c>
      <c r="C201" t="s">
        <v>301</v>
      </c>
      <c r="D201" s="31" t="s">
        <v>511</v>
      </c>
      <c r="E201">
        <f t="shared" ca="1" si="8"/>
        <v>0</v>
      </c>
    </row>
    <row r="202" spans="1:5">
      <c r="A202" t="str">
        <f t="shared" ref="A202:A265" si="9">MID(D202,LEN(C202)+2,LEN(D202)-LEN(C202))</f>
        <v>12</v>
      </c>
      <c r="B202" s="68" t="str">
        <f t="shared" ref="B202:B265" si="10">IF(ISNUMBER(FIND("PU",D202,1)),"PU",IF(ISNUMBER(FIND("W-",D202,1)),"W",0))</f>
        <v>W</v>
      </c>
      <c r="C202" t="s">
        <v>301</v>
      </c>
      <c r="D202" s="31" t="s">
        <v>512</v>
      </c>
      <c r="E202">
        <f t="shared" ref="E202:E265" ca="1" si="11">IFERROR(IF(B202=0,VLOOKUP(C202,INDIRECT($G$4&amp;$H$4),MATCH($A202,INDIRECT($G$4&amp;$I$4),0),0),IF(B202="W",VLOOKUP(C202,INDIRECT($G$5&amp;$H$5),MATCH($A202,INDIRECT($G$5&amp;$I$5),0),FALSE),VLOOKUP(C202,INDIRECT($G$6&amp;$H$6),MATCH($A202,INDIRECT($G$6&amp;$I$6),0),FALSE))),0)</f>
        <v>0</v>
      </c>
    </row>
    <row r="203" spans="1:5">
      <c r="A203" t="str">
        <f t="shared" si="9"/>
        <v>13</v>
      </c>
      <c r="B203" s="68" t="str">
        <f t="shared" si="10"/>
        <v>W</v>
      </c>
      <c r="C203" t="s">
        <v>301</v>
      </c>
      <c r="D203" s="31" t="s">
        <v>513</v>
      </c>
      <c r="E203">
        <f t="shared" ca="1" si="11"/>
        <v>0</v>
      </c>
    </row>
    <row r="204" spans="1:5">
      <c r="A204" t="str">
        <f t="shared" si="9"/>
        <v>100</v>
      </c>
      <c r="B204" s="68" t="str">
        <f t="shared" si="10"/>
        <v>W</v>
      </c>
      <c r="C204" t="s">
        <v>301</v>
      </c>
      <c r="D204" s="31" t="s">
        <v>514</v>
      </c>
      <c r="E204">
        <f t="shared" ca="1" si="11"/>
        <v>0</v>
      </c>
    </row>
    <row r="205" spans="1:5">
      <c r="A205" t="str">
        <f t="shared" si="9"/>
        <v>01</v>
      </c>
      <c r="B205" s="68" t="str">
        <f t="shared" si="10"/>
        <v>W</v>
      </c>
      <c r="C205" t="s">
        <v>295</v>
      </c>
      <c r="D205" s="31" t="s">
        <v>515</v>
      </c>
      <c r="E205">
        <f t="shared" ca="1" si="11"/>
        <v>0</v>
      </c>
    </row>
    <row r="206" spans="1:5">
      <c r="A206" t="str">
        <f t="shared" si="9"/>
        <v>02</v>
      </c>
      <c r="B206" s="68" t="str">
        <f t="shared" si="10"/>
        <v>W</v>
      </c>
      <c r="C206" t="s">
        <v>295</v>
      </c>
      <c r="D206" s="31" t="s">
        <v>516</v>
      </c>
      <c r="E206">
        <f t="shared" ca="1" si="11"/>
        <v>0</v>
      </c>
    </row>
    <row r="207" spans="1:5">
      <c r="A207" t="str">
        <f t="shared" si="9"/>
        <v>03</v>
      </c>
      <c r="B207" s="68" t="str">
        <f t="shared" si="10"/>
        <v>W</v>
      </c>
      <c r="C207" t="s">
        <v>295</v>
      </c>
      <c r="D207" s="31" t="s">
        <v>517</v>
      </c>
      <c r="E207">
        <f t="shared" ca="1" si="11"/>
        <v>0</v>
      </c>
    </row>
    <row r="208" spans="1:5">
      <c r="A208" t="str">
        <f t="shared" si="9"/>
        <v>04</v>
      </c>
      <c r="B208" s="68" t="str">
        <f t="shared" si="10"/>
        <v>W</v>
      </c>
      <c r="C208" t="s">
        <v>295</v>
      </c>
      <c r="D208" s="31" t="s">
        <v>518</v>
      </c>
      <c r="E208">
        <f t="shared" ca="1" si="11"/>
        <v>0</v>
      </c>
    </row>
    <row r="209" spans="1:5">
      <c r="A209" t="str">
        <f t="shared" si="9"/>
        <v>05</v>
      </c>
      <c r="B209" s="68" t="str">
        <f t="shared" si="10"/>
        <v>W</v>
      </c>
      <c r="C209" t="s">
        <v>295</v>
      </c>
      <c r="D209" s="31" t="s">
        <v>519</v>
      </c>
      <c r="E209">
        <f t="shared" ca="1" si="11"/>
        <v>0</v>
      </c>
    </row>
    <row r="210" spans="1:5">
      <c r="A210" t="str">
        <f t="shared" si="9"/>
        <v>06</v>
      </c>
      <c r="B210" s="68" t="str">
        <f t="shared" si="10"/>
        <v>W</v>
      </c>
      <c r="C210" t="s">
        <v>295</v>
      </c>
      <c r="D210" s="31" t="s">
        <v>520</v>
      </c>
      <c r="E210">
        <f t="shared" ca="1" si="11"/>
        <v>0</v>
      </c>
    </row>
    <row r="211" spans="1:5">
      <c r="A211" t="str">
        <f t="shared" si="9"/>
        <v>07</v>
      </c>
      <c r="B211" s="68" t="str">
        <f t="shared" si="10"/>
        <v>W</v>
      </c>
      <c r="C211" t="s">
        <v>295</v>
      </c>
      <c r="D211" s="31" t="s">
        <v>521</v>
      </c>
      <c r="E211">
        <f t="shared" ca="1" si="11"/>
        <v>0</v>
      </c>
    </row>
    <row r="212" spans="1:5">
      <c r="A212" t="str">
        <f t="shared" si="9"/>
        <v>08</v>
      </c>
      <c r="B212" s="68" t="str">
        <f t="shared" si="10"/>
        <v>W</v>
      </c>
      <c r="C212" t="s">
        <v>295</v>
      </c>
      <c r="D212" s="31" t="s">
        <v>522</v>
      </c>
      <c r="E212">
        <f t="shared" ca="1" si="11"/>
        <v>0</v>
      </c>
    </row>
    <row r="213" spans="1:5">
      <c r="A213" t="str">
        <f t="shared" si="9"/>
        <v>09</v>
      </c>
      <c r="B213" s="68" t="str">
        <f t="shared" si="10"/>
        <v>W</v>
      </c>
      <c r="C213" t="s">
        <v>295</v>
      </c>
      <c r="D213" s="31" t="s">
        <v>523</v>
      </c>
      <c r="E213">
        <f t="shared" ca="1" si="11"/>
        <v>0</v>
      </c>
    </row>
    <row r="214" spans="1:5">
      <c r="A214" t="str">
        <f t="shared" si="9"/>
        <v>10</v>
      </c>
      <c r="B214" s="68" t="str">
        <f t="shared" si="10"/>
        <v>W</v>
      </c>
      <c r="C214" t="s">
        <v>295</v>
      </c>
      <c r="D214" s="31" t="s">
        <v>524</v>
      </c>
      <c r="E214">
        <f t="shared" ca="1" si="11"/>
        <v>0</v>
      </c>
    </row>
    <row r="215" spans="1:5">
      <c r="A215" t="str">
        <f t="shared" si="9"/>
        <v>11</v>
      </c>
      <c r="B215" s="68" t="str">
        <f t="shared" si="10"/>
        <v>W</v>
      </c>
      <c r="C215" t="s">
        <v>295</v>
      </c>
      <c r="D215" s="31" t="s">
        <v>525</v>
      </c>
      <c r="E215">
        <f t="shared" ca="1" si="11"/>
        <v>0</v>
      </c>
    </row>
    <row r="216" spans="1:5">
      <c r="A216" t="str">
        <f t="shared" si="9"/>
        <v>12</v>
      </c>
      <c r="B216" s="68" t="str">
        <f t="shared" si="10"/>
        <v>W</v>
      </c>
      <c r="C216" t="s">
        <v>295</v>
      </c>
      <c r="D216" s="31" t="s">
        <v>526</v>
      </c>
      <c r="E216">
        <f t="shared" ca="1" si="11"/>
        <v>0</v>
      </c>
    </row>
    <row r="217" spans="1:5">
      <c r="A217" t="str">
        <f t="shared" si="9"/>
        <v>13</v>
      </c>
      <c r="B217" s="68" t="str">
        <f t="shared" si="10"/>
        <v>W</v>
      </c>
      <c r="C217" t="s">
        <v>295</v>
      </c>
      <c r="D217" s="31" t="s">
        <v>527</v>
      </c>
      <c r="E217">
        <f t="shared" ca="1" si="11"/>
        <v>0</v>
      </c>
    </row>
    <row r="218" spans="1:5">
      <c r="A218" t="str">
        <f t="shared" si="9"/>
        <v>100</v>
      </c>
      <c r="B218" s="68" t="str">
        <f t="shared" si="10"/>
        <v>W</v>
      </c>
      <c r="C218" t="s">
        <v>295</v>
      </c>
      <c r="D218" s="31" t="s">
        <v>528</v>
      </c>
      <c r="E218">
        <f t="shared" ca="1" si="11"/>
        <v>0</v>
      </c>
    </row>
    <row r="219" spans="1:5">
      <c r="A219" t="str">
        <f t="shared" si="9"/>
        <v>01</v>
      </c>
      <c r="B219" s="68" t="str">
        <f t="shared" si="10"/>
        <v>W</v>
      </c>
      <c r="C219" t="s">
        <v>296</v>
      </c>
      <c r="D219" s="31" t="s">
        <v>529</v>
      </c>
      <c r="E219">
        <f t="shared" ca="1" si="11"/>
        <v>0</v>
      </c>
    </row>
    <row r="220" spans="1:5">
      <c r="A220" t="str">
        <f t="shared" si="9"/>
        <v>02</v>
      </c>
      <c r="B220" s="68" t="str">
        <f t="shared" si="10"/>
        <v>W</v>
      </c>
      <c r="C220" t="s">
        <v>296</v>
      </c>
      <c r="D220" s="31" t="s">
        <v>530</v>
      </c>
      <c r="E220">
        <f t="shared" ca="1" si="11"/>
        <v>0</v>
      </c>
    </row>
    <row r="221" spans="1:5">
      <c r="A221" t="str">
        <f t="shared" si="9"/>
        <v>03</v>
      </c>
      <c r="B221" s="68" t="str">
        <f t="shared" si="10"/>
        <v>W</v>
      </c>
      <c r="C221" t="s">
        <v>296</v>
      </c>
      <c r="D221" s="31" t="s">
        <v>531</v>
      </c>
      <c r="E221">
        <f t="shared" ca="1" si="11"/>
        <v>0</v>
      </c>
    </row>
    <row r="222" spans="1:5">
      <c r="A222" t="str">
        <f t="shared" si="9"/>
        <v>04</v>
      </c>
      <c r="B222" s="68" t="str">
        <f t="shared" si="10"/>
        <v>W</v>
      </c>
      <c r="C222" t="s">
        <v>296</v>
      </c>
      <c r="D222" s="31" t="s">
        <v>532</v>
      </c>
      <c r="E222">
        <f t="shared" ca="1" si="11"/>
        <v>0</v>
      </c>
    </row>
    <row r="223" spans="1:5">
      <c r="A223" t="str">
        <f t="shared" si="9"/>
        <v>05</v>
      </c>
      <c r="B223" s="68" t="str">
        <f t="shared" si="10"/>
        <v>W</v>
      </c>
      <c r="C223" t="s">
        <v>296</v>
      </c>
      <c r="D223" s="31" t="s">
        <v>533</v>
      </c>
      <c r="E223">
        <f t="shared" ca="1" si="11"/>
        <v>0</v>
      </c>
    </row>
    <row r="224" spans="1:5">
      <c r="A224" t="str">
        <f t="shared" si="9"/>
        <v>06</v>
      </c>
      <c r="B224" s="68" t="str">
        <f t="shared" si="10"/>
        <v>W</v>
      </c>
      <c r="C224" t="s">
        <v>296</v>
      </c>
      <c r="D224" s="31" t="s">
        <v>534</v>
      </c>
      <c r="E224">
        <f t="shared" ca="1" si="11"/>
        <v>0</v>
      </c>
    </row>
    <row r="225" spans="1:5">
      <c r="A225" t="str">
        <f t="shared" si="9"/>
        <v>07</v>
      </c>
      <c r="B225" s="68" t="str">
        <f t="shared" si="10"/>
        <v>W</v>
      </c>
      <c r="C225" t="s">
        <v>296</v>
      </c>
      <c r="D225" s="31" t="s">
        <v>535</v>
      </c>
      <c r="E225">
        <f t="shared" ca="1" si="11"/>
        <v>0</v>
      </c>
    </row>
    <row r="226" spans="1:5">
      <c r="A226" t="str">
        <f t="shared" si="9"/>
        <v>08</v>
      </c>
      <c r="B226" s="68" t="str">
        <f t="shared" si="10"/>
        <v>W</v>
      </c>
      <c r="C226" t="s">
        <v>296</v>
      </c>
      <c r="D226" s="31" t="s">
        <v>536</v>
      </c>
      <c r="E226">
        <f t="shared" ca="1" si="11"/>
        <v>0</v>
      </c>
    </row>
    <row r="227" spans="1:5">
      <c r="A227" t="str">
        <f t="shared" si="9"/>
        <v>09</v>
      </c>
      <c r="B227" s="68" t="str">
        <f t="shared" si="10"/>
        <v>W</v>
      </c>
      <c r="C227" t="s">
        <v>296</v>
      </c>
      <c r="D227" s="31" t="s">
        <v>537</v>
      </c>
      <c r="E227">
        <f t="shared" ca="1" si="11"/>
        <v>0</v>
      </c>
    </row>
    <row r="228" spans="1:5">
      <c r="A228" t="str">
        <f t="shared" si="9"/>
        <v>10</v>
      </c>
      <c r="B228" s="68" t="str">
        <f t="shared" si="10"/>
        <v>W</v>
      </c>
      <c r="C228" t="s">
        <v>296</v>
      </c>
      <c r="D228" s="31" t="s">
        <v>538</v>
      </c>
      <c r="E228">
        <f t="shared" ca="1" si="11"/>
        <v>0</v>
      </c>
    </row>
    <row r="229" spans="1:5">
      <c r="A229" t="str">
        <f t="shared" si="9"/>
        <v>11</v>
      </c>
      <c r="B229" s="68" t="str">
        <f t="shared" si="10"/>
        <v>W</v>
      </c>
      <c r="C229" t="s">
        <v>296</v>
      </c>
      <c r="D229" s="31" t="s">
        <v>539</v>
      </c>
      <c r="E229">
        <f t="shared" ca="1" si="11"/>
        <v>0</v>
      </c>
    </row>
    <row r="230" spans="1:5">
      <c r="A230" t="str">
        <f t="shared" si="9"/>
        <v>12</v>
      </c>
      <c r="B230" s="68" t="str">
        <f t="shared" si="10"/>
        <v>W</v>
      </c>
      <c r="C230" t="s">
        <v>296</v>
      </c>
      <c r="D230" s="31" t="s">
        <v>540</v>
      </c>
      <c r="E230">
        <f t="shared" ca="1" si="11"/>
        <v>0</v>
      </c>
    </row>
    <row r="231" spans="1:5">
      <c r="A231" t="str">
        <f t="shared" si="9"/>
        <v>13</v>
      </c>
      <c r="B231" s="68" t="str">
        <f t="shared" si="10"/>
        <v>W</v>
      </c>
      <c r="C231" t="s">
        <v>296</v>
      </c>
      <c r="D231" s="31" t="s">
        <v>541</v>
      </c>
      <c r="E231">
        <f t="shared" ca="1" si="11"/>
        <v>0</v>
      </c>
    </row>
    <row r="232" spans="1:5">
      <c r="A232" t="str">
        <f t="shared" si="9"/>
        <v>100</v>
      </c>
      <c r="B232" s="68" t="str">
        <f t="shared" si="10"/>
        <v>W</v>
      </c>
      <c r="C232" t="s">
        <v>296</v>
      </c>
      <c r="D232" s="31" t="s">
        <v>542</v>
      </c>
      <c r="E232">
        <f t="shared" ca="1" si="11"/>
        <v>0</v>
      </c>
    </row>
    <row r="233" spans="1:5">
      <c r="A233" t="str">
        <f t="shared" si="9"/>
        <v>01</v>
      </c>
      <c r="B233" s="68" t="str">
        <f t="shared" si="10"/>
        <v>W</v>
      </c>
      <c r="C233" t="s">
        <v>297</v>
      </c>
      <c r="D233" s="31" t="s">
        <v>543</v>
      </c>
      <c r="E233">
        <f t="shared" ca="1" si="11"/>
        <v>0</v>
      </c>
    </row>
    <row r="234" spans="1:5">
      <c r="A234" t="str">
        <f t="shared" si="9"/>
        <v>02</v>
      </c>
      <c r="B234" s="68" t="str">
        <f t="shared" si="10"/>
        <v>W</v>
      </c>
      <c r="C234" t="s">
        <v>297</v>
      </c>
      <c r="D234" s="31" t="s">
        <v>544</v>
      </c>
      <c r="E234">
        <f t="shared" ca="1" si="11"/>
        <v>0</v>
      </c>
    </row>
    <row r="235" spans="1:5">
      <c r="A235" t="str">
        <f t="shared" si="9"/>
        <v>03</v>
      </c>
      <c r="B235" s="68" t="str">
        <f t="shared" si="10"/>
        <v>W</v>
      </c>
      <c r="C235" t="s">
        <v>297</v>
      </c>
      <c r="D235" s="31" t="s">
        <v>545</v>
      </c>
      <c r="E235">
        <f t="shared" ca="1" si="11"/>
        <v>0</v>
      </c>
    </row>
    <row r="236" spans="1:5">
      <c r="A236" t="str">
        <f t="shared" si="9"/>
        <v>04</v>
      </c>
      <c r="B236" s="68" t="str">
        <f t="shared" si="10"/>
        <v>W</v>
      </c>
      <c r="C236" t="s">
        <v>297</v>
      </c>
      <c r="D236" s="31" t="s">
        <v>546</v>
      </c>
      <c r="E236">
        <f t="shared" ca="1" si="11"/>
        <v>0</v>
      </c>
    </row>
    <row r="237" spans="1:5">
      <c r="A237" t="str">
        <f t="shared" si="9"/>
        <v>05</v>
      </c>
      <c r="B237" s="68" t="str">
        <f t="shared" si="10"/>
        <v>W</v>
      </c>
      <c r="C237" t="s">
        <v>297</v>
      </c>
      <c r="D237" s="31" t="s">
        <v>547</v>
      </c>
      <c r="E237">
        <f t="shared" ca="1" si="11"/>
        <v>0</v>
      </c>
    </row>
    <row r="238" spans="1:5">
      <c r="A238" t="str">
        <f t="shared" si="9"/>
        <v>06</v>
      </c>
      <c r="B238" s="68" t="str">
        <f t="shared" si="10"/>
        <v>W</v>
      </c>
      <c r="C238" t="s">
        <v>297</v>
      </c>
      <c r="D238" s="31" t="s">
        <v>548</v>
      </c>
      <c r="E238">
        <f t="shared" ca="1" si="11"/>
        <v>0</v>
      </c>
    </row>
    <row r="239" spans="1:5">
      <c r="A239" t="str">
        <f t="shared" si="9"/>
        <v>07</v>
      </c>
      <c r="B239" s="68" t="str">
        <f t="shared" si="10"/>
        <v>W</v>
      </c>
      <c r="C239" t="s">
        <v>297</v>
      </c>
      <c r="D239" s="31" t="s">
        <v>549</v>
      </c>
      <c r="E239">
        <f t="shared" ca="1" si="11"/>
        <v>0</v>
      </c>
    </row>
    <row r="240" spans="1:5">
      <c r="A240" t="str">
        <f t="shared" si="9"/>
        <v>08</v>
      </c>
      <c r="B240" s="68" t="str">
        <f t="shared" si="10"/>
        <v>W</v>
      </c>
      <c r="C240" t="s">
        <v>297</v>
      </c>
      <c r="D240" s="31" t="s">
        <v>550</v>
      </c>
      <c r="E240">
        <f t="shared" ca="1" si="11"/>
        <v>0</v>
      </c>
    </row>
    <row r="241" spans="1:5">
      <c r="A241" t="str">
        <f t="shared" si="9"/>
        <v>09</v>
      </c>
      <c r="B241" s="68" t="str">
        <f t="shared" si="10"/>
        <v>W</v>
      </c>
      <c r="C241" t="s">
        <v>297</v>
      </c>
      <c r="D241" s="31" t="s">
        <v>551</v>
      </c>
      <c r="E241">
        <f t="shared" ca="1" si="11"/>
        <v>0</v>
      </c>
    </row>
    <row r="242" spans="1:5">
      <c r="A242" t="str">
        <f t="shared" si="9"/>
        <v>10</v>
      </c>
      <c r="B242" s="68" t="str">
        <f t="shared" si="10"/>
        <v>W</v>
      </c>
      <c r="C242" t="s">
        <v>297</v>
      </c>
      <c r="D242" s="31" t="s">
        <v>552</v>
      </c>
      <c r="E242">
        <f t="shared" ca="1" si="11"/>
        <v>0</v>
      </c>
    </row>
    <row r="243" spans="1:5">
      <c r="A243" t="str">
        <f t="shared" si="9"/>
        <v>11</v>
      </c>
      <c r="B243" s="68" t="str">
        <f t="shared" si="10"/>
        <v>W</v>
      </c>
      <c r="C243" t="s">
        <v>297</v>
      </c>
      <c r="D243" s="31" t="s">
        <v>553</v>
      </c>
      <c r="E243">
        <f t="shared" ca="1" si="11"/>
        <v>0</v>
      </c>
    </row>
    <row r="244" spans="1:5">
      <c r="A244" t="str">
        <f t="shared" si="9"/>
        <v>12</v>
      </c>
      <c r="B244" s="68" t="str">
        <f t="shared" si="10"/>
        <v>W</v>
      </c>
      <c r="C244" t="s">
        <v>297</v>
      </c>
      <c r="D244" s="31" t="s">
        <v>554</v>
      </c>
      <c r="E244">
        <f t="shared" ca="1" si="11"/>
        <v>0</v>
      </c>
    </row>
    <row r="245" spans="1:5">
      <c r="A245" t="str">
        <f t="shared" si="9"/>
        <v>13</v>
      </c>
      <c r="B245" s="68" t="str">
        <f t="shared" si="10"/>
        <v>W</v>
      </c>
      <c r="C245" t="s">
        <v>297</v>
      </c>
      <c r="D245" s="31" t="s">
        <v>555</v>
      </c>
      <c r="E245">
        <f t="shared" ca="1" si="11"/>
        <v>0</v>
      </c>
    </row>
    <row r="246" spans="1:5">
      <c r="A246" t="str">
        <f t="shared" si="9"/>
        <v>100</v>
      </c>
      <c r="B246" s="68" t="str">
        <f t="shared" si="10"/>
        <v>W</v>
      </c>
      <c r="C246" t="s">
        <v>297</v>
      </c>
      <c r="D246" s="31" t="s">
        <v>556</v>
      </c>
      <c r="E246">
        <f t="shared" ca="1" si="11"/>
        <v>0</v>
      </c>
    </row>
    <row r="247" spans="1:5">
      <c r="A247" t="str">
        <f t="shared" si="9"/>
        <v>01</v>
      </c>
      <c r="B247" s="68" t="str">
        <f t="shared" si="10"/>
        <v>W</v>
      </c>
      <c r="C247" t="s">
        <v>298</v>
      </c>
      <c r="D247" s="31" t="s">
        <v>557</v>
      </c>
      <c r="E247">
        <f t="shared" ca="1" si="11"/>
        <v>0</v>
      </c>
    </row>
    <row r="248" spans="1:5">
      <c r="A248" t="str">
        <f t="shared" si="9"/>
        <v>02</v>
      </c>
      <c r="B248" s="68" t="str">
        <f t="shared" si="10"/>
        <v>W</v>
      </c>
      <c r="C248" t="s">
        <v>298</v>
      </c>
      <c r="D248" s="31" t="s">
        <v>558</v>
      </c>
      <c r="E248">
        <f t="shared" ca="1" si="11"/>
        <v>0</v>
      </c>
    </row>
    <row r="249" spans="1:5">
      <c r="A249" t="str">
        <f t="shared" si="9"/>
        <v>03</v>
      </c>
      <c r="B249" s="68" t="str">
        <f t="shared" si="10"/>
        <v>W</v>
      </c>
      <c r="C249" t="s">
        <v>298</v>
      </c>
      <c r="D249" s="31" t="s">
        <v>559</v>
      </c>
      <c r="E249">
        <f t="shared" ca="1" si="11"/>
        <v>0</v>
      </c>
    </row>
    <row r="250" spans="1:5">
      <c r="A250" t="str">
        <f t="shared" si="9"/>
        <v>04</v>
      </c>
      <c r="B250" s="68" t="str">
        <f t="shared" si="10"/>
        <v>W</v>
      </c>
      <c r="C250" t="s">
        <v>298</v>
      </c>
      <c r="D250" s="31" t="s">
        <v>560</v>
      </c>
      <c r="E250">
        <f t="shared" ca="1" si="11"/>
        <v>0</v>
      </c>
    </row>
    <row r="251" spans="1:5">
      <c r="A251" t="str">
        <f t="shared" si="9"/>
        <v>05</v>
      </c>
      <c r="B251" s="68" t="str">
        <f t="shared" si="10"/>
        <v>W</v>
      </c>
      <c r="C251" t="s">
        <v>298</v>
      </c>
      <c r="D251" s="31" t="s">
        <v>561</v>
      </c>
      <c r="E251">
        <f t="shared" ca="1" si="11"/>
        <v>0</v>
      </c>
    </row>
    <row r="252" spans="1:5">
      <c r="A252" t="str">
        <f t="shared" si="9"/>
        <v>06</v>
      </c>
      <c r="B252" s="68" t="str">
        <f t="shared" si="10"/>
        <v>W</v>
      </c>
      <c r="C252" t="s">
        <v>298</v>
      </c>
      <c r="D252" s="31" t="s">
        <v>562</v>
      </c>
      <c r="E252">
        <f t="shared" ca="1" si="11"/>
        <v>0</v>
      </c>
    </row>
    <row r="253" spans="1:5">
      <c r="A253" t="str">
        <f t="shared" si="9"/>
        <v>07</v>
      </c>
      <c r="B253" s="68" t="str">
        <f t="shared" si="10"/>
        <v>W</v>
      </c>
      <c r="C253" t="s">
        <v>298</v>
      </c>
      <c r="D253" s="31" t="s">
        <v>563</v>
      </c>
      <c r="E253">
        <f t="shared" ca="1" si="11"/>
        <v>0</v>
      </c>
    </row>
    <row r="254" spans="1:5">
      <c r="A254" t="str">
        <f t="shared" si="9"/>
        <v>08</v>
      </c>
      <c r="B254" s="68" t="str">
        <f t="shared" si="10"/>
        <v>W</v>
      </c>
      <c r="C254" t="s">
        <v>298</v>
      </c>
      <c r="D254" s="31" t="s">
        <v>564</v>
      </c>
      <c r="E254">
        <f t="shared" ca="1" si="11"/>
        <v>0</v>
      </c>
    </row>
    <row r="255" spans="1:5">
      <c r="A255" t="str">
        <f t="shared" si="9"/>
        <v>09</v>
      </c>
      <c r="B255" s="68" t="str">
        <f t="shared" si="10"/>
        <v>W</v>
      </c>
      <c r="C255" t="s">
        <v>298</v>
      </c>
      <c r="D255" s="31" t="s">
        <v>565</v>
      </c>
      <c r="E255">
        <f t="shared" ca="1" si="11"/>
        <v>0</v>
      </c>
    </row>
    <row r="256" spans="1:5">
      <c r="A256" t="str">
        <f t="shared" si="9"/>
        <v>10</v>
      </c>
      <c r="B256" s="68" t="str">
        <f t="shared" si="10"/>
        <v>W</v>
      </c>
      <c r="C256" t="s">
        <v>298</v>
      </c>
      <c r="D256" s="31" t="s">
        <v>566</v>
      </c>
      <c r="E256">
        <f t="shared" ca="1" si="11"/>
        <v>0</v>
      </c>
    </row>
    <row r="257" spans="1:5">
      <c r="A257" t="str">
        <f t="shared" si="9"/>
        <v>11</v>
      </c>
      <c r="B257" s="68" t="str">
        <f t="shared" si="10"/>
        <v>W</v>
      </c>
      <c r="C257" t="s">
        <v>298</v>
      </c>
      <c r="D257" s="31" t="s">
        <v>567</v>
      </c>
      <c r="E257">
        <f t="shared" ca="1" si="11"/>
        <v>0</v>
      </c>
    </row>
    <row r="258" spans="1:5">
      <c r="A258" t="str">
        <f t="shared" si="9"/>
        <v>12</v>
      </c>
      <c r="B258" s="68" t="str">
        <f t="shared" si="10"/>
        <v>W</v>
      </c>
      <c r="C258" t="s">
        <v>298</v>
      </c>
      <c r="D258" s="31" t="s">
        <v>568</v>
      </c>
      <c r="E258">
        <f t="shared" ca="1" si="11"/>
        <v>0</v>
      </c>
    </row>
    <row r="259" spans="1:5">
      <c r="A259" t="str">
        <f t="shared" si="9"/>
        <v>13</v>
      </c>
      <c r="B259" s="68" t="str">
        <f t="shared" si="10"/>
        <v>W</v>
      </c>
      <c r="C259" t="s">
        <v>298</v>
      </c>
      <c r="D259" s="31" t="s">
        <v>569</v>
      </c>
      <c r="E259">
        <f t="shared" ca="1" si="11"/>
        <v>0</v>
      </c>
    </row>
    <row r="260" spans="1:5">
      <c r="A260" t="str">
        <f t="shared" si="9"/>
        <v>100</v>
      </c>
      <c r="B260" s="68" t="str">
        <f t="shared" si="10"/>
        <v>W</v>
      </c>
      <c r="C260" t="s">
        <v>298</v>
      </c>
      <c r="D260" s="31" t="s">
        <v>570</v>
      </c>
      <c r="E260">
        <f t="shared" ca="1" si="11"/>
        <v>0</v>
      </c>
    </row>
    <row r="261" spans="1:5">
      <c r="A261" t="str">
        <f t="shared" si="9"/>
        <v>01</v>
      </c>
      <c r="B261" s="68" t="str">
        <f t="shared" si="10"/>
        <v>W</v>
      </c>
      <c r="C261" t="s">
        <v>299</v>
      </c>
      <c r="D261" s="31" t="s">
        <v>571</v>
      </c>
      <c r="E261">
        <f t="shared" ca="1" si="11"/>
        <v>0</v>
      </c>
    </row>
    <row r="262" spans="1:5">
      <c r="A262" t="str">
        <f t="shared" si="9"/>
        <v>02</v>
      </c>
      <c r="B262" s="68" t="str">
        <f t="shared" si="10"/>
        <v>W</v>
      </c>
      <c r="C262" t="s">
        <v>299</v>
      </c>
      <c r="D262" s="31" t="s">
        <v>572</v>
      </c>
      <c r="E262">
        <f t="shared" ca="1" si="11"/>
        <v>0</v>
      </c>
    </row>
    <row r="263" spans="1:5">
      <c r="A263" t="str">
        <f t="shared" si="9"/>
        <v>03</v>
      </c>
      <c r="B263" s="68" t="str">
        <f t="shared" si="10"/>
        <v>W</v>
      </c>
      <c r="C263" t="s">
        <v>299</v>
      </c>
      <c r="D263" s="31" t="s">
        <v>573</v>
      </c>
      <c r="E263">
        <f t="shared" ca="1" si="11"/>
        <v>0</v>
      </c>
    </row>
    <row r="264" spans="1:5">
      <c r="A264" t="str">
        <f t="shared" si="9"/>
        <v>04</v>
      </c>
      <c r="B264" s="68" t="str">
        <f t="shared" si="10"/>
        <v>W</v>
      </c>
      <c r="C264" t="s">
        <v>299</v>
      </c>
      <c r="D264" s="31" t="s">
        <v>574</v>
      </c>
      <c r="E264">
        <f t="shared" ca="1" si="11"/>
        <v>0</v>
      </c>
    </row>
    <row r="265" spans="1:5">
      <c r="A265" t="str">
        <f t="shared" si="9"/>
        <v>05</v>
      </c>
      <c r="B265" s="68" t="str">
        <f t="shared" si="10"/>
        <v>W</v>
      </c>
      <c r="C265" t="s">
        <v>299</v>
      </c>
      <c r="D265" s="31" t="s">
        <v>575</v>
      </c>
      <c r="E265">
        <f t="shared" ca="1" si="11"/>
        <v>0</v>
      </c>
    </row>
    <row r="266" spans="1:5">
      <c r="A266" t="str">
        <f t="shared" ref="A266:A329" si="12">MID(D266,LEN(C266)+2,LEN(D266)-LEN(C266))</f>
        <v>06</v>
      </c>
      <c r="B266" s="68" t="str">
        <f t="shared" ref="B266:B329" si="13">IF(ISNUMBER(FIND("PU",D266,1)),"PU",IF(ISNUMBER(FIND("W-",D266,1)),"W",0))</f>
        <v>W</v>
      </c>
      <c r="C266" t="s">
        <v>299</v>
      </c>
      <c r="D266" s="31" t="s">
        <v>576</v>
      </c>
      <c r="E266">
        <f t="shared" ref="E266:E329" ca="1" si="14">IFERROR(IF(B266=0,VLOOKUP(C266,INDIRECT($G$4&amp;$H$4),MATCH($A266,INDIRECT($G$4&amp;$I$4),0),0),IF(B266="W",VLOOKUP(C266,INDIRECT($G$5&amp;$H$5),MATCH($A266,INDIRECT($G$5&amp;$I$5),0),FALSE),VLOOKUP(C266,INDIRECT($G$6&amp;$H$6),MATCH($A266,INDIRECT($G$6&amp;$I$6),0),FALSE))),0)</f>
        <v>0</v>
      </c>
    </row>
    <row r="267" spans="1:5">
      <c r="A267" t="str">
        <f t="shared" si="12"/>
        <v>07</v>
      </c>
      <c r="B267" s="68" t="str">
        <f t="shared" si="13"/>
        <v>W</v>
      </c>
      <c r="C267" t="s">
        <v>299</v>
      </c>
      <c r="D267" s="31" t="s">
        <v>577</v>
      </c>
      <c r="E267">
        <f t="shared" ca="1" si="14"/>
        <v>0</v>
      </c>
    </row>
    <row r="268" spans="1:5">
      <c r="A268" t="str">
        <f t="shared" si="12"/>
        <v>08</v>
      </c>
      <c r="B268" s="68" t="str">
        <f t="shared" si="13"/>
        <v>W</v>
      </c>
      <c r="C268" t="s">
        <v>299</v>
      </c>
      <c r="D268" s="31" t="s">
        <v>578</v>
      </c>
      <c r="E268">
        <f t="shared" ca="1" si="14"/>
        <v>0</v>
      </c>
    </row>
    <row r="269" spans="1:5">
      <c r="A269" t="str">
        <f t="shared" si="12"/>
        <v>09</v>
      </c>
      <c r="B269" s="68" t="str">
        <f t="shared" si="13"/>
        <v>W</v>
      </c>
      <c r="C269" t="s">
        <v>299</v>
      </c>
      <c r="D269" s="31" t="s">
        <v>579</v>
      </c>
      <c r="E269">
        <f t="shared" ca="1" si="14"/>
        <v>0</v>
      </c>
    </row>
    <row r="270" spans="1:5">
      <c r="A270" t="str">
        <f t="shared" si="12"/>
        <v>10</v>
      </c>
      <c r="B270" s="68" t="str">
        <f t="shared" si="13"/>
        <v>W</v>
      </c>
      <c r="C270" t="s">
        <v>299</v>
      </c>
      <c r="D270" s="31" t="s">
        <v>580</v>
      </c>
      <c r="E270">
        <f t="shared" ca="1" si="14"/>
        <v>0</v>
      </c>
    </row>
    <row r="271" spans="1:5">
      <c r="A271" t="str">
        <f t="shared" si="12"/>
        <v>11</v>
      </c>
      <c r="B271" s="68" t="str">
        <f t="shared" si="13"/>
        <v>W</v>
      </c>
      <c r="C271" t="s">
        <v>299</v>
      </c>
      <c r="D271" s="31" t="s">
        <v>581</v>
      </c>
      <c r="E271">
        <f t="shared" ca="1" si="14"/>
        <v>0</v>
      </c>
    </row>
    <row r="272" spans="1:5">
      <c r="A272" t="str">
        <f t="shared" si="12"/>
        <v>12</v>
      </c>
      <c r="B272" s="68" t="str">
        <f t="shared" si="13"/>
        <v>W</v>
      </c>
      <c r="C272" t="s">
        <v>299</v>
      </c>
      <c r="D272" s="31" t="s">
        <v>582</v>
      </c>
      <c r="E272">
        <f t="shared" ca="1" si="14"/>
        <v>0</v>
      </c>
    </row>
    <row r="273" spans="1:5">
      <c r="A273" t="str">
        <f t="shared" si="12"/>
        <v>13</v>
      </c>
      <c r="B273" s="68" t="str">
        <f t="shared" si="13"/>
        <v>W</v>
      </c>
      <c r="C273" t="s">
        <v>299</v>
      </c>
      <c r="D273" s="31" t="s">
        <v>583</v>
      </c>
      <c r="E273">
        <f t="shared" ca="1" si="14"/>
        <v>0</v>
      </c>
    </row>
    <row r="274" spans="1:5">
      <c r="A274" t="str">
        <f t="shared" si="12"/>
        <v>100</v>
      </c>
      <c r="B274" s="68" t="str">
        <f t="shared" si="13"/>
        <v>W</v>
      </c>
      <c r="C274" t="s">
        <v>299</v>
      </c>
      <c r="D274" s="31" t="s">
        <v>584</v>
      </c>
      <c r="E274">
        <f t="shared" ca="1" si="14"/>
        <v>0</v>
      </c>
    </row>
    <row r="275" spans="1:5">
      <c r="A275" t="str">
        <f t="shared" si="12"/>
        <v>01</v>
      </c>
      <c r="B275" s="68" t="str">
        <f t="shared" si="13"/>
        <v>W</v>
      </c>
      <c r="C275" t="s">
        <v>300</v>
      </c>
      <c r="D275" s="31" t="s">
        <v>585</v>
      </c>
      <c r="E275">
        <f t="shared" ca="1" si="14"/>
        <v>0</v>
      </c>
    </row>
    <row r="276" spans="1:5">
      <c r="A276" t="str">
        <f t="shared" si="12"/>
        <v>02</v>
      </c>
      <c r="B276" s="68" t="str">
        <f t="shared" si="13"/>
        <v>W</v>
      </c>
      <c r="C276" t="s">
        <v>300</v>
      </c>
      <c r="D276" s="31" t="s">
        <v>586</v>
      </c>
      <c r="E276">
        <f t="shared" ca="1" si="14"/>
        <v>0</v>
      </c>
    </row>
    <row r="277" spans="1:5">
      <c r="A277" t="str">
        <f t="shared" si="12"/>
        <v>03</v>
      </c>
      <c r="B277" s="68" t="str">
        <f t="shared" si="13"/>
        <v>W</v>
      </c>
      <c r="C277" t="s">
        <v>300</v>
      </c>
      <c r="D277" s="31" t="s">
        <v>587</v>
      </c>
      <c r="E277">
        <f t="shared" ca="1" si="14"/>
        <v>0</v>
      </c>
    </row>
    <row r="278" spans="1:5">
      <c r="A278" t="str">
        <f t="shared" si="12"/>
        <v>04</v>
      </c>
      <c r="B278" s="68" t="str">
        <f t="shared" si="13"/>
        <v>W</v>
      </c>
      <c r="C278" t="s">
        <v>300</v>
      </c>
      <c r="D278" s="31" t="s">
        <v>588</v>
      </c>
      <c r="E278">
        <f t="shared" ca="1" si="14"/>
        <v>0</v>
      </c>
    </row>
    <row r="279" spans="1:5">
      <c r="A279" t="str">
        <f t="shared" si="12"/>
        <v>05</v>
      </c>
      <c r="B279" s="68" t="str">
        <f t="shared" si="13"/>
        <v>W</v>
      </c>
      <c r="C279" t="s">
        <v>300</v>
      </c>
      <c r="D279" s="31" t="s">
        <v>589</v>
      </c>
      <c r="E279">
        <f t="shared" ca="1" si="14"/>
        <v>0</v>
      </c>
    </row>
    <row r="280" spans="1:5">
      <c r="A280" t="str">
        <f t="shared" si="12"/>
        <v>06</v>
      </c>
      <c r="B280" s="68" t="str">
        <f t="shared" si="13"/>
        <v>W</v>
      </c>
      <c r="C280" t="s">
        <v>300</v>
      </c>
      <c r="D280" s="31" t="s">
        <v>590</v>
      </c>
      <c r="E280">
        <f t="shared" ca="1" si="14"/>
        <v>0</v>
      </c>
    </row>
    <row r="281" spans="1:5">
      <c r="A281" t="str">
        <f t="shared" si="12"/>
        <v>07</v>
      </c>
      <c r="B281" s="68" t="str">
        <f t="shared" si="13"/>
        <v>W</v>
      </c>
      <c r="C281" t="s">
        <v>300</v>
      </c>
      <c r="D281" s="31" t="s">
        <v>591</v>
      </c>
      <c r="E281">
        <f t="shared" ca="1" si="14"/>
        <v>0</v>
      </c>
    </row>
    <row r="282" spans="1:5">
      <c r="A282" t="str">
        <f t="shared" si="12"/>
        <v>08</v>
      </c>
      <c r="B282" s="68" t="str">
        <f t="shared" si="13"/>
        <v>W</v>
      </c>
      <c r="C282" t="s">
        <v>300</v>
      </c>
      <c r="D282" s="31" t="s">
        <v>592</v>
      </c>
      <c r="E282">
        <f t="shared" ca="1" si="14"/>
        <v>0</v>
      </c>
    </row>
    <row r="283" spans="1:5">
      <c r="A283" t="str">
        <f t="shared" si="12"/>
        <v>09</v>
      </c>
      <c r="B283" s="68" t="str">
        <f t="shared" si="13"/>
        <v>W</v>
      </c>
      <c r="C283" t="s">
        <v>300</v>
      </c>
      <c r="D283" s="31" t="s">
        <v>593</v>
      </c>
      <c r="E283">
        <f t="shared" ca="1" si="14"/>
        <v>0</v>
      </c>
    </row>
    <row r="284" spans="1:5">
      <c r="A284" t="str">
        <f t="shared" si="12"/>
        <v>10</v>
      </c>
      <c r="B284" s="68" t="str">
        <f t="shared" si="13"/>
        <v>W</v>
      </c>
      <c r="C284" t="s">
        <v>300</v>
      </c>
      <c r="D284" s="31" t="s">
        <v>594</v>
      </c>
      <c r="E284">
        <f t="shared" ca="1" si="14"/>
        <v>0</v>
      </c>
    </row>
    <row r="285" spans="1:5">
      <c r="A285" t="str">
        <f t="shared" si="12"/>
        <v>11</v>
      </c>
      <c r="B285" s="68" t="str">
        <f t="shared" si="13"/>
        <v>W</v>
      </c>
      <c r="C285" t="s">
        <v>300</v>
      </c>
      <c r="D285" s="31" t="s">
        <v>595</v>
      </c>
      <c r="E285">
        <f t="shared" ca="1" si="14"/>
        <v>0</v>
      </c>
    </row>
    <row r="286" spans="1:5">
      <c r="A286" t="str">
        <f t="shared" si="12"/>
        <v>12</v>
      </c>
      <c r="B286" s="68" t="str">
        <f t="shared" si="13"/>
        <v>W</v>
      </c>
      <c r="C286" t="s">
        <v>300</v>
      </c>
      <c r="D286" s="31" t="s">
        <v>596</v>
      </c>
      <c r="E286">
        <f t="shared" ca="1" si="14"/>
        <v>0</v>
      </c>
    </row>
    <row r="287" spans="1:5">
      <c r="A287" t="str">
        <f t="shared" si="12"/>
        <v>13</v>
      </c>
      <c r="B287" s="68" t="str">
        <f t="shared" si="13"/>
        <v>W</v>
      </c>
      <c r="C287" t="s">
        <v>300</v>
      </c>
      <c r="D287" s="31" t="s">
        <v>597</v>
      </c>
      <c r="E287">
        <f t="shared" ca="1" si="14"/>
        <v>0</v>
      </c>
    </row>
    <row r="288" spans="1:5">
      <c r="A288" t="str">
        <f t="shared" si="12"/>
        <v>100</v>
      </c>
      <c r="B288" s="68" t="str">
        <f t="shared" si="13"/>
        <v>W</v>
      </c>
      <c r="C288" t="s">
        <v>300</v>
      </c>
      <c r="D288" s="31" t="s">
        <v>598</v>
      </c>
      <c r="E288">
        <f t="shared" ca="1" si="14"/>
        <v>0</v>
      </c>
    </row>
    <row r="289" spans="1:5">
      <c r="A289" t="str">
        <f t="shared" si="12"/>
        <v>01</v>
      </c>
      <c r="B289" s="68" t="str">
        <f t="shared" si="13"/>
        <v>W</v>
      </c>
      <c r="C289" t="s">
        <v>302</v>
      </c>
      <c r="D289" s="31" t="s">
        <v>599</v>
      </c>
      <c r="E289">
        <f t="shared" ca="1" si="14"/>
        <v>0</v>
      </c>
    </row>
    <row r="290" spans="1:5">
      <c r="A290" t="str">
        <f t="shared" si="12"/>
        <v>02</v>
      </c>
      <c r="B290" s="68" t="str">
        <f t="shared" si="13"/>
        <v>W</v>
      </c>
      <c r="C290" t="s">
        <v>302</v>
      </c>
      <c r="D290" s="31" t="s">
        <v>600</v>
      </c>
      <c r="E290">
        <f t="shared" ca="1" si="14"/>
        <v>0</v>
      </c>
    </row>
    <row r="291" spans="1:5">
      <c r="A291" t="str">
        <f t="shared" si="12"/>
        <v>03</v>
      </c>
      <c r="B291" s="68" t="str">
        <f t="shared" si="13"/>
        <v>W</v>
      </c>
      <c r="C291" t="s">
        <v>302</v>
      </c>
      <c r="D291" s="31" t="s">
        <v>601</v>
      </c>
      <c r="E291">
        <f t="shared" ca="1" si="14"/>
        <v>0</v>
      </c>
    </row>
    <row r="292" spans="1:5">
      <c r="A292" t="str">
        <f t="shared" si="12"/>
        <v>04</v>
      </c>
      <c r="B292" s="68" t="str">
        <f t="shared" si="13"/>
        <v>W</v>
      </c>
      <c r="C292" t="s">
        <v>302</v>
      </c>
      <c r="D292" s="31" t="s">
        <v>602</v>
      </c>
      <c r="E292">
        <f t="shared" ca="1" si="14"/>
        <v>0</v>
      </c>
    </row>
    <row r="293" spans="1:5">
      <c r="A293" t="str">
        <f t="shared" si="12"/>
        <v>05</v>
      </c>
      <c r="B293" s="68" t="str">
        <f t="shared" si="13"/>
        <v>W</v>
      </c>
      <c r="C293" t="s">
        <v>302</v>
      </c>
      <c r="D293" s="31" t="s">
        <v>603</v>
      </c>
      <c r="E293">
        <f t="shared" ca="1" si="14"/>
        <v>0</v>
      </c>
    </row>
    <row r="294" spans="1:5">
      <c r="A294" t="str">
        <f t="shared" si="12"/>
        <v>06</v>
      </c>
      <c r="B294" s="68" t="str">
        <f t="shared" si="13"/>
        <v>W</v>
      </c>
      <c r="C294" t="s">
        <v>302</v>
      </c>
      <c r="D294" s="31" t="s">
        <v>604</v>
      </c>
      <c r="E294">
        <f t="shared" ca="1" si="14"/>
        <v>0</v>
      </c>
    </row>
    <row r="295" spans="1:5">
      <c r="A295" t="str">
        <f t="shared" si="12"/>
        <v>07</v>
      </c>
      <c r="B295" s="68" t="str">
        <f t="shared" si="13"/>
        <v>W</v>
      </c>
      <c r="C295" t="s">
        <v>302</v>
      </c>
      <c r="D295" s="31" t="s">
        <v>605</v>
      </c>
      <c r="E295">
        <f t="shared" ca="1" si="14"/>
        <v>0</v>
      </c>
    </row>
    <row r="296" spans="1:5">
      <c r="A296" t="str">
        <f t="shared" si="12"/>
        <v>08</v>
      </c>
      <c r="B296" s="68" t="str">
        <f t="shared" si="13"/>
        <v>W</v>
      </c>
      <c r="C296" t="s">
        <v>302</v>
      </c>
      <c r="D296" s="31" t="s">
        <v>606</v>
      </c>
      <c r="E296">
        <f t="shared" ca="1" si="14"/>
        <v>0</v>
      </c>
    </row>
    <row r="297" spans="1:5">
      <c r="A297" t="str">
        <f t="shared" si="12"/>
        <v>09</v>
      </c>
      <c r="B297" s="68" t="str">
        <f t="shared" si="13"/>
        <v>W</v>
      </c>
      <c r="C297" t="s">
        <v>302</v>
      </c>
      <c r="D297" s="31" t="s">
        <v>607</v>
      </c>
      <c r="E297">
        <f t="shared" ca="1" si="14"/>
        <v>0</v>
      </c>
    </row>
    <row r="298" spans="1:5">
      <c r="A298" t="str">
        <f t="shared" si="12"/>
        <v>10</v>
      </c>
      <c r="B298" s="68" t="str">
        <f t="shared" si="13"/>
        <v>W</v>
      </c>
      <c r="C298" t="s">
        <v>302</v>
      </c>
      <c r="D298" s="31" t="s">
        <v>608</v>
      </c>
      <c r="E298">
        <f t="shared" ca="1" si="14"/>
        <v>0</v>
      </c>
    </row>
    <row r="299" spans="1:5">
      <c r="A299" t="str">
        <f t="shared" si="12"/>
        <v>11</v>
      </c>
      <c r="B299" s="68" t="str">
        <f t="shared" si="13"/>
        <v>W</v>
      </c>
      <c r="C299" t="s">
        <v>302</v>
      </c>
      <c r="D299" s="31" t="s">
        <v>609</v>
      </c>
      <c r="E299">
        <f t="shared" ca="1" si="14"/>
        <v>0</v>
      </c>
    </row>
    <row r="300" spans="1:5">
      <c r="A300" t="str">
        <f t="shared" si="12"/>
        <v>12</v>
      </c>
      <c r="B300" s="68" t="str">
        <f t="shared" si="13"/>
        <v>W</v>
      </c>
      <c r="C300" t="s">
        <v>302</v>
      </c>
      <c r="D300" s="31" t="s">
        <v>610</v>
      </c>
      <c r="E300">
        <f t="shared" ca="1" si="14"/>
        <v>0</v>
      </c>
    </row>
    <row r="301" spans="1:5">
      <c r="A301" t="str">
        <f t="shared" si="12"/>
        <v>13</v>
      </c>
      <c r="B301" s="68" t="str">
        <f t="shared" si="13"/>
        <v>W</v>
      </c>
      <c r="C301" t="s">
        <v>302</v>
      </c>
      <c r="D301" s="31" t="s">
        <v>611</v>
      </c>
      <c r="E301">
        <f t="shared" ca="1" si="14"/>
        <v>0</v>
      </c>
    </row>
    <row r="302" spans="1:5">
      <c r="A302" t="str">
        <f t="shared" si="12"/>
        <v>100</v>
      </c>
      <c r="B302" s="68" t="str">
        <f t="shared" si="13"/>
        <v>W</v>
      </c>
      <c r="C302" t="s">
        <v>302</v>
      </c>
      <c r="D302" s="31" t="s">
        <v>612</v>
      </c>
      <c r="E302">
        <f t="shared" ca="1" si="14"/>
        <v>0</v>
      </c>
    </row>
    <row r="303" spans="1:5">
      <c r="A303" t="str">
        <f t="shared" si="12"/>
        <v>01</v>
      </c>
      <c r="B303" s="68" t="str">
        <f t="shared" si="13"/>
        <v>W</v>
      </c>
      <c r="C303" t="s">
        <v>291</v>
      </c>
      <c r="D303" s="31" t="s">
        <v>613</v>
      </c>
      <c r="E303">
        <f t="shared" ca="1" si="14"/>
        <v>0</v>
      </c>
    </row>
    <row r="304" spans="1:5">
      <c r="A304" t="str">
        <f t="shared" si="12"/>
        <v>02</v>
      </c>
      <c r="B304" s="68" t="str">
        <f t="shared" si="13"/>
        <v>W</v>
      </c>
      <c r="C304" t="s">
        <v>291</v>
      </c>
      <c r="D304" s="31" t="s">
        <v>614</v>
      </c>
      <c r="E304">
        <f t="shared" ca="1" si="14"/>
        <v>0</v>
      </c>
    </row>
    <row r="305" spans="1:5">
      <c r="A305" t="str">
        <f t="shared" si="12"/>
        <v>03</v>
      </c>
      <c r="B305" s="68" t="str">
        <f t="shared" si="13"/>
        <v>W</v>
      </c>
      <c r="C305" t="s">
        <v>291</v>
      </c>
      <c r="D305" s="31" t="s">
        <v>615</v>
      </c>
      <c r="E305">
        <f t="shared" ca="1" si="14"/>
        <v>0</v>
      </c>
    </row>
    <row r="306" spans="1:5">
      <c r="A306" t="str">
        <f t="shared" si="12"/>
        <v>04</v>
      </c>
      <c r="B306" s="68" t="str">
        <f t="shared" si="13"/>
        <v>W</v>
      </c>
      <c r="C306" t="s">
        <v>291</v>
      </c>
      <c r="D306" s="31" t="s">
        <v>616</v>
      </c>
      <c r="E306">
        <f t="shared" ca="1" si="14"/>
        <v>0</v>
      </c>
    </row>
    <row r="307" spans="1:5">
      <c r="A307" t="str">
        <f t="shared" si="12"/>
        <v>05</v>
      </c>
      <c r="B307" s="68" t="str">
        <f t="shared" si="13"/>
        <v>W</v>
      </c>
      <c r="C307" t="s">
        <v>291</v>
      </c>
      <c r="D307" s="31" t="s">
        <v>617</v>
      </c>
      <c r="E307">
        <f t="shared" ca="1" si="14"/>
        <v>0</v>
      </c>
    </row>
    <row r="308" spans="1:5">
      <c r="A308" t="str">
        <f t="shared" si="12"/>
        <v>06</v>
      </c>
      <c r="B308" s="68" t="str">
        <f t="shared" si="13"/>
        <v>W</v>
      </c>
      <c r="C308" t="s">
        <v>291</v>
      </c>
      <c r="D308" s="31" t="s">
        <v>618</v>
      </c>
      <c r="E308">
        <f t="shared" ca="1" si="14"/>
        <v>0</v>
      </c>
    </row>
    <row r="309" spans="1:5">
      <c r="A309" t="str">
        <f t="shared" si="12"/>
        <v>07</v>
      </c>
      <c r="B309" s="68" t="str">
        <f t="shared" si="13"/>
        <v>W</v>
      </c>
      <c r="C309" t="s">
        <v>291</v>
      </c>
      <c r="D309" s="31" t="s">
        <v>619</v>
      </c>
      <c r="E309">
        <f t="shared" ca="1" si="14"/>
        <v>0</v>
      </c>
    </row>
    <row r="310" spans="1:5">
      <c r="A310" t="str">
        <f t="shared" si="12"/>
        <v>08</v>
      </c>
      <c r="B310" s="68" t="str">
        <f t="shared" si="13"/>
        <v>W</v>
      </c>
      <c r="C310" t="s">
        <v>291</v>
      </c>
      <c r="D310" s="31" t="s">
        <v>620</v>
      </c>
      <c r="E310">
        <f t="shared" ca="1" si="14"/>
        <v>0</v>
      </c>
    </row>
    <row r="311" spans="1:5">
      <c r="A311" t="str">
        <f t="shared" si="12"/>
        <v>09</v>
      </c>
      <c r="B311" s="68" t="str">
        <f t="shared" si="13"/>
        <v>W</v>
      </c>
      <c r="C311" t="s">
        <v>291</v>
      </c>
      <c r="D311" s="31" t="s">
        <v>621</v>
      </c>
      <c r="E311">
        <f t="shared" ca="1" si="14"/>
        <v>0</v>
      </c>
    </row>
    <row r="312" spans="1:5">
      <c r="A312" t="str">
        <f t="shared" si="12"/>
        <v>10</v>
      </c>
      <c r="B312" s="68" t="str">
        <f t="shared" si="13"/>
        <v>W</v>
      </c>
      <c r="C312" t="s">
        <v>291</v>
      </c>
      <c r="D312" s="31" t="s">
        <v>622</v>
      </c>
      <c r="E312">
        <f t="shared" ca="1" si="14"/>
        <v>0</v>
      </c>
    </row>
    <row r="313" spans="1:5">
      <c r="A313" t="str">
        <f t="shared" si="12"/>
        <v>11</v>
      </c>
      <c r="B313" s="68" t="str">
        <f t="shared" si="13"/>
        <v>W</v>
      </c>
      <c r="C313" t="s">
        <v>291</v>
      </c>
      <c r="D313" s="31" t="s">
        <v>623</v>
      </c>
      <c r="E313">
        <f t="shared" ca="1" si="14"/>
        <v>0</v>
      </c>
    </row>
    <row r="314" spans="1:5">
      <c r="A314" t="str">
        <f t="shared" si="12"/>
        <v>12</v>
      </c>
      <c r="B314" s="68" t="str">
        <f t="shared" si="13"/>
        <v>W</v>
      </c>
      <c r="C314" t="s">
        <v>291</v>
      </c>
      <c r="D314" s="31" t="s">
        <v>624</v>
      </c>
      <c r="E314">
        <f t="shared" ca="1" si="14"/>
        <v>0</v>
      </c>
    </row>
    <row r="315" spans="1:5">
      <c r="A315" t="str">
        <f t="shared" si="12"/>
        <v>13</v>
      </c>
      <c r="B315" s="68" t="str">
        <f t="shared" si="13"/>
        <v>W</v>
      </c>
      <c r="C315" t="s">
        <v>291</v>
      </c>
      <c r="D315" s="31" t="s">
        <v>625</v>
      </c>
      <c r="E315">
        <f t="shared" ca="1" si="14"/>
        <v>0</v>
      </c>
    </row>
    <row r="316" spans="1:5">
      <c r="A316" t="str">
        <f t="shared" si="12"/>
        <v>100</v>
      </c>
      <c r="B316" s="68" t="str">
        <f t="shared" si="13"/>
        <v>W</v>
      </c>
      <c r="C316" t="s">
        <v>291</v>
      </c>
      <c r="D316" s="31" t="s">
        <v>626</v>
      </c>
      <c r="E316">
        <f t="shared" ca="1" si="14"/>
        <v>0</v>
      </c>
    </row>
    <row r="317" spans="1:5">
      <c r="A317" t="str">
        <f t="shared" si="12"/>
        <v>01</v>
      </c>
      <c r="B317" s="68" t="str">
        <f t="shared" si="13"/>
        <v>W</v>
      </c>
      <c r="C317" t="s">
        <v>292</v>
      </c>
      <c r="D317" s="31" t="s">
        <v>627</v>
      </c>
      <c r="E317">
        <f t="shared" ca="1" si="14"/>
        <v>0</v>
      </c>
    </row>
    <row r="318" spans="1:5">
      <c r="A318" t="str">
        <f t="shared" si="12"/>
        <v>02</v>
      </c>
      <c r="B318" s="68" t="str">
        <f t="shared" si="13"/>
        <v>W</v>
      </c>
      <c r="C318" t="s">
        <v>292</v>
      </c>
      <c r="D318" s="31" t="s">
        <v>628</v>
      </c>
      <c r="E318">
        <f t="shared" ca="1" si="14"/>
        <v>0</v>
      </c>
    </row>
    <row r="319" spans="1:5">
      <c r="A319" t="str">
        <f t="shared" si="12"/>
        <v>03</v>
      </c>
      <c r="B319" s="68" t="str">
        <f t="shared" si="13"/>
        <v>W</v>
      </c>
      <c r="C319" t="s">
        <v>292</v>
      </c>
      <c r="D319" s="31" t="s">
        <v>629</v>
      </c>
      <c r="E319">
        <f t="shared" ca="1" si="14"/>
        <v>0</v>
      </c>
    </row>
    <row r="320" spans="1:5">
      <c r="A320" t="str">
        <f t="shared" si="12"/>
        <v>04</v>
      </c>
      <c r="B320" s="68" t="str">
        <f t="shared" si="13"/>
        <v>W</v>
      </c>
      <c r="C320" t="s">
        <v>292</v>
      </c>
      <c r="D320" s="31" t="s">
        <v>630</v>
      </c>
      <c r="E320">
        <f t="shared" ca="1" si="14"/>
        <v>0</v>
      </c>
    </row>
    <row r="321" spans="1:5">
      <c r="A321" t="str">
        <f t="shared" si="12"/>
        <v>05</v>
      </c>
      <c r="B321" s="68" t="str">
        <f t="shared" si="13"/>
        <v>W</v>
      </c>
      <c r="C321" t="s">
        <v>292</v>
      </c>
      <c r="D321" s="31" t="s">
        <v>631</v>
      </c>
      <c r="E321">
        <f t="shared" ca="1" si="14"/>
        <v>0</v>
      </c>
    </row>
    <row r="322" spans="1:5">
      <c r="A322" t="str">
        <f t="shared" si="12"/>
        <v>06</v>
      </c>
      <c r="B322" s="68" t="str">
        <f t="shared" si="13"/>
        <v>W</v>
      </c>
      <c r="C322" t="s">
        <v>292</v>
      </c>
      <c r="D322" s="31" t="s">
        <v>632</v>
      </c>
      <c r="E322">
        <f t="shared" ca="1" si="14"/>
        <v>0</v>
      </c>
    </row>
    <row r="323" spans="1:5">
      <c r="A323" t="str">
        <f t="shared" si="12"/>
        <v>07</v>
      </c>
      <c r="B323" s="68" t="str">
        <f t="shared" si="13"/>
        <v>W</v>
      </c>
      <c r="C323" t="s">
        <v>292</v>
      </c>
      <c r="D323" s="31" t="s">
        <v>633</v>
      </c>
      <c r="E323">
        <f t="shared" ca="1" si="14"/>
        <v>0</v>
      </c>
    </row>
    <row r="324" spans="1:5">
      <c r="A324" t="str">
        <f t="shared" si="12"/>
        <v>08</v>
      </c>
      <c r="B324" s="68" t="str">
        <f t="shared" si="13"/>
        <v>W</v>
      </c>
      <c r="C324" t="s">
        <v>292</v>
      </c>
      <c r="D324" s="31" t="s">
        <v>634</v>
      </c>
      <c r="E324">
        <f t="shared" ca="1" si="14"/>
        <v>0</v>
      </c>
    </row>
    <row r="325" spans="1:5">
      <c r="A325" t="str">
        <f t="shared" si="12"/>
        <v>09</v>
      </c>
      <c r="B325" s="68" t="str">
        <f t="shared" si="13"/>
        <v>W</v>
      </c>
      <c r="C325" t="s">
        <v>292</v>
      </c>
      <c r="D325" s="31" t="s">
        <v>635</v>
      </c>
      <c r="E325">
        <f t="shared" ca="1" si="14"/>
        <v>0</v>
      </c>
    </row>
    <row r="326" spans="1:5">
      <c r="A326" t="str">
        <f t="shared" si="12"/>
        <v>10</v>
      </c>
      <c r="B326" s="68" t="str">
        <f t="shared" si="13"/>
        <v>W</v>
      </c>
      <c r="C326" t="s">
        <v>292</v>
      </c>
      <c r="D326" s="31" t="s">
        <v>636</v>
      </c>
      <c r="E326">
        <f t="shared" ca="1" si="14"/>
        <v>0</v>
      </c>
    </row>
    <row r="327" spans="1:5">
      <c r="A327" t="str">
        <f t="shared" si="12"/>
        <v>11</v>
      </c>
      <c r="B327" s="68" t="str">
        <f t="shared" si="13"/>
        <v>W</v>
      </c>
      <c r="C327" t="s">
        <v>292</v>
      </c>
      <c r="D327" s="31" t="s">
        <v>637</v>
      </c>
      <c r="E327">
        <f t="shared" ca="1" si="14"/>
        <v>0</v>
      </c>
    </row>
    <row r="328" spans="1:5">
      <c r="A328" t="str">
        <f t="shared" si="12"/>
        <v>12</v>
      </c>
      <c r="B328" s="68" t="str">
        <f t="shared" si="13"/>
        <v>W</v>
      </c>
      <c r="C328" t="s">
        <v>292</v>
      </c>
      <c r="D328" s="31" t="s">
        <v>638</v>
      </c>
      <c r="E328">
        <f t="shared" ca="1" si="14"/>
        <v>0</v>
      </c>
    </row>
    <row r="329" spans="1:5">
      <c r="A329" t="str">
        <f t="shared" si="12"/>
        <v>13</v>
      </c>
      <c r="B329" s="68" t="str">
        <f t="shared" si="13"/>
        <v>W</v>
      </c>
      <c r="C329" t="s">
        <v>292</v>
      </c>
      <c r="D329" s="31" t="s">
        <v>639</v>
      </c>
      <c r="E329">
        <f t="shared" ca="1" si="14"/>
        <v>0</v>
      </c>
    </row>
    <row r="330" spans="1:5">
      <c r="A330" t="str">
        <f t="shared" ref="A330:A393" si="15">MID(D330,LEN(C330)+2,LEN(D330)-LEN(C330))</f>
        <v>100</v>
      </c>
      <c r="B330" s="68" t="str">
        <f t="shared" ref="B330:B393" si="16">IF(ISNUMBER(FIND("PU",D330,1)),"PU",IF(ISNUMBER(FIND("W-",D330,1)),"W",0))</f>
        <v>W</v>
      </c>
      <c r="C330" t="s">
        <v>292</v>
      </c>
      <c r="D330" s="31" t="s">
        <v>640</v>
      </c>
      <c r="E330">
        <f t="shared" ref="E330:E393" ca="1" si="17">IFERROR(IF(B330=0,VLOOKUP(C330,INDIRECT($G$4&amp;$H$4),MATCH($A330,INDIRECT($G$4&amp;$I$4),0),0),IF(B330="W",VLOOKUP(C330,INDIRECT($G$5&amp;$H$5),MATCH($A330,INDIRECT($G$5&amp;$I$5),0),FALSE),VLOOKUP(C330,INDIRECT($G$6&amp;$H$6),MATCH($A330,INDIRECT($G$6&amp;$I$6),0),FALSE))),0)</f>
        <v>0</v>
      </c>
    </row>
    <row r="331" spans="1:5">
      <c r="A331" t="str">
        <f t="shared" si="15"/>
        <v>01</v>
      </c>
      <c r="B331" s="68" t="str">
        <f t="shared" si="16"/>
        <v>W</v>
      </c>
      <c r="C331" t="s">
        <v>293</v>
      </c>
      <c r="D331" s="31" t="s">
        <v>641</v>
      </c>
      <c r="E331">
        <f t="shared" ca="1" si="17"/>
        <v>0</v>
      </c>
    </row>
    <row r="332" spans="1:5">
      <c r="A332" t="str">
        <f t="shared" si="15"/>
        <v>02</v>
      </c>
      <c r="B332" s="68" t="str">
        <f t="shared" si="16"/>
        <v>W</v>
      </c>
      <c r="C332" t="s">
        <v>293</v>
      </c>
      <c r="D332" s="31" t="s">
        <v>642</v>
      </c>
      <c r="E332">
        <f t="shared" ca="1" si="17"/>
        <v>0</v>
      </c>
    </row>
    <row r="333" spans="1:5">
      <c r="A333" t="str">
        <f t="shared" si="15"/>
        <v>03</v>
      </c>
      <c r="B333" s="68" t="str">
        <f t="shared" si="16"/>
        <v>W</v>
      </c>
      <c r="C333" t="s">
        <v>293</v>
      </c>
      <c r="D333" s="31" t="s">
        <v>643</v>
      </c>
      <c r="E333">
        <f t="shared" ca="1" si="17"/>
        <v>0</v>
      </c>
    </row>
    <row r="334" spans="1:5">
      <c r="A334" t="str">
        <f t="shared" si="15"/>
        <v>04</v>
      </c>
      <c r="B334" s="68" t="str">
        <f t="shared" si="16"/>
        <v>W</v>
      </c>
      <c r="C334" t="s">
        <v>293</v>
      </c>
      <c r="D334" s="31" t="s">
        <v>644</v>
      </c>
      <c r="E334">
        <f t="shared" ca="1" si="17"/>
        <v>0</v>
      </c>
    </row>
    <row r="335" spans="1:5">
      <c r="A335" t="str">
        <f t="shared" si="15"/>
        <v>05</v>
      </c>
      <c r="B335" s="68" t="str">
        <f t="shared" si="16"/>
        <v>W</v>
      </c>
      <c r="C335" t="s">
        <v>293</v>
      </c>
      <c r="D335" s="31" t="s">
        <v>645</v>
      </c>
      <c r="E335">
        <f t="shared" ca="1" si="17"/>
        <v>0</v>
      </c>
    </row>
    <row r="336" spans="1:5">
      <c r="A336" t="str">
        <f t="shared" si="15"/>
        <v>06</v>
      </c>
      <c r="B336" s="68" t="str">
        <f t="shared" si="16"/>
        <v>W</v>
      </c>
      <c r="C336" t="s">
        <v>293</v>
      </c>
      <c r="D336" s="31" t="s">
        <v>646</v>
      </c>
      <c r="E336">
        <f t="shared" ca="1" si="17"/>
        <v>0</v>
      </c>
    </row>
    <row r="337" spans="1:5">
      <c r="A337" t="str">
        <f t="shared" si="15"/>
        <v>07</v>
      </c>
      <c r="B337" s="68" t="str">
        <f t="shared" si="16"/>
        <v>W</v>
      </c>
      <c r="C337" t="s">
        <v>293</v>
      </c>
      <c r="D337" s="31" t="s">
        <v>647</v>
      </c>
      <c r="E337">
        <f t="shared" ca="1" si="17"/>
        <v>0</v>
      </c>
    </row>
    <row r="338" spans="1:5">
      <c r="A338" t="str">
        <f t="shared" si="15"/>
        <v>08</v>
      </c>
      <c r="B338" s="68" t="str">
        <f t="shared" si="16"/>
        <v>W</v>
      </c>
      <c r="C338" t="s">
        <v>293</v>
      </c>
      <c r="D338" s="31" t="s">
        <v>648</v>
      </c>
      <c r="E338">
        <f t="shared" ca="1" si="17"/>
        <v>0</v>
      </c>
    </row>
    <row r="339" spans="1:5">
      <c r="A339" t="str">
        <f t="shared" si="15"/>
        <v>09</v>
      </c>
      <c r="B339" s="68" t="str">
        <f t="shared" si="16"/>
        <v>W</v>
      </c>
      <c r="C339" t="s">
        <v>293</v>
      </c>
      <c r="D339" s="31" t="s">
        <v>649</v>
      </c>
      <c r="E339">
        <f t="shared" ca="1" si="17"/>
        <v>0</v>
      </c>
    </row>
    <row r="340" spans="1:5">
      <c r="A340" t="str">
        <f t="shared" si="15"/>
        <v>10</v>
      </c>
      <c r="B340" s="68" t="str">
        <f t="shared" si="16"/>
        <v>W</v>
      </c>
      <c r="C340" t="s">
        <v>293</v>
      </c>
      <c r="D340" s="31" t="s">
        <v>650</v>
      </c>
      <c r="E340">
        <f t="shared" ca="1" si="17"/>
        <v>0</v>
      </c>
    </row>
    <row r="341" spans="1:5">
      <c r="A341" t="str">
        <f t="shared" si="15"/>
        <v>11</v>
      </c>
      <c r="B341" s="68" t="str">
        <f t="shared" si="16"/>
        <v>W</v>
      </c>
      <c r="C341" t="s">
        <v>293</v>
      </c>
      <c r="D341" s="31" t="s">
        <v>651</v>
      </c>
      <c r="E341">
        <f t="shared" ca="1" si="17"/>
        <v>0</v>
      </c>
    </row>
    <row r="342" spans="1:5">
      <c r="A342" t="str">
        <f t="shared" si="15"/>
        <v>12</v>
      </c>
      <c r="B342" s="68" t="str">
        <f t="shared" si="16"/>
        <v>W</v>
      </c>
      <c r="C342" t="s">
        <v>293</v>
      </c>
      <c r="D342" s="31" t="s">
        <v>652</v>
      </c>
      <c r="E342">
        <f t="shared" ca="1" si="17"/>
        <v>0</v>
      </c>
    </row>
    <row r="343" spans="1:5">
      <c r="A343" t="str">
        <f t="shared" si="15"/>
        <v>13</v>
      </c>
      <c r="B343" s="68" t="str">
        <f t="shared" si="16"/>
        <v>W</v>
      </c>
      <c r="C343" t="s">
        <v>293</v>
      </c>
      <c r="D343" s="31" t="s">
        <v>653</v>
      </c>
      <c r="E343">
        <f t="shared" ca="1" si="17"/>
        <v>0</v>
      </c>
    </row>
    <row r="344" spans="1:5">
      <c r="A344" t="str">
        <f t="shared" si="15"/>
        <v>100</v>
      </c>
      <c r="B344" s="68" t="str">
        <f t="shared" si="16"/>
        <v>W</v>
      </c>
      <c r="C344" t="s">
        <v>293</v>
      </c>
      <c r="D344" s="31" t="s">
        <v>654</v>
      </c>
      <c r="E344">
        <f t="shared" ca="1" si="17"/>
        <v>0</v>
      </c>
    </row>
    <row r="345" spans="1:5">
      <c r="A345" t="str">
        <f t="shared" si="15"/>
        <v>01</v>
      </c>
      <c r="B345" s="68" t="str">
        <f t="shared" si="16"/>
        <v>W</v>
      </c>
      <c r="C345" t="s">
        <v>294</v>
      </c>
      <c r="D345" s="31" t="s">
        <v>655</v>
      </c>
      <c r="E345">
        <f t="shared" ca="1" si="17"/>
        <v>0</v>
      </c>
    </row>
    <row r="346" spans="1:5">
      <c r="A346" t="str">
        <f t="shared" si="15"/>
        <v>02</v>
      </c>
      <c r="B346" s="68" t="str">
        <f t="shared" si="16"/>
        <v>W</v>
      </c>
      <c r="C346" t="s">
        <v>294</v>
      </c>
      <c r="D346" s="31" t="s">
        <v>656</v>
      </c>
      <c r="E346">
        <f t="shared" ca="1" si="17"/>
        <v>0</v>
      </c>
    </row>
    <row r="347" spans="1:5">
      <c r="A347" t="str">
        <f t="shared" si="15"/>
        <v>03</v>
      </c>
      <c r="B347" s="68" t="str">
        <f t="shared" si="16"/>
        <v>W</v>
      </c>
      <c r="C347" t="s">
        <v>294</v>
      </c>
      <c r="D347" s="31" t="s">
        <v>657</v>
      </c>
      <c r="E347">
        <f t="shared" ca="1" si="17"/>
        <v>0</v>
      </c>
    </row>
    <row r="348" spans="1:5">
      <c r="A348" t="str">
        <f t="shared" si="15"/>
        <v>04</v>
      </c>
      <c r="B348" s="68" t="str">
        <f t="shared" si="16"/>
        <v>W</v>
      </c>
      <c r="C348" t="s">
        <v>294</v>
      </c>
      <c r="D348" s="31" t="s">
        <v>658</v>
      </c>
      <c r="E348">
        <f t="shared" ca="1" si="17"/>
        <v>0</v>
      </c>
    </row>
    <row r="349" spans="1:5">
      <c r="A349" t="str">
        <f t="shared" si="15"/>
        <v>05</v>
      </c>
      <c r="B349" s="68" t="str">
        <f t="shared" si="16"/>
        <v>W</v>
      </c>
      <c r="C349" t="s">
        <v>294</v>
      </c>
      <c r="D349" s="31" t="s">
        <v>659</v>
      </c>
      <c r="E349">
        <f t="shared" ca="1" si="17"/>
        <v>0</v>
      </c>
    </row>
    <row r="350" spans="1:5">
      <c r="A350" t="str">
        <f t="shared" si="15"/>
        <v>06</v>
      </c>
      <c r="B350" s="68" t="str">
        <f t="shared" si="16"/>
        <v>W</v>
      </c>
      <c r="C350" t="s">
        <v>294</v>
      </c>
      <c r="D350" s="31" t="s">
        <v>660</v>
      </c>
      <c r="E350">
        <f t="shared" ca="1" si="17"/>
        <v>0</v>
      </c>
    </row>
    <row r="351" spans="1:5">
      <c r="A351" t="str">
        <f t="shared" si="15"/>
        <v>07</v>
      </c>
      <c r="B351" s="68" t="str">
        <f t="shared" si="16"/>
        <v>W</v>
      </c>
      <c r="C351" t="s">
        <v>294</v>
      </c>
      <c r="D351" s="31" t="s">
        <v>661</v>
      </c>
      <c r="E351">
        <f t="shared" ca="1" si="17"/>
        <v>0</v>
      </c>
    </row>
    <row r="352" spans="1:5">
      <c r="A352" t="str">
        <f t="shared" si="15"/>
        <v>08</v>
      </c>
      <c r="B352" s="68" t="str">
        <f t="shared" si="16"/>
        <v>W</v>
      </c>
      <c r="C352" t="s">
        <v>294</v>
      </c>
      <c r="D352" s="31" t="s">
        <v>662</v>
      </c>
      <c r="E352">
        <f t="shared" ca="1" si="17"/>
        <v>0</v>
      </c>
    </row>
    <row r="353" spans="1:5">
      <c r="A353" t="str">
        <f t="shared" si="15"/>
        <v>09</v>
      </c>
      <c r="B353" s="68" t="str">
        <f t="shared" si="16"/>
        <v>W</v>
      </c>
      <c r="C353" t="s">
        <v>294</v>
      </c>
      <c r="D353" s="31" t="s">
        <v>663</v>
      </c>
      <c r="E353">
        <f t="shared" ca="1" si="17"/>
        <v>0</v>
      </c>
    </row>
    <row r="354" spans="1:5">
      <c r="A354" t="str">
        <f t="shared" si="15"/>
        <v>10</v>
      </c>
      <c r="B354" s="68" t="str">
        <f t="shared" si="16"/>
        <v>W</v>
      </c>
      <c r="C354" t="s">
        <v>294</v>
      </c>
      <c r="D354" s="31" t="s">
        <v>664</v>
      </c>
      <c r="E354">
        <f t="shared" ca="1" si="17"/>
        <v>0</v>
      </c>
    </row>
    <row r="355" spans="1:5">
      <c r="A355" t="str">
        <f t="shared" si="15"/>
        <v>11</v>
      </c>
      <c r="B355" s="68" t="str">
        <f t="shared" si="16"/>
        <v>W</v>
      </c>
      <c r="C355" t="s">
        <v>294</v>
      </c>
      <c r="D355" s="31" t="s">
        <v>665</v>
      </c>
      <c r="E355">
        <f t="shared" ca="1" si="17"/>
        <v>0</v>
      </c>
    </row>
    <row r="356" spans="1:5">
      <c r="A356" t="str">
        <f t="shared" si="15"/>
        <v>12</v>
      </c>
      <c r="B356" s="68" t="str">
        <f t="shared" si="16"/>
        <v>W</v>
      </c>
      <c r="C356" t="s">
        <v>294</v>
      </c>
      <c r="D356" s="31" t="s">
        <v>666</v>
      </c>
      <c r="E356">
        <f t="shared" ca="1" si="17"/>
        <v>0</v>
      </c>
    </row>
    <row r="357" spans="1:5">
      <c r="A357" t="str">
        <f t="shared" si="15"/>
        <v>13</v>
      </c>
      <c r="B357" s="68" t="str">
        <f t="shared" si="16"/>
        <v>W</v>
      </c>
      <c r="C357" t="s">
        <v>294</v>
      </c>
      <c r="D357" s="31" t="s">
        <v>667</v>
      </c>
      <c r="E357">
        <f t="shared" ca="1" si="17"/>
        <v>0</v>
      </c>
    </row>
    <row r="358" spans="1:5">
      <c r="A358" t="str">
        <f t="shared" si="15"/>
        <v>100</v>
      </c>
      <c r="B358" s="68" t="str">
        <f t="shared" si="16"/>
        <v>W</v>
      </c>
      <c r="C358" t="s">
        <v>294</v>
      </c>
      <c r="D358" s="31" t="s">
        <v>668</v>
      </c>
      <c r="E358">
        <f t="shared" ca="1" si="17"/>
        <v>0</v>
      </c>
    </row>
    <row r="359" spans="1:5">
      <c r="A359" t="str">
        <f t="shared" si="15"/>
        <v>01</v>
      </c>
      <c r="B359" s="68" t="str">
        <f t="shared" si="16"/>
        <v>W</v>
      </c>
      <c r="C359" t="s">
        <v>287</v>
      </c>
      <c r="D359" s="31" t="s">
        <v>669</v>
      </c>
      <c r="E359">
        <f t="shared" ca="1" si="17"/>
        <v>0</v>
      </c>
    </row>
    <row r="360" spans="1:5">
      <c r="A360" t="str">
        <f t="shared" si="15"/>
        <v>02</v>
      </c>
      <c r="B360" s="68" t="str">
        <f t="shared" si="16"/>
        <v>W</v>
      </c>
      <c r="C360" t="s">
        <v>287</v>
      </c>
      <c r="D360" s="31" t="s">
        <v>670</v>
      </c>
      <c r="E360">
        <f t="shared" ca="1" si="17"/>
        <v>0</v>
      </c>
    </row>
    <row r="361" spans="1:5">
      <c r="A361" t="str">
        <f t="shared" si="15"/>
        <v>03</v>
      </c>
      <c r="B361" s="68" t="str">
        <f t="shared" si="16"/>
        <v>W</v>
      </c>
      <c r="C361" t="s">
        <v>287</v>
      </c>
      <c r="D361" s="31" t="s">
        <v>671</v>
      </c>
      <c r="E361">
        <f t="shared" ca="1" si="17"/>
        <v>0</v>
      </c>
    </row>
    <row r="362" spans="1:5">
      <c r="A362" t="str">
        <f t="shared" si="15"/>
        <v>04</v>
      </c>
      <c r="B362" s="68" t="str">
        <f t="shared" si="16"/>
        <v>W</v>
      </c>
      <c r="C362" t="s">
        <v>287</v>
      </c>
      <c r="D362" s="31" t="s">
        <v>672</v>
      </c>
      <c r="E362">
        <f t="shared" ca="1" si="17"/>
        <v>0</v>
      </c>
    </row>
    <row r="363" spans="1:5">
      <c r="A363" t="str">
        <f t="shared" si="15"/>
        <v>05</v>
      </c>
      <c r="B363" s="68" t="str">
        <f t="shared" si="16"/>
        <v>W</v>
      </c>
      <c r="C363" t="s">
        <v>287</v>
      </c>
      <c r="D363" s="31" t="s">
        <v>673</v>
      </c>
      <c r="E363">
        <f t="shared" ca="1" si="17"/>
        <v>0</v>
      </c>
    </row>
    <row r="364" spans="1:5">
      <c r="A364" t="str">
        <f t="shared" si="15"/>
        <v>06</v>
      </c>
      <c r="B364" s="68" t="str">
        <f t="shared" si="16"/>
        <v>W</v>
      </c>
      <c r="C364" t="s">
        <v>287</v>
      </c>
      <c r="D364" s="31" t="s">
        <v>674</v>
      </c>
      <c r="E364">
        <f t="shared" ca="1" si="17"/>
        <v>0</v>
      </c>
    </row>
    <row r="365" spans="1:5">
      <c r="A365" t="str">
        <f t="shared" si="15"/>
        <v>07</v>
      </c>
      <c r="B365" s="68" t="str">
        <f t="shared" si="16"/>
        <v>W</v>
      </c>
      <c r="C365" t="s">
        <v>287</v>
      </c>
      <c r="D365" s="31" t="s">
        <v>675</v>
      </c>
      <c r="E365">
        <f t="shared" ca="1" si="17"/>
        <v>0</v>
      </c>
    </row>
    <row r="366" spans="1:5">
      <c r="A366" t="str">
        <f t="shared" si="15"/>
        <v>08</v>
      </c>
      <c r="B366" s="68" t="str">
        <f t="shared" si="16"/>
        <v>W</v>
      </c>
      <c r="C366" t="s">
        <v>287</v>
      </c>
      <c r="D366" s="31" t="s">
        <v>676</v>
      </c>
      <c r="E366">
        <f t="shared" ca="1" si="17"/>
        <v>0</v>
      </c>
    </row>
    <row r="367" spans="1:5">
      <c r="A367" t="str">
        <f t="shared" si="15"/>
        <v>09</v>
      </c>
      <c r="B367" s="68" t="str">
        <f t="shared" si="16"/>
        <v>W</v>
      </c>
      <c r="C367" t="s">
        <v>287</v>
      </c>
      <c r="D367" s="31" t="s">
        <v>677</v>
      </c>
      <c r="E367">
        <f t="shared" ca="1" si="17"/>
        <v>0</v>
      </c>
    </row>
    <row r="368" spans="1:5">
      <c r="A368" t="str">
        <f t="shared" si="15"/>
        <v>10</v>
      </c>
      <c r="B368" s="68" t="str">
        <f t="shared" si="16"/>
        <v>W</v>
      </c>
      <c r="C368" t="s">
        <v>287</v>
      </c>
      <c r="D368" s="31" t="s">
        <v>678</v>
      </c>
      <c r="E368">
        <f t="shared" ca="1" si="17"/>
        <v>0</v>
      </c>
    </row>
    <row r="369" spans="1:5">
      <c r="A369" t="str">
        <f t="shared" si="15"/>
        <v>11</v>
      </c>
      <c r="B369" s="68" t="str">
        <f t="shared" si="16"/>
        <v>W</v>
      </c>
      <c r="C369" t="s">
        <v>287</v>
      </c>
      <c r="D369" s="31" t="s">
        <v>679</v>
      </c>
      <c r="E369">
        <f t="shared" ca="1" si="17"/>
        <v>0</v>
      </c>
    </row>
    <row r="370" spans="1:5">
      <c r="A370" t="str">
        <f t="shared" si="15"/>
        <v>12</v>
      </c>
      <c r="B370" s="68" t="str">
        <f t="shared" si="16"/>
        <v>W</v>
      </c>
      <c r="C370" t="s">
        <v>287</v>
      </c>
      <c r="D370" s="31" t="s">
        <v>680</v>
      </c>
      <c r="E370">
        <f t="shared" ca="1" si="17"/>
        <v>0</v>
      </c>
    </row>
    <row r="371" spans="1:5">
      <c r="A371" t="str">
        <f t="shared" si="15"/>
        <v>13</v>
      </c>
      <c r="B371" s="68" t="str">
        <f t="shared" si="16"/>
        <v>W</v>
      </c>
      <c r="C371" t="s">
        <v>287</v>
      </c>
      <c r="D371" s="31" t="s">
        <v>681</v>
      </c>
      <c r="E371">
        <f t="shared" ca="1" si="17"/>
        <v>0</v>
      </c>
    </row>
    <row r="372" spans="1:5">
      <c r="A372" t="str">
        <f t="shared" si="15"/>
        <v>100</v>
      </c>
      <c r="B372" s="68" t="str">
        <f t="shared" si="16"/>
        <v>W</v>
      </c>
      <c r="C372" t="s">
        <v>287</v>
      </c>
      <c r="D372" s="31" t="s">
        <v>682</v>
      </c>
      <c r="E372">
        <f t="shared" ca="1" si="17"/>
        <v>0</v>
      </c>
    </row>
    <row r="373" spans="1:5">
      <c r="A373" t="str">
        <f t="shared" si="15"/>
        <v>01</v>
      </c>
      <c r="B373" s="68" t="str">
        <f t="shared" si="16"/>
        <v>W</v>
      </c>
      <c r="C373" t="s">
        <v>288</v>
      </c>
      <c r="D373" s="31" t="s">
        <v>683</v>
      </c>
      <c r="E373">
        <f t="shared" ca="1" si="17"/>
        <v>0</v>
      </c>
    </row>
    <row r="374" spans="1:5">
      <c r="A374" t="str">
        <f t="shared" si="15"/>
        <v>02</v>
      </c>
      <c r="B374" s="68" t="str">
        <f t="shared" si="16"/>
        <v>W</v>
      </c>
      <c r="C374" t="s">
        <v>288</v>
      </c>
      <c r="D374" s="31" t="s">
        <v>684</v>
      </c>
      <c r="E374">
        <f t="shared" ca="1" si="17"/>
        <v>0</v>
      </c>
    </row>
    <row r="375" spans="1:5">
      <c r="A375" t="str">
        <f t="shared" si="15"/>
        <v>03</v>
      </c>
      <c r="B375" s="68" t="str">
        <f t="shared" si="16"/>
        <v>W</v>
      </c>
      <c r="C375" t="s">
        <v>288</v>
      </c>
      <c r="D375" s="31" t="s">
        <v>685</v>
      </c>
      <c r="E375">
        <f t="shared" ca="1" si="17"/>
        <v>0</v>
      </c>
    </row>
    <row r="376" spans="1:5">
      <c r="A376" t="str">
        <f t="shared" si="15"/>
        <v>04</v>
      </c>
      <c r="B376" s="68" t="str">
        <f t="shared" si="16"/>
        <v>W</v>
      </c>
      <c r="C376" t="s">
        <v>288</v>
      </c>
      <c r="D376" s="31" t="s">
        <v>686</v>
      </c>
      <c r="E376">
        <f t="shared" ca="1" si="17"/>
        <v>0</v>
      </c>
    </row>
    <row r="377" spans="1:5">
      <c r="A377" t="str">
        <f t="shared" si="15"/>
        <v>05</v>
      </c>
      <c r="B377" s="68" t="str">
        <f t="shared" si="16"/>
        <v>W</v>
      </c>
      <c r="C377" t="s">
        <v>288</v>
      </c>
      <c r="D377" s="31" t="s">
        <v>687</v>
      </c>
      <c r="E377">
        <f t="shared" ca="1" si="17"/>
        <v>0</v>
      </c>
    </row>
    <row r="378" spans="1:5">
      <c r="A378" t="str">
        <f t="shared" si="15"/>
        <v>06</v>
      </c>
      <c r="B378" s="68" t="str">
        <f t="shared" si="16"/>
        <v>W</v>
      </c>
      <c r="C378" t="s">
        <v>288</v>
      </c>
      <c r="D378" s="31" t="s">
        <v>688</v>
      </c>
      <c r="E378">
        <f t="shared" ca="1" si="17"/>
        <v>0</v>
      </c>
    </row>
    <row r="379" spans="1:5">
      <c r="A379" t="str">
        <f t="shared" si="15"/>
        <v>07</v>
      </c>
      <c r="B379" s="68" t="str">
        <f t="shared" si="16"/>
        <v>W</v>
      </c>
      <c r="C379" t="s">
        <v>288</v>
      </c>
      <c r="D379" s="31" t="s">
        <v>689</v>
      </c>
      <c r="E379">
        <f t="shared" ca="1" si="17"/>
        <v>0</v>
      </c>
    </row>
    <row r="380" spans="1:5">
      <c r="A380" t="str">
        <f t="shared" si="15"/>
        <v>08</v>
      </c>
      <c r="B380" s="68" t="str">
        <f t="shared" si="16"/>
        <v>W</v>
      </c>
      <c r="C380" t="s">
        <v>288</v>
      </c>
      <c r="D380" s="31" t="s">
        <v>690</v>
      </c>
      <c r="E380">
        <f t="shared" ca="1" si="17"/>
        <v>0</v>
      </c>
    </row>
    <row r="381" spans="1:5">
      <c r="A381" t="str">
        <f t="shared" si="15"/>
        <v>09</v>
      </c>
      <c r="B381" s="68" t="str">
        <f t="shared" si="16"/>
        <v>W</v>
      </c>
      <c r="C381" t="s">
        <v>288</v>
      </c>
      <c r="D381" s="31" t="s">
        <v>691</v>
      </c>
      <c r="E381">
        <f t="shared" ca="1" si="17"/>
        <v>0</v>
      </c>
    </row>
    <row r="382" spans="1:5">
      <c r="A382" t="str">
        <f t="shared" si="15"/>
        <v>10</v>
      </c>
      <c r="B382" s="68" t="str">
        <f t="shared" si="16"/>
        <v>W</v>
      </c>
      <c r="C382" t="s">
        <v>288</v>
      </c>
      <c r="D382" s="31" t="s">
        <v>692</v>
      </c>
      <c r="E382">
        <f t="shared" ca="1" si="17"/>
        <v>0</v>
      </c>
    </row>
    <row r="383" spans="1:5">
      <c r="A383" t="str">
        <f t="shared" si="15"/>
        <v>11</v>
      </c>
      <c r="B383" s="68" t="str">
        <f t="shared" si="16"/>
        <v>W</v>
      </c>
      <c r="C383" t="s">
        <v>288</v>
      </c>
      <c r="D383" s="31" t="s">
        <v>693</v>
      </c>
      <c r="E383">
        <f t="shared" ca="1" si="17"/>
        <v>0</v>
      </c>
    </row>
    <row r="384" spans="1:5">
      <c r="A384" t="str">
        <f t="shared" si="15"/>
        <v>12</v>
      </c>
      <c r="B384" s="68" t="str">
        <f t="shared" si="16"/>
        <v>W</v>
      </c>
      <c r="C384" t="s">
        <v>288</v>
      </c>
      <c r="D384" s="31" t="s">
        <v>694</v>
      </c>
      <c r="E384">
        <f t="shared" ca="1" si="17"/>
        <v>0</v>
      </c>
    </row>
    <row r="385" spans="1:5">
      <c r="A385" t="str">
        <f t="shared" si="15"/>
        <v>13</v>
      </c>
      <c r="B385" s="68" t="str">
        <f t="shared" si="16"/>
        <v>W</v>
      </c>
      <c r="C385" t="s">
        <v>288</v>
      </c>
      <c r="D385" s="31" t="s">
        <v>695</v>
      </c>
      <c r="E385">
        <f t="shared" ca="1" si="17"/>
        <v>0</v>
      </c>
    </row>
    <row r="386" spans="1:5">
      <c r="A386" t="str">
        <f t="shared" si="15"/>
        <v>100</v>
      </c>
      <c r="B386" s="68" t="str">
        <f t="shared" si="16"/>
        <v>W</v>
      </c>
      <c r="C386" t="s">
        <v>288</v>
      </c>
      <c r="D386" s="31" t="s">
        <v>696</v>
      </c>
      <c r="E386">
        <f t="shared" ca="1" si="17"/>
        <v>0</v>
      </c>
    </row>
    <row r="387" spans="1:5">
      <c r="A387" t="str">
        <f t="shared" si="15"/>
        <v>01</v>
      </c>
      <c r="B387" s="68" t="str">
        <f t="shared" si="16"/>
        <v>W</v>
      </c>
      <c r="C387" t="s">
        <v>289</v>
      </c>
      <c r="D387" s="31" t="s">
        <v>697</v>
      </c>
      <c r="E387">
        <f t="shared" ca="1" si="17"/>
        <v>0</v>
      </c>
    </row>
    <row r="388" spans="1:5">
      <c r="A388" t="str">
        <f t="shared" si="15"/>
        <v>02</v>
      </c>
      <c r="B388" s="68" t="str">
        <f t="shared" si="16"/>
        <v>W</v>
      </c>
      <c r="C388" t="s">
        <v>289</v>
      </c>
      <c r="D388" s="31" t="s">
        <v>698</v>
      </c>
      <c r="E388">
        <f t="shared" ca="1" si="17"/>
        <v>0</v>
      </c>
    </row>
    <row r="389" spans="1:5">
      <c r="A389" t="str">
        <f t="shared" si="15"/>
        <v>03</v>
      </c>
      <c r="B389" s="68" t="str">
        <f t="shared" si="16"/>
        <v>W</v>
      </c>
      <c r="C389" t="s">
        <v>289</v>
      </c>
      <c r="D389" s="31" t="s">
        <v>699</v>
      </c>
      <c r="E389">
        <f t="shared" ca="1" si="17"/>
        <v>0</v>
      </c>
    </row>
    <row r="390" spans="1:5">
      <c r="A390" t="str">
        <f t="shared" si="15"/>
        <v>04</v>
      </c>
      <c r="B390" s="68" t="str">
        <f t="shared" si="16"/>
        <v>W</v>
      </c>
      <c r="C390" t="s">
        <v>289</v>
      </c>
      <c r="D390" s="31" t="s">
        <v>700</v>
      </c>
      <c r="E390">
        <f t="shared" ca="1" si="17"/>
        <v>0</v>
      </c>
    </row>
    <row r="391" spans="1:5">
      <c r="A391" t="str">
        <f t="shared" si="15"/>
        <v>05</v>
      </c>
      <c r="B391" s="68" t="str">
        <f t="shared" si="16"/>
        <v>W</v>
      </c>
      <c r="C391" t="s">
        <v>289</v>
      </c>
      <c r="D391" s="31" t="s">
        <v>701</v>
      </c>
      <c r="E391">
        <f t="shared" ca="1" si="17"/>
        <v>0</v>
      </c>
    </row>
    <row r="392" spans="1:5">
      <c r="A392" t="str">
        <f t="shared" si="15"/>
        <v>06</v>
      </c>
      <c r="B392" s="68" t="str">
        <f t="shared" si="16"/>
        <v>W</v>
      </c>
      <c r="C392" t="s">
        <v>289</v>
      </c>
      <c r="D392" s="31" t="s">
        <v>702</v>
      </c>
      <c r="E392">
        <f t="shared" ca="1" si="17"/>
        <v>0</v>
      </c>
    </row>
    <row r="393" spans="1:5">
      <c r="A393" t="str">
        <f t="shared" si="15"/>
        <v>07</v>
      </c>
      <c r="B393" s="68" t="str">
        <f t="shared" si="16"/>
        <v>W</v>
      </c>
      <c r="C393" t="s">
        <v>289</v>
      </c>
      <c r="D393" s="31" t="s">
        <v>703</v>
      </c>
      <c r="E393">
        <f t="shared" ca="1" si="17"/>
        <v>0</v>
      </c>
    </row>
    <row r="394" spans="1:5">
      <c r="A394" t="str">
        <f t="shared" ref="A394:A457" si="18">MID(D394,LEN(C394)+2,LEN(D394)-LEN(C394))</f>
        <v>08</v>
      </c>
      <c r="B394" s="68" t="str">
        <f t="shared" ref="B394:B457" si="19">IF(ISNUMBER(FIND("PU",D394,1)),"PU",IF(ISNUMBER(FIND("W-",D394,1)),"W",0))</f>
        <v>W</v>
      </c>
      <c r="C394" t="s">
        <v>289</v>
      </c>
      <c r="D394" s="31" t="s">
        <v>704</v>
      </c>
      <c r="E394">
        <f t="shared" ref="E394:E457" ca="1" si="20">IFERROR(IF(B394=0,VLOOKUP(C394,INDIRECT($G$4&amp;$H$4),MATCH($A394,INDIRECT($G$4&amp;$I$4),0),0),IF(B394="W",VLOOKUP(C394,INDIRECT($G$5&amp;$H$5),MATCH($A394,INDIRECT($G$5&amp;$I$5),0),FALSE),VLOOKUP(C394,INDIRECT($G$6&amp;$H$6),MATCH($A394,INDIRECT($G$6&amp;$I$6),0),FALSE))),0)</f>
        <v>0</v>
      </c>
    </row>
    <row r="395" spans="1:5">
      <c r="A395" t="str">
        <f t="shared" si="18"/>
        <v>09</v>
      </c>
      <c r="B395" s="68" t="str">
        <f t="shared" si="19"/>
        <v>W</v>
      </c>
      <c r="C395" t="s">
        <v>289</v>
      </c>
      <c r="D395" s="31" t="s">
        <v>705</v>
      </c>
      <c r="E395">
        <f t="shared" ca="1" si="20"/>
        <v>0</v>
      </c>
    </row>
    <row r="396" spans="1:5">
      <c r="A396" t="str">
        <f t="shared" si="18"/>
        <v>10</v>
      </c>
      <c r="B396" s="68" t="str">
        <f t="shared" si="19"/>
        <v>W</v>
      </c>
      <c r="C396" t="s">
        <v>289</v>
      </c>
      <c r="D396" s="31" t="s">
        <v>706</v>
      </c>
      <c r="E396">
        <f t="shared" ca="1" si="20"/>
        <v>0</v>
      </c>
    </row>
    <row r="397" spans="1:5">
      <c r="A397" t="str">
        <f t="shared" si="18"/>
        <v>11</v>
      </c>
      <c r="B397" s="68" t="str">
        <f t="shared" si="19"/>
        <v>W</v>
      </c>
      <c r="C397" t="s">
        <v>289</v>
      </c>
      <c r="D397" s="31" t="s">
        <v>707</v>
      </c>
      <c r="E397">
        <f t="shared" ca="1" si="20"/>
        <v>0</v>
      </c>
    </row>
    <row r="398" spans="1:5">
      <c r="A398" t="str">
        <f t="shared" si="18"/>
        <v>12</v>
      </c>
      <c r="B398" s="68" t="str">
        <f t="shared" si="19"/>
        <v>W</v>
      </c>
      <c r="C398" t="s">
        <v>289</v>
      </c>
      <c r="D398" s="31" t="s">
        <v>708</v>
      </c>
      <c r="E398">
        <f t="shared" ca="1" si="20"/>
        <v>0</v>
      </c>
    </row>
    <row r="399" spans="1:5">
      <c r="A399" t="str">
        <f t="shared" si="18"/>
        <v>13</v>
      </c>
      <c r="B399" s="68" t="str">
        <f t="shared" si="19"/>
        <v>W</v>
      </c>
      <c r="C399" t="s">
        <v>289</v>
      </c>
      <c r="D399" s="31" t="s">
        <v>709</v>
      </c>
      <c r="E399">
        <f t="shared" ca="1" si="20"/>
        <v>0</v>
      </c>
    </row>
    <row r="400" spans="1:5">
      <c r="A400" t="str">
        <f t="shared" si="18"/>
        <v>100</v>
      </c>
      <c r="B400" s="68" t="str">
        <f t="shared" si="19"/>
        <v>W</v>
      </c>
      <c r="C400" t="s">
        <v>289</v>
      </c>
      <c r="D400" s="31" t="s">
        <v>710</v>
      </c>
      <c r="E400">
        <f t="shared" ca="1" si="20"/>
        <v>0</v>
      </c>
    </row>
    <row r="401" spans="1:5">
      <c r="A401" t="str">
        <f t="shared" si="18"/>
        <v>01</v>
      </c>
      <c r="B401" s="68" t="str">
        <f t="shared" si="19"/>
        <v>W</v>
      </c>
      <c r="C401" t="s">
        <v>290</v>
      </c>
      <c r="D401" s="31" t="s">
        <v>711</v>
      </c>
      <c r="E401">
        <f t="shared" ca="1" si="20"/>
        <v>0</v>
      </c>
    </row>
    <row r="402" spans="1:5">
      <c r="A402" t="str">
        <f t="shared" si="18"/>
        <v>02</v>
      </c>
      <c r="B402" s="68" t="str">
        <f t="shared" si="19"/>
        <v>W</v>
      </c>
      <c r="C402" t="s">
        <v>290</v>
      </c>
      <c r="D402" s="31" t="s">
        <v>712</v>
      </c>
      <c r="E402">
        <f t="shared" ca="1" si="20"/>
        <v>0</v>
      </c>
    </row>
    <row r="403" spans="1:5">
      <c r="A403" t="str">
        <f t="shared" si="18"/>
        <v>03</v>
      </c>
      <c r="B403" s="68" t="str">
        <f t="shared" si="19"/>
        <v>W</v>
      </c>
      <c r="C403" t="s">
        <v>290</v>
      </c>
      <c r="D403" s="31" t="s">
        <v>713</v>
      </c>
      <c r="E403">
        <f t="shared" ca="1" si="20"/>
        <v>0</v>
      </c>
    </row>
    <row r="404" spans="1:5">
      <c r="A404" t="str">
        <f t="shared" si="18"/>
        <v>04</v>
      </c>
      <c r="B404" s="68" t="str">
        <f t="shared" si="19"/>
        <v>W</v>
      </c>
      <c r="C404" t="s">
        <v>290</v>
      </c>
      <c r="D404" s="31" t="s">
        <v>714</v>
      </c>
      <c r="E404">
        <f t="shared" ca="1" si="20"/>
        <v>0</v>
      </c>
    </row>
    <row r="405" spans="1:5">
      <c r="A405" t="str">
        <f t="shared" si="18"/>
        <v>05</v>
      </c>
      <c r="B405" s="68" t="str">
        <f t="shared" si="19"/>
        <v>W</v>
      </c>
      <c r="C405" t="s">
        <v>290</v>
      </c>
      <c r="D405" s="31" t="s">
        <v>715</v>
      </c>
      <c r="E405">
        <f t="shared" ca="1" si="20"/>
        <v>0</v>
      </c>
    </row>
    <row r="406" spans="1:5">
      <c r="A406" t="str">
        <f t="shared" si="18"/>
        <v>06</v>
      </c>
      <c r="B406" s="68" t="str">
        <f t="shared" si="19"/>
        <v>W</v>
      </c>
      <c r="C406" t="s">
        <v>290</v>
      </c>
      <c r="D406" s="31" t="s">
        <v>716</v>
      </c>
      <c r="E406">
        <f t="shared" ca="1" si="20"/>
        <v>0</v>
      </c>
    </row>
    <row r="407" spans="1:5">
      <c r="A407" t="str">
        <f t="shared" si="18"/>
        <v>07</v>
      </c>
      <c r="B407" s="68" t="str">
        <f t="shared" si="19"/>
        <v>W</v>
      </c>
      <c r="C407" t="s">
        <v>290</v>
      </c>
      <c r="D407" s="31" t="s">
        <v>717</v>
      </c>
      <c r="E407">
        <f t="shared" ca="1" si="20"/>
        <v>0</v>
      </c>
    </row>
    <row r="408" spans="1:5">
      <c r="A408" t="str">
        <f t="shared" si="18"/>
        <v>08</v>
      </c>
      <c r="B408" s="68" t="str">
        <f t="shared" si="19"/>
        <v>W</v>
      </c>
      <c r="C408" t="s">
        <v>290</v>
      </c>
      <c r="D408" s="31" t="s">
        <v>718</v>
      </c>
      <c r="E408">
        <f t="shared" ca="1" si="20"/>
        <v>0</v>
      </c>
    </row>
    <row r="409" spans="1:5">
      <c r="A409" t="str">
        <f t="shared" si="18"/>
        <v>09</v>
      </c>
      <c r="B409" s="68" t="str">
        <f t="shared" si="19"/>
        <v>W</v>
      </c>
      <c r="C409" t="s">
        <v>290</v>
      </c>
      <c r="D409" s="31" t="s">
        <v>719</v>
      </c>
      <c r="E409">
        <f t="shared" ca="1" si="20"/>
        <v>0</v>
      </c>
    </row>
    <row r="410" spans="1:5">
      <c r="A410" t="str">
        <f t="shared" si="18"/>
        <v>10</v>
      </c>
      <c r="B410" s="68" t="str">
        <f t="shared" si="19"/>
        <v>W</v>
      </c>
      <c r="C410" t="s">
        <v>290</v>
      </c>
      <c r="D410" s="31" t="s">
        <v>720</v>
      </c>
      <c r="E410">
        <f t="shared" ca="1" si="20"/>
        <v>0</v>
      </c>
    </row>
    <row r="411" spans="1:5">
      <c r="A411" t="str">
        <f t="shared" si="18"/>
        <v>11</v>
      </c>
      <c r="B411" s="68" t="str">
        <f t="shared" si="19"/>
        <v>W</v>
      </c>
      <c r="C411" t="s">
        <v>290</v>
      </c>
      <c r="D411" s="31" t="s">
        <v>721</v>
      </c>
      <c r="E411">
        <f t="shared" ca="1" si="20"/>
        <v>0</v>
      </c>
    </row>
    <row r="412" spans="1:5">
      <c r="A412" t="str">
        <f t="shared" si="18"/>
        <v>12</v>
      </c>
      <c r="B412" s="68" t="str">
        <f t="shared" si="19"/>
        <v>W</v>
      </c>
      <c r="C412" t="s">
        <v>290</v>
      </c>
      <c r="D412" s="31" t="s">
        <v>722</v>
      </c>
      <c r="E412">
        <f t="shared" ca="1" si="20"/>
        <v>0</v>
      </c>
    </row>
    <row r="413" spans="1:5">
      <c r="A413" t="str">
        <f t="shared" si="18"/>
        <v>13</v>
      </c>
      <c r="B413" s="68" t="str">
        <f t="shared" si="19"/>
        <v>W</v>
      </c>
      <c r="C413" t="s">
        <v>290</v>
      </c>
      <c r="D413" s="31" t="s">
        <v>723</v>
      </c>
      <c r="E413">
        <f t="shared" ca="1" si="20"/>
        <v>0</v>
      </c>
    </row>
    <row r="414" spans="1:5">
      <c r="A414" t="str">
        <f t="shared" si="18"/>
        <v>100</v>
      </c>
      <c r="B414" s="68" t="str">
        <f t="shared" si="19"/>
        <v>W</v>
      </c>
      <c r="C414" t="s">
        <v>290</v>
      </c>
      <c r="D414" s="31" t="s">
        <v>724</v>
      </c>
      <c r="E414">
        <f t="shared" ca="1" si="20"/>
        <v>0</v>
      </c>
    </row>
    <row r="415" spans="1:5">
      <c r="A415" t="str">
        <f t="shared" si="18"/>
        <v>01</v>
      </c>
      <c r="B415" s="68" t="str">
        <f t="shared" si="19"/>
        <v>W</v>
      </c>
      <c r="C415" t="s">
        <v>283</v>
      </c>
      <c r="D415" s="31" t="s">
        <v>725</v>
      </c>
      <c r="E415">
        <f t="shared" ca="1" si="20"/>
        <v>0</v>
      </c>
    </row>
    <row r="416" spans="1:5">
      <c r="A416" t="str">
        <f t="shared" si="18"/>
        <v>02</v>
      </c>
      <c r="B416" s="68" t="str">
        <f t="shared" si="19"/>
        <v>W</v>
      </c>
      <c r="C416" t="s">
        <v>283</v>
      </c>
      <c r="D416" s="31" t="s">
        <v>726</v>
      </c>
      <c r="E416">
        <f t="shared" ca="1" si="20"/>
        <v>0</v>
      </c>
    </row>
    <row r="417" spans="1:5">
      <c r="A417" t="str">
        <f t="shared" si="18"/>
        <v>03</v>
      </c>
      <c r="B417" s="68" t="str">
        <f t="shared" si="19"/>
        <v>W</v>
      </c>
      <c r="C417" t="s">
        <v>283</v>
      </c>
      <c r="D417" s="31" t="s">
        <v>727</v>
      </c>
      <c r="E417">
        <f t="shared" ca="1" si="20"/>
        <v>0</v>
      </c>
    </row>
    <row r="418" spans="1:5">
      <c r="A418" t="str">
        <f t="shared" si="18"/>
        <v>04</v>
      </c>
      <c r="B418" s="68" t="str">
        <f t="shared" si="19"/>
        <v>W</v>
      </c>
      <c r="C418" t="s">
        <v>283</v>
      </c>
      <c r="D418" s="31" t="s">
        <v>728</v>
      </c>
      <c r="E418">
        <f t="shared" ca="1" si="20"/>
        <v>0</v>
      </c>
    </row>
    <row r="419" spans="1:5">
      <c r="A419" t="str">
        <f t="shared" si="18"/>
        <v>05</v>
      </c>
      <c r="B419" s="68" t="str">
        <f t="shared" si="19"/>
        <v>W</v>
      </c>
      <c r="C419" t="s">
        <v>283</v>
      </c>
      <c r="D419" s="31" t="s">
        <v>729</v>
      </c>
      <c r="E419">
        <f t="shared" ca="1" si="20"/>
        <v>0</v>
      </c>
    </row>
    <row r="420" spans="1:5">
      <c r="A420" t="str">
        <f t="shared" si="18"/>
        <v>06</v>
      </c>
      <c r="B420" s="68" t="str">
        <f t="shared" si="19"/>
        <v>W</v>
      </c>
      <c r="C420" t="s">
        <v>283</v>
      </c>
      <c r="D420" s="31" t="s">
        <v>730</v>
      </c>
      <c r="E420">
        <f t="shared" ca="1" si="20"/>
        <v>0</v>
      </c>
    </row>
    <row r="421" spans="1:5">
      <c r="A421" t="str">
        <f t="shared" si="18"/>
        <v>07</v>
      </c>
      <c r="B421" s="68" t="str">
        <f t="shared" si="19"/>
        <v>W</v>
      </c>
      <c r="C421" t="s">
        <v>283</v>
      </c>
      <c r="D421" s="31" t="s">
        <v>731</v>
      </c>
      <c r="E421">
        <f t="shared" ca="1" si="20"/>
        <v>0</v>
      </c>
    </row>
    <row r="422" spans="1:5">
      <c r="A422" t="str">
        <f t="shared" si="18"/>
        <v>08</v>
      </c>
      <c r="B422" s="68" t="str">
        <f t="shared" si="19"/>
        <v>W</v>
      </c>
      <c r="C422" t="s">
        <v>283</v>
      </c>
      <c r="D422" s="31" t="s">
        <v>732</v>
      </c>
      <c r="E422">
        <f t="shared" ca="1" si="20"/>
        <v>0</v>
      </c>
    </row>
    <row r="423" spans="1:5">
      <c r="A423" t="str">
        <f t="shared" si="18"/>
        <v>09</v>
      </c>
      <c r="B423" s="68" t="str">
        <f t="shared" si="19"/>
        <v>W</v>
      </c>
      <c r="C423" t="s">
        <v>283</v>
      </c>
      <c r="D423" s="31" t="s">
        <v>733</v>
      </c>
      <c r="E423">
        <f t="shared" ca="1" si="20"/>
        <v>0</v>
      </c>
    </row>
    <row r="424" spans="1:5">
      <c r="A424" t="str">
        <f t="shared" si="18"/>
        <v>10</v>
      </c>
      <c r="B424" s="68" t="str">
        <f t="shared" si="19"/>
        <v>W</v>
      </c>
      <c r="C424" t="s">
        <v>283</v>
      </c>
      <c r="D424" s="31" t="s">
        <v>734</v>
      </c>
      <c r="E424">
        <f t="shared" ca="1" si="20"/>
        <v>0</v>
      </c>
    </row>
    <row r="425" spans="1:5">
      <c r="A425" t="str">
        <f t="shared" si="18"/>
        <v>11</v>
      </c>
      <c r="B425" s="68" t="str">
        <f t="shared" si="19"/>
        <v>W</v>
      </c>
      <c r="C425" t="s">
        <v>283</v>
      </c>
      <c r="D425" s="31" t="s">
        <v>735</v>
      </c>
      <c r="E425">
        <f t="shared" ca="1" si="20"/>
        <v>0</v>
      </c>
    </row>
    <row r="426" spans="1:5">
      <c r="A426" t="str">
        <f t="shared" si="18"/>
        <v>12</v>
      </c>
      <c r="B426" s="68" t="str">
        <f t="shared" si="19"/>
        <v>W</v>
      </c>
      <c r="C426" t="s">
        <v>283</v>
      </c>
      <c r="D426" s="31" t="s">
        <v>736</v>
      </c>
      <c r="E426">
        <f t="shared" ca="1" si="20"/>
        <v>0</v>
      </c>
    </row>
    <row r="427" spans="1:5">
      <c r="A427" t="str">
        <f t="shared" si="18"/>
        <v>13</v>
      </c>
      <c r="B427" s="68" t="str">
        <f t="shared" si="19"/>
        <v>W</v>
      </c>
      <c r="C427" t="s">
        <v>283</v>
      </c>
      <c r="D427" s="31" t="s">
        <v>737</v>
      </c>
      <c r="E427">
        <f t="shared" ca="1" si="20"/>
        <v>0</v>
      </c>
    </row>
    <row r="428" spans="1:5">
      <c r="A428" t="str">
        <f t="shared" si="18"/>
        <v>100</v>
      </c>
      <c r="B428" s="68" t="str">
        <f t="shared" si="19"/>
        <v>W</v>
      </c>
      <c r="C428" t="s">
        <v>283</v>
      </c>
      <c r="D428" s="31" t="s">
        <v>738</v>
      </c>
      <c r="E428">
        <f t="shared" ca="1" si="20"/>
        <v>0</v>
      </c>
    </row>
    <row r="429" spans="1:5">
      <c r="A429" t="str">
        <f t="shared" si="18"/>
        <v>01</v>
      </c>
      <c r="B429" s="68" t="str">
        <f t="shared" si="19"/>
        <v>W</v>
      </c>
      <c r="C429" t="s">
        <v>284</v>
      </c>
      <c r="D429" s="31" t="s">
        <v>739</v>
      </c>
      <c r="E429">
        <f t="shared" ca="1" si="20"/>
        <v>0</v>
      </c>
    </row>
    <row r="430" spans="1:5">
      <c r="A430" t="str">
        <f t="shared" si="18"/>
        <v>02</v>
      </c>
      <c r="B430" s="68" t="str">
        <f t="shared" si="19"/>
        <v>W</v>
      </c>
      <c r="C430" t="s">
        <v>284</v>
      </c>
      <c r="D430" s="31" t="s">
        <v>740</v>
      </c>
      <c r="E430">
        <f t="shared" ca="1" si="20"/>
        <v>0</v>
      </c>
    </row>
    <row r="431" spans="1:5">
      <c r="A431" t="str">
        <f t="shared" si="18"/>
        <v>03</v>
      </c>
      <c r="B431" s="68" t="str">
        <f t="shared" si="19"/>
        <v>W</v>
      </c>
      <c r="C431" t="s">
        <v>284</v>
      </c>
      <c r="D431" s="31" t="s">
        <v>741</v>
      </c>
      <c r="E431">
        <f t="shared" ca="1" si="20"/>
        <v>0</v>
      </c>
    </row>
    <row r="432" spans="1:5">
      <c r="A432" t="str">
        <f t="shared" si="18"/>
        <v>04</v>
      </c>
      <c r="B432" s="68" t="str">
        <f t="shared" si="19"/>
        <v>W</v>
      </c>
      <c r="C432" t="s">
        <v>284</v>
      </c>
      <c r="D432" s="31" t="s">
        <v>742</v>
      </c>
      <c r="E432">
        <f t="shared" ca="1" si="20"/>
        <v>0</v>
      </c>
    </row>
    <row r="433" spans="1:5">
      <c r="A433" t="str">
        <f t="shared" si="18"/>
        <v>05</v>
      </c>
      <c r="B433" s="68" t="str">
        <f t="shared" si="19"/>
        <v>W</v>
      </c>
      <c r="C433" t="s">
        <v>284</v>
      </c>
      <c r="D433" s="31" t="s">
        <v>743</v>
      </c>
      <c r="E433">
        <f t="shared" ca="1" si="20"/>
        <v>0</v>
      </c>
    </row>
    <row r="434" spans="1:5">
      <c r="A434" t="str">
        <f t="shared" si="18"/>
        <v>06</v>
      </c>
      <c r="B434" s="68" t="str">
        <f t="shared" si="19"/>
        <v>W</v>
      </c>
      <c r="C434" t="s">
        <v>284</v>
      </c>
      <c r="D434" s="31" t="s">
        <v>744</v>
      </c>
      <c r="E434">
        <f t="shared" ca="1" si="20"/>
        <v>0</v>
      </c>
    </row>
    <row r="435" spans="1:5">
      <c r="A435" t="str">
        <f t="shared" si="18"/>
        <v>07</v>
      </c>
      <c r="B435" s="68" t="str">
        <f t="shared" si="19"/>
        <v>W</v>
      </c>
      <c r="C435" t="s">
        <v>284</v>
      </c>
      <c r="D435" s="31" t="s">
        <v>745</v>
      </c>
      <c r="E435">
        <f t="shared" ca="1" si="20"/>
        <v>0</v>
      </c>
    </row>
    <row r="436" spans="1:5">
      <c r="A436" t="str">
        <f t="shared" si="18"/>
        <v>08</v>
      </c>
      <c r="B436" s="68" t="str">
        <f t="shared" si="19"/>
        <v>W</v>
      </c>
      <c r="C436" t="s">
        <v>284</v>
      </c>
      <c r="D436" s="31" t="s">
        <v>746</v>
      </c>
      <c r="E436">
        <f t="shared" ca="1" si="20"/>
        <v>0</v>
      </c>
    </row>
    <row r="437" spans="1:5">
      <c r="A437" t="str">
        <f t="shared" si="18"/>
        <v>09</v>
      </c>
      <c r="B437" s="68" t="str">
        <f t="shared" si="19"/>
        <v>W</v>
      </c>
      <c r="C437" t="s">
        <v>284</v>
      </c>
      <c r="D437" s="31" t="s">
        <v>747</v>
      </c>
      <c r="E437">
        <f t="shared" ca="1" si="20"/>
        <v>0</v>
      </c>
    </row>
    <row r="438" spans="1:5">
      <c r="A438" t="str">
        <f t="shared" si="18"/>
        <v>10</v>
      </c>
      <c r="B438" s="68" t="str">
        <f t="shared" si="19"/>
        <v>W</v>
      </c>
      <c r="C438" t="s">
        <v>284</v>
      </c>
      <c r="D438" s="31" t="s">
        <v>748</v>
      </c>
      <c r="E438">
        <f t="shared" ca="1" si="20"/>
        <v>0</v>
      </c>
    </row>
    <row r="439" spans="1:5">
      <c r="A439" t="str">
        <f t="shared" si="18"/>
        <v>11</v>
      </c>
      <c r="B439" s="68" t="str">
        <f t="shared" si="19"/>
        <v>W</v>
      </c>
      <c r="C439" t="s">
        <v>284</v>
      </c>
      <c r="D439" s="31" t="s">
        <v>749</v>
      </c>
      <c r="E439">
        <f t="shared" ca="1" si="20"/>
        <v>0</v>
      </c>
    </row>
    <row r="440" spans="1:5">
      <c r="A440" t="str">
        <f t="shared" si="18"/>
        <v>12</v>
      </c>
      <c r="B440" s="68" t="str">
        <f t="shared" si="19"/>
        <v>W</v>
      </c>
      <c r="C440" t="s">
        <v>284</v>
      </c>
      <c r="D440" s="31" t="s">
        <v>750</v>
      </c>
      <c r="E440">
        <f t="shared" ca="1" si="20"/>
        <v>0</v>
      </c>
    </row>
    <row r="441" spans="1:5">
      <c r="A441" t="str">
        <f t="shared" si="18"/>
        <v>13</v>
      </c>
      <c r="B441" s="68" t="str">
        <f t="shared" si="19"/>
        <v>W</v>
      </c>
      <c r="C441" t="s">
        <v>284</v>
      </c>
      <c r="D441" s="31" t="s">
        <v>751</v>
      </c>
      <c r="E441">
        <f t="shared" ca="1" si="20"/>
        <v>0</v>
      </c>
    </row>
    <row r="442" spans="1:5">
      <c r="A442" t="str">
        <f t="shared" si="18"/>
        <v>100</v>
      </c>
      <c r="B442" s="68" t="str">
        <f t="shared" si="19"/>
        <v>W</v>
      </c>
      <c r="C442" t="s">
        <v>284</v>
      </c>
      <c r="D442" s="31" t="s">
        <v>752</v>
      </c>
      <c r="E442">
        <f t="shared" ca="1" si="20"/>
        <v>0</v>
      </c>
    </row>
    <row r="443" spans="1:5">
      <c r="A443" t="str">
        <f t="shared" si="18"/>
        <v>01</v>
      </c>
      <c r="B443" s="68" t="str">
        <f t="shared" si="19"/>
        <v>W</v>
      </c>
      <c r="C443" t="s">
        <v>285</v>
      </c>
      <c r="D443" s="31" t="s">
        <v>753</v>
      </c>
      <c r="E443">
        <f t="shared" ca="1" si="20"/>
        <v>0</v>
      </c>
    </row>
    <row r="444" spans="1:5">
      <c r="A444" t="str">
        <f t="shared" si="18"/>
        <v>02</v>
      </c>
      <c r="B444" s="68" t="str">
        <f t="shared" si="19"/>
        <v>W</v>
      </c>
      <c r="C444" t="s">
        <v>285</v>
      </c>
      <c r="D444" s="31" t="s">
        <v>754</v>
      </c>
      <c r="E444">
        <f t="shared" ca="1" si="20"/>
        <v>0</v>
      </c>
    </row>
    <row r="445" spans="1:5">
      <c r="A445" t="str">
        <f t="shared" si="18"/>
        <v>03</v>
      </c>
      <c r="B445" s="68" t="str">
        <f t="shared" si="19"/>
        <v>W</v>
      </c>
      <c r="C445" t="s">
        <v>285</v>
      </c>
      <c r="D445" s="31" t="s">
        <v>755</v>
      </c>
      <c r="E445">
        <f t="shared" ca="1" si="20"/>
        <v>0</v>
      </c>
    </row>
    <row r="446" spans="1:5">
      <c r="A446" t="str">
        <f t="shared" si="18"/>
        <v>04</v>
      </c>
      <c r="B446" s="68" t="str">
        <f t="shared" si="19"/>
        <v>W</v>
      </c>
      <c r="C446" t="s">
        <v>285</v>
      </c>
      <c r="D446" s="31" t="s">
        <v>756</v>
      </c>
      <c r="E446">
        <f t="shared" ca="1" si="20"/>
        <v>0</v>
      </c>
    </row>
    <row r="447" spans="1:5">
      <c r="A447" t="str">
        <f t="shared" si="18"/>
        <v>05</v>
      </c>
      <c r="B447" s="68" t="str">
        <f t="shared" si="19"/>
        <v>W</v>
      </c>
      <c r="C447" t="s">
        <v>285</v>
      </c>
      <c r="D447" s="31" t="s">
        <v>757</v>
      </c>
      <c r="E447">
        <f t="shared" ca="1" si="20"/>
        <v>0</v>
      </c>
    </row>
    <row r="448" spans="1:5">
      <c r="A448" t="str">
        <f t="shared" si="18"/>
        <v>06</v>
      </c>
      <c r="B448" s="68" t="str">
        <f t="shared" si="19"/>
        <v>W</v>
      </c>
      <c r="C448" t="s">
        <v>285</v>
      </c>
      <c r="D448" s="31" t="s">
        <v>758</v>
      </c>
      <c r="E448">
        <f t="shared" ca="1" si="20"/>
        <v>0</v>
      </c>
    </row>
    <row r="449" spans="1:5">
      <c r="A449" t="str">
        <f t="shared" si="18"/>
        <v>07</v>
      </c>
      <c r="B449" s="68" t="str">
        <f t="shared" si="19"/>
        <v>W</v>
      </c>
      <c r="C449" t="s">
        <v>285</v>
      </c>
      <c r="D449" s="31" t="s">
        <v>759</v>
      </c>
      <c r="E449">
        <f t="shared" ca="1" si="20"/>
        <v>0</v>
      </c>
    </row>
    <row r="450" spans="1:5">
      <c r="A450" t="str">
        <f t="shared" si="18"/>
        <v>08</v>
      </c>
      <c r="B450" s="68" t="str">
        <f t="shared" si="19"/>
        <v>W</v>
      </c>
      <c r="C450" t="s">
        <v>285</v>
      </c>
      <c r="D450" s="31" t="s">
        <v>760</v>
      </c>
      <c r="E450">
        <f t="shared" ca="1" si="20"/>
        <v>0</v>
      </c>
    </row>
    <row r="451" spans="1:5">
      <c r="A451" t="str">
        <f t="shared" si="18"/>
        <v>09</v>
      </c>
      <c r="B451" s="68" t="str">
        <f t="shared" si="19"/>
        <v>W</v>
      </c>
      <c r="C451" t="s">
        <v>285</v>
      </c>
      <c r="D451" s="31" t="s">
        <v>761</v>
      </c>
      <c r="E451">
        <f t="shared" ca="1" si="20"/>
        <v>0</v>
      </c>
    </row>
    <row r="452" spans="1:5">
      <c r="A452" t="str">
        <f t="shared" si="18"/>
        <v>10</v>
      </c>
      <c r="B452" s="68" t="str">
        <f t="shared" si="19"/>
        <v>W</v>
      </c>
      <c r="C452" t="s">
        <v>285</v>
      </c>
      <c r="D452" s="31" t="s">
        <v>762</v>
      </c>
      <c r="E452">
        <f t="shared" ca="1" si="20"/>
        <v>0</v>
      </c>
    </row>
    <row r="453" spans="1:5">
      <c r="A453" t="str">
        <f t="shared" si="18"/>
        <v>11</v>
      </c>
      <c r="B453" s="68" t="str">
        <f t="shared" si="19"/>
        <v>W</v>
      </c>
      <c r="C453" t="s">
        <v>285</v>
      </c>
      <c r="D453" s="31" t="s">
        <v>763</v>
      </c>
      <c r="E453">
        <f t="shared" ca="1" si="20"/>
        <v>0</v>
      </c>
    </row>
    <row r="454" spans="1:5">
      <c r="A454" t="str">
        <f t="shared" si="18"/>
        <v>12</v>
      </c>
      <c r="B454" s="68" t="str">
        <f t="shared" si="19"/>
        <v>W</v>
      </c>
      <c r="C454" t="s">
        <v>285</v>
      </c>
      <c r="D454" s="31" t="s">
        <v>764</v>
      </c>
      <c r="E454">
        <f t="shared" ca="1" si="20"/>
        <v>0</v>
      </c>
    </row>
    <row r="455" spans="1:5">
      <c r="A455" t="str">
        <f t="shared" si="18"/>
        <v>13</v>
      </c>
      <c r="B455" s="68" t="str">
        <f t="shared" si="19"/>
        <v>W</v>
      </c>
      <c r="C455" t="s">
        <v>285</v>
      </c>
      <c r="D455" s="31" t="s">
        <v>765</v>
      </c>
      <c r="E455">
        <f t="shared" ca="1" si="20"/>
        <v>0</v>
      </c>
    </row>
    <row r="456" spans="1:5">
      <c r="A456" t="str">
        <f t="shared" si="18"/>
        <v>100</v>
      </c>
      <c r="B456" s="68" t="str">
        <f t="shared" si="19"/>
        <v>W</v>
      </c>
      <c r="C456" t="s">
        <v>285</v>
      </c>
      <c r="D456" s="31" t="s">
        <v>766</v>
      </c>
      <c r="E456">
        <f t="shared" ca="1" si="20"/>
        <v>0</v>
      </c>
    </row>
    <row r="457" spans="1:5">
      <c r="A457" t="str">
        <f t="shared" si="18"/>
        <v>01</v>
      </c>
      <c r="B457" s="68" t="str">
        <f t="shared" si="19"/>
        <v>W</v>
      </c>
      <c r="C457" t="s">
        <v>286</v>
      </c>
      <c r="D457" s="31" t="s">
        <v>767</v>
      </c>
      <c r="E457">
        <f t="shared" ca="1" si="20"/>
        <v>0</v>
      </c>
    </row>
    <row r="458" spans="1:5">
      <c r="A458" t="str">
        <f t="shared" ref="A458:A521" si="21">MID(D458,LEN(C458)+2,LEN(D458)-LEN(C458))</f>
        <v>02</v>
      </c>
      <c r="B458" s="68" t="str">
        <f t="shared" ref="B458:B521" si="22">IF(ISNUMBER(FIND("PU",D458,1)),"PU",IF(ISNUMBER(FIND("W-",D458,1)),"W",0))</f>
        <v>W</v>
      </c>
      <c r="C458" t="s">
        <v>286</v>
      </c>
      <c r="D458" s="31" t="s">
        <v>768</v>
      </c>
      <c r="E458">
        <f t="shared" ref="E458:E521" ca="1" si="23">IFERROR(IF(B458=0,VLOOKUP(C458,INDIRECT($G$4&amp;$H$4),MATCH($A458,INDIRECT($G$4&amp;$I$4),0),0),IF(B458="W",VLOOKUP(C458,INDIRECT($G$5&amp;$H$5),MATCH($A458,INDIRECT($G$5&amp;$I$5),0),FALSE),VLOOKUP(C458,INDIRECT($G$6&amp;$H$6),MATCH($A458,INDIRECT($G$6&amp;$I$6),0),FALSE))),0)</f>
        <v>0</v>
      </c>
    </row>
    <row r="459" spans="1:5">
      <c r="A459" t="str">
        <f t="shared" si="21"/>
        <v>03</v>
      </c>
      <c r="B459" s="68" t="str">
        <f t="shared" si="22"/>
        <v>W</v>
      </c>
      <c r="C459" t="s">
        <v>286</v>
      </c>
      <c r="D459" s="31" t="s">
        <v>769</v>
      </c>
      <c r="E459">
        <f t="shared" ca="1" si="23"/>
        <v>0</v>
      </c>
    </row>
    <row r="460" spans="1:5">
      <c r="A460" t="str">
        <f t="shared" si="21"/>
        <v>04</v>
      </c>
      <c r="B460" s="68" t="str">
        <f t="shared" si="22"/>
        <v>W</v>
      </c>
      <c r="C460" t="s">
        <v>286</v>
      </c>
      <c r="D460" s="31" t="s">
        <v>770</v>
      </c>
      <c r="E460">
        <f t="shared" ca="1" si="23"/>
        <v>0</v>
      </c>
    </row>
    <row r="461" spans="1:5">
      <c r="A461" t="str">
        <f t="shared" si="21"/>
        <v>05</v>
      </c>
      <c r="B461" s="68" t="str">
        <f t="shared" si="22"/>
        <v>W</v>
      </c>
      <c r="C461" t="s">
        <v>286</v>
      </c>
      <c r="D461" s="31" t="s">
        <v>771</v>
      </c>
      <c r="E461">
        <f t="shared" ca="1" si="23"/>
        <v>0</v>
      </c>
    </row>
    <row r="462" spans="1:5">
      <c r="A462" t="str">
        <f t="shared" si="21"/>
        <v>06</v>
      </c>
      <c r="B462" s="68" t="str">
        <f t="shared" si="22"/>
        <v>W</v>
      </c>
      <c r="C462" t="s">
        <v>286</v>
      </c>
      <c r="D462" s="31" t="s">
        <v>772</v>
      </c>
      <c r="E462">
        <f t="shared" ca="1" si="23"/>
        <v>0</v>
      </c>
    </row>
    <row r="463" spans="1:5">
      <c r="A463" t="str">
        <f t="shared" si="21"/>
        <v>07</v>
      </c>
      <c r="B463" s="68" t="str">
        <f t="shared" si="22"/>
        <v>W</v>
      </c>
      <c r="C463" t="s">
        <v>286</v>
      </c>
      <c r="D463" s="31" t="s">
        <v>773</v>
      </c>
      <c r="E463">
        <f t="shared" ca="1" si="23"/>
        <v>0</v>
      </c>
    </row>
    <row r="464" spans="1:5">
      <c r="A464" t="str">
        <f t="shared" si="21"/>
        <v>08</v>
      </c>
      <c r="B464" s="68" t="str">
        <f t="shared" si="22"/>
        <v>W</v>
      </c>
      <c r="C464" t="s">
        <v>286</v>
      </c>
      <c r="D464" s="31" t="s">
        <v>774</v>
      </c>
      <c r="E464">
        <f t="shared" ca="1" si="23"/>
        <v>0</v>
      </c>
    </row>
    <row r="465" spans="1:5">
      <c r="A465" t="str">
        <f t="shared" si="21"/>
        <v>09</v>
      </c>
      <c r="B465" s="68" t="str">
        <f t="shared" si="22"/>
        <v>W</v>
      </c>
      <c r="C465" t="s">
        <v>286</v>
      </c>
      <c r="D465" s="31" t="s">
        <v>775</v>
      </c>
      <c r="E465">
        <f t="shared" ca="1" si="23"/>
        <v>0</v>
      </c>
    </row>
    <row r="466" spans="1:5">
      <c r="A466" t="str">
        <f t="shared" si="21"/>
        <v>10</v>
      </c>
      <c r="B466" s="68" t="str">
        <f t="shared" si="22"/>
        <v>W</v>
      </c>
      <c r="C466" t="s">
        <v>286</v>
      </c>
      <c r="D466" s="31" t="s">
        <v>776</v>
      </c>
      <c r="E466">
        <f t="shared" ca="1" si="23"/>
        <v>0</v>
      </c>
    </row>
    <row r="467" spans="1:5">
      <c r="A467" t="str">
        <f t="shared" si="21"/>
        <v>11</v>
      </c>
      <c r="B467" s="68" t="str">
        <f t="shared" si="22"/>
        <v>W</v>
      </c>
      <c r="C467" t="s">
        <v>286</v>
      </c>
      <c r="D467" s="31" t="s">
        <v>777</v>
      </c>
      <c r="E467">
        <f t="shared" ca="1" si="23"/>
        <v>0</v>
      </c>
    </row>
    <row r="468" spans="1:5">
      <c r="A468" t="str">
        <f t="shared" si="21"/>
        <v>12</v>
      </c>
      <c r="B468" s="68" t="str">
        <f t="shared" si="22"/>
        <v>W</v>
      </c>
      <c r="C468" t="s">
        <v>286</v>
      </c>
      <c r="D468" s="31" t="s">
        <v>778</v>
      </c>
      <c r="E468">
        <f t="shared" ca="1" si="23"/>
        <v>0</v>
      </c>
    </row>
    <row r="469" spans="1:5">
      <c r="A469" t="str">
        <f t="shared" si="21"/>
        <v>13</v>
      </c>
      <c r="B469" s="68" t="str">
        <f t="shared" si="22"/>
        <v>W</v>
      </c>
      <c r="C469" t="s">
        <v>286</v>
      </c>
      <c r="D469" s="31" t="s">
        <v>779</v>
      </c>
      <c r="E469">
        <f t="shared" ca="1" si="23"/>
        <v>0</v>
      </c>
    </row>
    <row r="470" spans="1:5">
      <c r="A470" t="str">
        <f t="shared" si="21"/>
        <v>100</v>
      </c>
      <c r="B470" s="68" t="str">
        <f t="shared" si="22"/>
        <v>W</v>
      </c>
      <c r="C470" t="s">
        <v>286</v>
      </c>
      <c r="D470" s="31" t="s">
        <v>780</v>
      </c>
      <c r="E470">
        <f t="shared" ca="1" si="23"/>
        <v>0</v>
      </c>
    </row>
    <row r="471" spans="1:5">
      <c r="A471" t="str">
        <f t="shared" si="21"/>
        <v>01</v>
      </c>
      <c r="B471" s="68" t="str">
        <f t="shared" si="22"/>
        <v>W</v>
      </c>
      <c r="C471" t="s">
        <v>279</v>
      </c>
      <c r="D471" s="31" t="s">
        <v>781</v>
      </c>
      <c r="E471">
        <f t="shared" ca="1" si="23"/>
        <v>0</v>
      </c>
    </row>
    <row r="472" spans="1:5">
      <c r="A472" t="str">
        <f t="shared" si="21"/>
        <v>02</v>
      </c>
      <c r="B472" s="68" t="str">
        <f t="shared" si="22"/>
        <v>W</v>
      </c>
      <c r="C472" t="s">
        <v>279</v>
      </c>
      <c r="D472" s="31" t="s">
        <v>782</v>
      </c>
      <c r="E472">
        <f t="shared" ca="1" si="23"/>
        <v>0</v>
      </c>
    </row>
    <row r="473" spans="1:5">
      <c r="A473" t="str">
        <f t="shared" si="21"/>
        <v>03</v>
      </c>
      <c r="B473" s="68" t="str">
        <f t="shared" si="22"/>
        <v>W</v>
      </c>
      <c r="C473" t="s">
        <v>279</v>
      </c>
      <c r="D473" s="31" t="s">
        <v>783</v>
      </c>
      <c r="E473">
        <f t="shared" ca="1" si="23"/>
        <v>0</v>
      </c>
    </row>
    <row r="474" spans="1:5">
      <c r="A474" t="str">
        <f t="shared" si="21"/>
        <v>04</v>
      </c>
      <c r="B474" s="68" t="str">
        <f t="shared" si="22"/>
        <v>W</v>
      </c>
      <c r="C474" t="s">
        <v>279</v>
      </c>
      <c r="D474" s="31" t="s">
        <v>784</v>
      </c>
      <c r="E474">
        <f t="shared" ca="1" si="23"/>
        <v>0</v>
      </c>
    </row>
    <row r="475" spans="1:5">
      <c r="A475" t="str">
        <f t="shared" si="21"/>
        <v>05</v>
      </c>
      <c r="B475" s="68" t="str">
        <f t="shared" si="22"/>
        <v>W</v>
      </c>
      <c r="C475" t="s">
        <v>279</v>
      </c>
      <c r="D475" s="31" t="s">
        <v>785</v>
      </c>
      <c r="E475">
        <f t="shared" ca="1" si="23"/>
        <v>0</v>
      </c>
    </row>
    <row r="476" spans="1:5">
      <c r="A476" t="str">
        <f t="shared" si="21"/>
        <v>06</v>
      </c>
      <c r="B476" s="68" t="str">
        <f t="shared" si="22"/>
        <v>W</v>
      </c>
      <c r="C476" t="s">
        <v>279</v>
      </c>
      <c r="D476" s="31" t="s">
        <v>786</v>
      </c>
      <c r="E476">
        <f t="shared" ca="1" si="23"/>
        <v>0</v>
      </c>
    </row>
    <row r="477" spans="1:5">
      <c r="A477" t="str">
        <f t="shared" si="21"/>
        <v>07</v>
      </c>
      <c r="B477" s="68" t="str">
        <f t="shared" si="22"/>
        <v>W</v>
      </c>
      <c r="C477" t="s">
        <v>279</v>
      </c>
      <c r="D477" s="31" t="s">
        <v>787</v>
      </c>
      <c r="E477">
        <f t="shared" ca="1" si="23"/>
        <v>0</v>
      </c>
    </row>
    <row r="478" spans="1:5">
      <c r="A478" t="str">
        <f t="shared" si="21"/>
        <v>08</v>
      </c>
      <c r="B478" s="68" t="str">
        <f t="shared" si="22"/>
        <v>W</v>
      </c>
      <c r="C478" t="s">
        <v>279</v>
      </c>
      <c r="D478" s="31" t="s">
        <v>788</v>
      </c>
      <c r="E478">
        <f t="shared" ca="1" si="23"/>
        <v>0</v>
      </c>
    </row>
    <row r="479" spans="1:5">
      <c r="A479" t="str">
        <f t="shared" si="21"/>
        <v>09</v>
      </c>
      <c r="B479" s="68" t="str">
        <f t="shared" si="22"/>
        <v>W</v>
      </c>
      <c r="C479" t="s">
        <v>279</v>
      </c>
      <c r="D479" s="31" t="s">
        <v>789</v>
      </c>
      <c r="E479">
        <f t="shared" ca="1" si="23"/>
        <v>0</v>
      </c>
    </row>
    <row r="480" spans="1:5">
      <c r="A480" t="str">
        <f t="shared" si="21"/>
        <v>10</v>
      </c>
      <c r="B480" s="68" t="str">
        <f t="shared" si="22"/>
        <v>W</v>
      </c>
      <c r="C480" t="s">
        <v>279</v>
      </c>
      <c r="D480" s="31" t="s">
        <v>790</v>
      </c>
      <c r="E480">
        <f t="shared" ca="1" si="23"/>
        <v>0</v>
      </c>
    </row>
    <row r="481" spans="1:5">
      <c r="A481" t="str">
        <f t="shared" si="21"/>
        <v>11</v>
      </c>
      <c r="B481" s="68" t="str">
        <f t="shared" si="22"/>
        <v>W</v>
      </c>
      <c r="C481" t="s">
        <v>279</v>
      </c>
      <c r="D481" s="31" t="s">
        <v>791</v>
      </c>
      <c r="E481">
        <f t="shared" ca="1" si="23"/>
        <v>0</v>
      </c>
    </row>
    <row r="482" spans="1:5">
      <c r="A482" t="str">
        <f t="shared" si="21"/>
        <v>12</v>
      </c>
      <c r="B482" s="68" t="str">
        <f t="shared" si="22"/>
        <v>W</v>
      </c>
      <c r="C482" t="s">
        <v>279</v>
      </c>
      <c r="D482" s="31" t="s">
        <v>792</v>
      </c>
      <c r="E482">
        <f t="shared" ca="1" si="23"/>
        <v>0</v>
      </c>
    </row>
    <row r="483" spans="1:5">
      <c r="A483" t="str">
        <f t="shared" si="21"/>
        <v>13</v>
      </c>
      <c r="B483" s="68" t="str">
        <f t="shared" si="22"/>
        <v>W</v>
      </c>
      <c r="C483" t="s">
        <v>279</v>
      </c>
      <c r="D483" s="31" t="s">
        <v>793</v>
      </c>
      <c r="E483">
        <f t="shared" ca="1" si="23"/>
        <v>0</v>
      </c>
    </row>
    <row r="484" spans="1:5">
      <c r="A484" t="str">
        <f t="shared" si="21"/>
        <v>100</v>
      </c>
      <c r="B484" s="68" t="str">
        <f t="shared" si="22"/>
        <v>W</v>
      </c>
      <c r="C484" t="s">
        <v>279</v>
      </c>
      <c r="D484" s="31" t="s">
        <v>794</v>
      </c>
      <c r="E484">
        <f t="shared" ca="1" si="23"/>
        <v>0</v>
      </c>
    </row>
    <row r="485" spans="1:5">
      <c r="A485" t="str">
        <f t="shared" si="21"/>
        <v>01</v>
      </c>
      <c r="B485" s="68" t="str">
        <f t="shared" si="22"/>
        <v>W</v>
      </c>
      <c r="C485" t="s">
        <v>280</v>
      </c>
      <c r="D485" s="31" t="s">
        <v>795</v>
      </c>
      <c r="E485">
        <f t="shared" ca="1" si="23"/>
        <v>0</v>
      </c>
    </row>
    <row r="486" spans="1:5">
      <c r="A486" t="str">
        <f t="shared" si="21"/>
        <v>02</v>
      </c>
      <c r="B486" s="68" t="str">
        <f t="shared" si="22"/>
        <v>W</v>
      </c>
      <c r="C486" t="s">
        <v>280</v>
      </c>
      <c r="D486" s="31" t="s">
        <v>796</v>
      </c>
      <c r="E486">
        <f t="shared" ca="1" si="23"/>
        <v>0</v>
      </c>
    </row>
    <row r="487" spans="1:5">
      <c r="A487" t="str">
        <f t="shared" si="21"/>
        <v>03</v>
      </c>
      <c r="B487" s="68" t="str">
        <f t="shared" si="22"/>
        <v>W</v>
      </c>
      <c r="C487" t="s">
        <v>280</v>
      </c>
      <c r="D487" s="31" t="s">
        <v>797</v>
      </c>
      <c r="E487">
        <f t="shared" ca="1" si="23"/>
        <v>0</v>
      </c>
    </row>
    <row r="488" spans="1:5">
      <c r="A488" t="str">
        <f t="shared" si="21"/>
        <v>04</v>
      </c>
      <c r="B488" s="68" t="str">
        <f t="shared" si="22"/>
        <v>W</v>
      </c>
      <c r="C488" t="s">
        <v>280</v>
      </c>
      <c r="D488" s="31" t="s">
        <v>798</v>
      </c>
      <c r="E488">
        <f t="shared" ca="1" si="23"/>
        <v>0</v>
      </c>
    </row>
    <row r="489" spans="1:5">
      <c r="A489" t="str">
        <f t="shared" si="21"/>
        <v>05</v>
      </c>
      <c r="B489" s="68" t="str">
        <f t="shared" si="22"/>
        <v>W</v>
      </c>
      <c r="C489" t="s">
        <v>280</v>
      </c>
      <c r="D489" s="31" t="s">
        <v>799</v>
      </c>
      <c r="E489">
        <f t="shared" ca="1" si="23"/>
        <v>0</v>
      </c>
    </row>
    <row r="490" spans="1:5">
      <c r="A490" t="str">
        <f t="shared" si="21"/>
        <v>06</v>
      </c>
      <c r="B490" s="68" t="str">
        <f t="shared" si="22"/>
        <v>W</v>
      </c>
      <c r="C490" t="s">
        <v>280</v>
      </c>
      <c r="D490" s="31" t="s">
        <v>800</v>
      </c>
      <c r="E490">
        <f t="shared" ca="1" si="23"/>
        <v>0</v>
      </c>
    </row>
    <row r="491" spans="1:5">
      <c r="A491" t="str">
        <f t="shared" si="21"/>
        <v>07</v>
      </c>
      <c r="B491" s="68" t="str">
        <f t="shared" si="22"/>
        <v>W</v>
      </c>
      <c r="C491" t="s">
        <v>280</v>
      </c>
      <c r="D491" s="31" t="s">
        <v>801</v>
      </c>
      <c r="E491">
        <f t="shared" ca="1" si="23"/>
        <v>0</v>
      </c>
    </row>
    <row r="492" spans="1:5">
      <c r="A492" t="str">
        <f t="shared" si="21"/>
        <v>08</v>
      </c>
      <c r="B492" s="68" t="str">
        <f t="shared" si="22"/>
        <v>W</v>
      </c>
      <c r="C492" t="s">
        <v>280</v>
      </c>
      <c r="D492" s="31" t="s">
        <v>802</v>
      </c>
      <c r="E492">
        <f t="shared" ca="1" si="23"/>
        <v>0</v>
      </c>
    </row>
    <row r="493" spans="1:5">
      <c r="A493" t="str">
        <f t="shared" si="21"/>
        <v>09</v>
      </c>
      <c r="B493" s="68" t="str">
        <f t="shared" si="22"/>
        <v>W</v>
      </c>
      <c r="C493" t="s">
        <v>280</v>
      </c>
      <c r="D493" s="31" t="s">
        <v>803</v>
      </c>
      <c r="E493">
        <f t="shared" ca="1" si="23"/>
        <v>0</v>
      </c>
    </row>
    <row r="494" spans="1:5">
      <c r="A494" t="str">
        <f t="shared" si="21"/>
        <v>10</v>
      </c>
      <c r="B494" s="68" t="str">
        <f t="shared" si="22"/>
        <v>W</v>
      </c>
      <c r="C494" t="s">
        <v>280</v>
      </c>
      <c r="D494" s="31" t="s">
        <v>804</v>
      </c>
      <c r="E494">
        <f t="shared" ca="1" si="23"/>
        <v>0</v>
      </c>
    </row>
    <row r="495" spans="1:5">
      <c r="A495" t="str">
        <f t="shared" si="21"/>
        <v>11</v>
      </c>
      <c r="B495" s="68" t="str">
        <f t="shared" si="22"/>
        <v>W</v>
      </c>
      <c r="C495" t="s">
        <v>280</v>
      </c>
      <c r="D495" s="31" t="s">
        <v>805</v>
      </c>
      <c r="E495">
        <f t="shared" ca="1" si="23"/>
        <v>0</v>
      </c>
    </row>
    <row r="496" spans="1:5">
      <c r="A496" t="str">
        <f t="shared" si="21"/>
        <v>12</v>
      </c>
      <c r="B496" s="68" t="str">
        <f t="shared" si="22"/>
        <v>W</v>
      </c>
      <c r="C496" t="s">
        <v>280</v>
      </c>
      <c r="D496" s="31" t="s">
        <v>806</v>
      </c>
      <c r="E496">
        <f t="shared" ca="1" si="23"/>
        <v>0</v>
      </c>
    </row>
    <row r="497" spans="1:5">
      <c r="A497" t="str">
        <f t="shared" si="21"/>
        <v>13</v>
      </c>
      <c r="B497" s="68" t="str">
        <f t="shared" si="22"/>
        <v>W</v>
      </c>
      <c r="C497" t="s">
        <v>280</v>
      </c>
      <c r="D497" s="31" t="s">
        <v>807</v>
      </c>
      <c r="E497">
        <f t="shared" ca="1" si="23"/>
        <v>0</v>
      </c>
    </row>
    <row r="498" spans="1:5">
      <c r="A498" t="str">
        <f t="shared" si="21"/>
        <v>100</v>
      </c>
      <c r="B498" s="68" t="str">
        <f t="shared" si="22"/>
        <v>W</v>
      </c>
      <c r="C498" t="s">
        <v>280</v>
      </c>
      <c r="D498" s="31" t="s">
        <v>808</v>
      </c>
      <c r="E498">
        <f t="shared" ca="1" si="23"/>
        <v>0</v>
      </c>
    </row>
    <row r="499" spans="1:5">
      <c r="A499" t="str">
        <f t="shared" si="21"/>
        <v>01</v>
      </c>
      <c r="B499" s="68" t="str">
        <f t="shared" si="22"/>
        <v>W</v>
      </c>
      <c r="C499" t="s">
        <v>281</v>
      </c>
      <c r="D499" s="31" t="s">
        <v>809</v>
      </c>
      <c r="E499">
        <f t="shared" ca="1" si="23"/>
        <v>0</v>
      </c>
    </row>
    <row r="500" spans="1:5">
      <c r="A500" t="str">
        <f t="shared" si="21"/>
        <v>02</v>
      </c>
      <c r="B500" s="68" t="str">
        <f t="shared" si="22"/>
        <v>W</v>
      </c>
      <c r="C500" t="s">
        <v>281</v>
      </c>
      <c r="D500" s="31" t="s">
        <v>810</v>
      </c>
      <c r="E500">
        <f t="shared" ca="1" si="23"/>
        <v>0</v>
      </c>
    </row>
    <row r="501" spans="1:5">
      <c r="A501" t="str">
        <f t="shared" si="21"/>
        <v>03</v>
      </c>
      <c r="B501" s="68" t="str">
        <f t="shared" si="22"/>
        <v>W</v>
      </c>
      <c r="C501" t="s">
        <v>281</v>
      </c>
      <c r="D501" s="31" t="s">
        <v>811</v>
      </c>
      <c r="E501">
        <f t="shared" ca="1" si="23"/>
        <v>0</v>
      </c>
    </row>
    <row r="502" spans="1:5">
      <c r="A502" t="str">
        <f t="shared" si="21"/>
        <v>04</v>
      </c>
      <c r="B502" s="68" t="str">
        <f t="shared" si="22"/>
        <v>W</v>
      </c>
      <c r="C502" t="s">
        <v>281</v>
      </c>
      <c r="D502" s="31" t="s">
        <v>812</v>
      </c>
      <c r="E502">
        <f t="shared" ca="1" si="23"/>
        <v>0</v>
      </c>
    </row>
    <row r="503" spans="1:5">
      <c r="A503" t="str">
        <f t="shared" si="21"/>
        <v>05</v>
      </c>
      <c r="B503" s="68" t="str">
        <f t="shared" si="22"/>
        <v>W</v>
      </c>
      <c r="C503" t="s">
        <v>281</v>
      </c>
      <c r="D503" s="31" t="s">
        <v>813</v>
      </c>
      <c r="E503">
        <f t="shared" ca="1" si="23"/>
        <v>0</v>
      </c>
    </row>
    <row r="504" spans="1:5">
      <c r="A504" t="str">
        <f t="shared" si="21"/>
        <v>06</v>
      </c>
      <c r="B504" s="68" t="str">
        <f t="shared" si="22"/>
        <v>W</v>
      </c>
      <c r="C504" t="s">
        <v>281</v>
      </c>
      <c r="D504" s="31" t="s">
        <v>814</v>
      </c>
      <c r="E504">
        <f t="shared" ca="1" si="23"/>
        <v>0</v>
      </c>
    </row>
    <row r="505" spans="1:5">
      <c r="A505" t="str">
        <f t="shared" si="21"/>
        <v>07</v>
      </c>
      <c r="B505" s="68" t="str">
        <f t="shared" si="22"/>
        <v>W</v>
      </c>
      <c r="C505" t="s">
        <v>281</v>
      </c>
      <c r="D505" s="31" t="s">
        <v>815</v>
      </c>
      <c r="E505">
        <f t="shared" ca="1" si="23"/>
        <v>0</v>
      </c>
    </row>
    <row r="506" spans="1:5">
      <c r="A506" t="str">
        <f t="shared" si="21"/>
        <v>08</v>
      </c>
      <c r="B506" s="68" t="str">
        <f t="shared" si="22"/>
        <v>W</v>
      </c>
      <c r="C506" t="s">
        <v>281</v>
      </c>
      <c r="D506" s="31" t="s">
        <v>816</v>
      </c>
      <c r="E506">
        <f t="shared" ca="1" si="23"/>
        <v>0</v>
      </c>
    </row>
    <row r="507" spans="1:5">
      <c r="A507" t="str">
        <f t="shared" si="21"/>
        <v>09</v>
      </c>
      <c r="B507" s="68" t="str">
        <f t="shared" si="22"/>
        <v>W</v>
      </c>
      <c r="C507" t="s">
        <v>281</v>
      </c>
      <c r="D507" s="31" t="s">
        <v>817</v>
      </c>
      <c r="E507">
        <f t="shared" ca="1" si="23"/>
        <v>0</v>
      </c>
    </row>
    <row r="508" spans="1:5">
      <c r="A508" t="str">
        <f t="shared" si="21"/>
        <v>10</v>
      </c>
      <c r="B508" s="68" t="str">
        <f t="shared" si="22"/>
        <v>W</v>
      </c>
      <c r="C508" t="s">
        <v>281</v>
      </c>
      <c r="D508" s="31" t="s">
        <v>818</v>
      </c>
      <c r="E508">
        <f t="shared" ca="1" si="23"/>
        <v>0</v>
      </c>
    </row>
    <row r="509" spans="1:5">
      <c r="A509" t="str">
        <f t="shared" si="21"/>
        <v>11</v>
      </c>
      <c r="B509" s="68" t="str">
        <f t="shared" si="22"/>
        <v>W</v>
      </c>
      <c r="C509" t="s">
        <v>281</v>
      </c>
      <c r="D509" s="31" t="s">
        <v>819</v>
      </c>
      <c r="E509">
        <f t="shared" ca="1" si="23"/>
        <v>0</v>
      </c>
    </row>
    <row r="510" spans="1:5">
      <c r="A510" t="str">
        <f t="shared" si="21"/>
        <v>12</v>
      </c>
      <c r="B510" s="68" t="str">
        <f t="shared" si="22"/>
        <v>W</v>
      </c>
      <c r="C510" t="s">
        <v>281</v>
      </c>
      <c r="D510" s="31" t="s">
        <v>820</v>
      </c>
      <c r="E510">
        <f t="shared" ca="1" si="23"/>
        <v>0</v>
      </c>
    </row>
    <row r="511" spans="1:5">
      <c r="A511" t="str">
        <f t="shared" si="21"/>
        <v>13</v>
      </c>
      <c r="B511" s="68" t="str">
        <f t="shared" si="22"/>
        <v>W</v>
      </c>
      <c r="C511" t="s">
        <v>281</v>
      </c>
      <c r="D511" s="31" t="s">
        <v>821</v>
      </c>
      <c r="E511">
        <f t="shared" ca="1" si="23"/>
        <v>0</v>
      </c>
    </row>
    <row r="512" spans="1:5">
      <c r="A512" t="str">
        <f t="shared" si="21"/>
        <v>100</v>
      </c>
      <c r="B512" s="68" t="str">
        <f t="shared" si="22"/>
        <v>W</v>
      </c>
      <c r="C512" t="s">
        <v>281</v>
      </c>
      <c r="D512" s="31" t="s">
        <v>822</v>
      </c>
      <c r="E512">
        <f t="shared" ca="1" si="23"/>
        <v>0</v>
      </c>
    </row>
    <row r="513" spans="1:5">
      <c r="A513" t="str">
        <f t="shared" si="21"/>
        <v>01</v>
      </c>
      <c r="B513" s="68" t="str">
        <f t="shared" si="22"/>
        <v>W</v>
      </c>
      <c r="C513" t="s">
        <v>282</v>
      </c>
      <c r="D513" s="31" t="s">
        <v>823</v>
      </c>
      <c r="E513">
        <f t="shared" ca="1" si="23"/>
        <v>0</v>
      </c>
    </row>
    <row r="514" spans="1:5">
      <c r="A514" t="str">
        <f t="shared" si="21"/>
        <v>02</v>
      </c>
      <c r="B514" s="68" t="str">
        <f t="shared" si="22"/>
        <v>W</v>
      </c>
      <c r="C514" t="s">
        <v>282</v>
      </c>
      <c r="D514" s="31" t="s">
        <v>824</v>
      </c>
      <c r="E514">
        <f t="shared" ca="1" si="23"/>
        <v>0</v>
      </c>
    </row>
    <row r="515" spans="1:5">
      <c r="A515" t="str">
        <f t="shared" si="21"/>
        <v>03</v>
      </c>
      <c r="B515" s="68" t="str">
        <f t="shared" si="22"/>
        <v>W</v>
      </c>
      <c r="C515" t="s">
        <v>282</v>
      </c>
      <c r="D515" s="31" t="s">
        <v>825</v>
      </c>
      <c r="E515">
        <f t="shared" ca="1" si="23"/>
        <v>0</v>
      </c>
    </row>
    <row r="516" spans="1:5">
      <c r="A516" t="str">
        <f t="shared" si="21"/>
        <v>04</v>
      </c>
      <c r="B516" s="68" t="str">
        <f t="shared" si="22"/>
        <v>W</v>
      </c>
      <c r="C516" t="s">
        <v>282</v>
      </c>
      <c r="D516" s="31" t="s">
        <v>826</v>
      </c>
      <c r="E516">
        <f t="shared" ca="1" si="23"/>
        <v>0</v>
      </c>
    </row>
    <row r="517" spans="1:5">
      <c r="A517" t="str">
        <f t="shared" si="21"/>
        <v>05</v>
      </c>
      <c r="B517" s="68" t="str">
        <f t="shared" si="22"/>
        <v>W</v>
      </c>
      <c r="C517" t="s">
        <v>282</v>
      </c>
      <c r="D517" s="31" t="s">
        <v>827</v>
      </c>
      <c r="E517">
        <f t="shared" ca="1" si="23"/>
        <v>0</v>
      </c>
    </row>
    <row r="518" spans="1:5">
      <c r="A518" t="str">
        <f t="shared" si="21"/>
        <v>06</v>
      </c>
      <c r="B518" s="68" t="str">
        <f t="shared" si="22"/>
        <v>W</v>
      </c>
      <c r="C518" t="s">
        <v>282</v>
      </c>
      <c r="D518" s="31" t="s">
        <v>828</v>
      </c>
      <c r="E518">
        <f t="shared" ca="1" si="23"/>
        <v>0</v>
      </c>
    </row>
    <row r="519" spans="1:5">
      <c r="A519" t="str">
        <f t="shared" si="21"/>
        <v>07</v>
      </c>
      <c r="B519" s="68" t="str">
        <f t="shared" si="22"/>
        <v>W</v>
      </c>
      <c r="C519" t="s">
        <v>282</v>
      </c>
      <c r="D519" s="31" t="s">
        <v>829</v>
      </c>
      <c r="E519">
        <f t="shared" ca="1" si="23"/>
        <v>0</v>
      </c>
    </row>
    <row r="520" spans="1:5">
      <c r="A520" t="str">
        <f t="shared" si="21"/>
        <v>08</v>
      </c>
      <c r="B520" s="68" t="str">
        <f t="shared" si="22"/>
        <v>W</v>
      </c>
      <c r="C520" t="s">
        <v>282</v>
      </c>
      <c r="D520" s="31" t="s">
        <v>830</v>
      </c>
      <c r="E520">
        <f t="shared" ca="1" si="23"/>
        <v>0</v>
      </c>
    </row>
    <row r="521" spans="1:5">
      <c r="A521" t="str">
        <f t="shared" si="21"/>
        <v>09</v>
      </c>
      <c r="B521" s="68" t="str">
        <f t="shared" si="22"/>
        <v>W</v>
      </c>
      <c r="C521" t="s">
        <v>282</v>
      </c>
      <c r="D521" s="31" t="s">
        <v>831</v>
      </c>
      <c r="E521">
        <f t="shared" ca="1" si="23"/>
        <v>0</v>
      </c>
    </row>
    <row r="522" spans="1:5">
      <c r="A522" t="str">
        <f t="shared" ref="A522:A585" si="24">MID(D522,LEN(C522)+2,LEN(D522)-LEN(C522))</f>
        <v>10</v>
      </c>
      <c r="B522" s="68" t="str">
        <f t="shared" ref="B522:B585" si="25">IF(ISNUMBER(FIND("PU",D522,1)),"PU",IF(ISNUMBER(FIND("W-",D522,1)),"W",0))</f>
        <v>W</v>
      </c>
      <c r="C522" t="s">
        <v>282</v>
      </c>
      <c r="D522" s="31" t="s">
        <v>832</v>
      </c>
      <c r="E522">
        <f t="shared" ref="E522:E585" ca="1" si="26">IFERROR(IF(B522=0,VLOOKUP(C522,INDIRECT($G$4&amp;$H$4),MATCH($A522,INDIRECT($G$4&amp;$I$4),0),0),IF(B522="W",VLOOKUP(C522,INDIRECT($G$5&amp;$H$5),MATCH($A522,INDIRECT($G$5&amp;$I$5),0),FALSE),VLOOKUP(C522,INDIRECT($G$6&amp;$H$6),MATCH($A522,INDIRECT($G$6&amp;$I$6),0),FALSE))),0)</f>
        <v>0</v>
      </c>
    </row>
    <row r="523" spans="1:5">
      <c r="A523" t="str">
        <f t="shared" si="24"/>
        <v>11</v>
      </c>
      <c r="B523" s="68" t="str">
        <f t="shared" si="25"/>
        <v>W</v>
      </c>
      <c r="C523" t="s">
        <v>282</v>
      </c>
      <c r="D523" s="31" t="s">
        <v>833</v>
      </c>
      <c r="E523">
        <f t="shared" ca="1" si="26"/>
        <v>0</v>
      </c>
    </row>
    <row r="524" spans="1:5">
      <c r="A524" t="str">
        <f t="shared" si="24"/>
        <v>12</v>
      </c>
      <c r="B524" s="68" t="str">
        <f t="shared" si="25"/>
        <v>W</v>
      </c>
      <c r="C524" t="s">
        <v>282</v>
      </c>
      <c r="D524" s="31" t="s">
        <v>834</v>
      </c>
      <c r="E524">
        <f t="shared" ca="1" si="26"/>
        <v>0</v>
      </c>
    </row>
    <row r="525" spans="1:5">
      <c r="A525" t="str">
        <f t="shared" si="24"/>
        <v>13</v>
      </c>
      <c r="B525" s="68" t="str">
        <f t="shared" si="25"/>
        <v>W</v>
      </c>
      <c r="C525" t="s">
        <v>282</v>
      </c>
      <c r="D525" s="31" t="s">
        <v>835</v>
      </c>
      <c r="E525">
        <f t="shared" ca="1" si="26"/>
        <v>0</v>
      </c>
    </row>
    <row r="526" spans="1:5">
      <c r="A526" t="str">
        <f t="shared" si="24"/>
        <v>100</v>
      </c>
      <c r="B526" s="68" t="str">
        <f t="shared" si="25"/>
        <v>W</v>
      </c>
      <c r="C526" t="s">
        <v>282</v>
      </c>
      <c r="D526" s="31" t="s">
        <v>836</v>
      </c>
      <c r="E526">
        <f t="shared" ca="1" si="26"/>
        <v>0</v>
      </c>
    </row>
    <row r="527" spans="1:5">
      <c r="A527" t="str">
        <f t="shared" si="24"/>
        <v>01</v>
      </c>
      <c r="B527" s="68" t="str">
        <f t="shared" si="25"/>
        <v>W</v>
      </c>
      <c r="C527" t="s">
        <v>84</v>
      </c>
      <c r="D527" s="31" t="s">
        <v>837</v>
      </c>
      <c r="E527">
        <f t="shared" ca="1" si="26"/>
        <v>0</v>
      </c>
    </row>
    <row r="528" spans="1:5">
      <c r="A528" t="str">
        <f t="shared" si="24"/>
        <v>02</v>
      </c>
      <c r="B528" s="68" t="str">
        <f t="shared" si="25"/>
        <v>W</v>
      </c>
      <c r="C528" t="s">
        <v>84</v>
      </c>
      <c r="D528" s="31" t="s">
        <v>838</v>
      </c>
      <c r="E528">
        <f t="shared" ca="1" si="26"/>
        <v>0</v>
      </c>
    </row>
    <row r="529" spans="1:5">
      <c r="A529" t="str">
        <f t="shared" si="24"/>
        <v>03</v>
      </c>
      <c r="B529" s="68" t="str">
        <f t="shared" si="25"/>
        <v>W</v>
      </c>
      <c r="C529" t="s">
        <v>84</v>
      </c>
      <c r="D529" s="31" t="s">
        <v>839</v>
      </c>
      <c r="E529">
        <f t="shared" ca="1" si="26"/>
        <v>0</v>
      </c>
    </row>
    <row r="530" spans="1:5">
      <c r="A530" t="str">
        <f t="shared" si="24"/>
        <v>04</v>
      </c>
      <c r="B530" s="68" t="str">
        <f t="shared" si="25"/>
        <v>W</v>
      </c>
      <c r="C530" t="s">
        <v>84</v>
      </c>
      <c r="D530" s="31" t="s">
        <v>840</v>
      </c>
      <c r="E530">
        <f t="shared" ca="1" si="26"/>
        <v>0</v>
      </c>
    </row>
    <row r="531" spans="1:5">
      <c r="A531" t="str">
        <f t="shared" si="24"/>
        <v>05</v>
      </c>
      <c r="B531" s="68" t="str">
        <f t="shared" si="25"/>
        <v>W</v>
      </c>
      <c r="C531" t="s">
        <v>84</v>
      </c>
      <c r="D531" s="31" t="s">
        <v>841</v>
      </c>
      <c r="E531">
        <f t="shared" ca="1" si="26"/>
        <v>0</v>
      </c>
    </row>
    <row r="532" spans="1:5">
      <c r="A532" t="str">
        <f t="shared" si="24"/>
        <v>06</v>
      </c>
      <c r="B532" s="68" t="str">
        <f t="shared" si="25"/>
        <v>W</v>
      </c>
      <c r="C532" t="s">
        <v>84</v>
      </c>
      <c r="D532" s="31" t="s">
        <v>842</v>
      </c>
      <c r="E532">
        <f t="shared" ca="1" si="26"/>
        <v>0</v>
      </c>
    </row>
    <row r="533" spans="1:5">
      <c r="A533" t="str">
        <f t="shared" si="24"/>
        <v>07</v>
      </c>
      <c r="B533" s="68" t="str">
        <f t="shared" si="25"/>
        <v>W</v>
      </c>
      <c r="C533" t="s">
        <v>84</v>
      </c>
      <c r="D533" s="31" t="s">
        <v>843</v>
      </c>
      <c r="E533">
        <f t="shared" ca="1" si="26"/>
        <v>0</v>
      </c>
    </row>
    <row r="534" spans="1:5">
      <c r="A534" t="str">
        <f t="shared" si="24"/>
        <v>08</v>
      </c>
      <c r="B534" s="68" t="str">
        <f t="shared" si="25"/>
        <v>W</v>
      </c>
      <c r="C534" t="s">
        <v>84</v>
      </c>
      <c r="D534" s="31" t="s">
        <v>844</v>
      </c>
      <c r="E534">
        <f t="shared" ca="1" si="26"/>
        <v>0</v>
      </c>
    </row>
    <row r="535" spans="1:5">
      <c r="A535" t="str">
        <f t="shared" si="24"/>
        <v>09</v>
      </c>
      <c r="B535" s="68" t="str">
        <f t="shared" si="25"/>
        <v>W</v>
      </c>
      <c r="C535" t="s">
        <v>84</v>
      </c>
      <c r="D535" s="31" t="s">
        <v>845</v>
      </c>
      <c r="E535">
        <f t="shared" ca="1" si="26"/>
        <v>0</v>
      </c>
    </row>
    <row r="536" spans="1:5">
      <c r="A536" t="str">
        <f t="shared" si="24"/>
        <v>10</v>
      </c>
      <c r="B536" s="68" t="str">
        <f t="shared" si="25"/>
        <v>W</v>
      </c>
      <c r="C536" t="s">
        <v>84</v>
      </c>
      <c r="D536" s="31" t="s">
        <v>846</v>
      </c>
      <c r="E536">
        <f t="shared" ca="1" si="26"/>
        <v>0</v>
      </c>
    </row>
    <row r="537" spans="1:5">
      <c r="A537" t="str">
        <f t="shared" si="24"/>
        <v>11</v>
      </c>
      <c r="B537" s="68" t="str">
        <f t="shared" si="25"/>
        <v>W</v>
      </c>
      <c r="C537" t="s">
        <v>84</v>
      </c>
      <c r="D537" s="31" t="s">
        <v>847</v>
      </c>
      <c r="E537">
        <f t="shared" ca="1" si="26"/>
        <v>0</v>
      </c>
    </row>
    <row r="538" spans="1:5">
      <c r="A538" t="str">
        <f t="shared" si="24"/>
        <v>12</v>
      </c>
      <c r="B538" s="68" t="str">
        <f t="shared" si="25"/>
        <v>W</v>
      </c>
      <c r="C538" t="s">
        <v>84</v>
      </c>
      <c r="D538" s="31" t="s">
        <v>848</v>
      </c>
      <c r="E538">
        <f t="shared" ca="1" si="26"/>
        <v>0</v>
      </c>
    </row>
    <row r="539" spans="1:5">
      <c r="A539" t="str">
        <f t="shared" si="24"/>
        <v>13</v>
      </c>
      <c r="B539" s="68" t="str">
        <f t="shared" si="25"/>
        <v>W</v>
      </c>
      <c r="C539" t="s">
        <v>84</v>
      </c>
      <c r="D539" s="31" t="s">
        <v>849</v>
      </c>
      <c r="E539">
        <f t="shared" ca="1" si="26"/>
        <v>0</v>
      </c>
    </row>
    <row r="540" spans="1:5">
      <c r="A540" t="str">
        <f t="shared" si="24"/>
        <v>100</v>
      </c>
      <c r="B540" s="68" t="str">
        <f t="shared" si="25"/>
        <v>W</v>
      </c>
      <c r="C540" t="s">
        <v>84</v>
      </c>
      <c r="D540" s="31" t="s">
        <v>850</v>
      </c>
      <c r="E540">
        <f t="shared" ca="1" si="26"/>
        <v>0</v>
      </c>
    </row>
    <row r="541" spans="1:5">
      <c r="A541" t="str">
        <f t="shared" si="24"/>
        <v>01</v>
      </c>
      <c r="B541" s="68" t="str">
        <f t="shared" si="25"/>
        <v>W</v>
      </c>
      <c r="C541" t="s">
        <v>85</v>
      </c>
      <c r="D541" s="31" t="s">
        <v>851</v>
      </c>
      <c r="E541">
        <f t="shared" ca="1" si="26"/>
        <v>0</v>
      </c>
    </row>
    <row r="542" spans="1:5">
      <c r="A542" t="str">
        <f t="shared" si="24"/>
        <v>02</v>
      </c>
      <c r="B542" s="68" t="str">
        <f t="shared" si="25"/>
        <v>W</v>
      </c>
      <c r="C542" t="s">
        <v>85</v>
      </c>
      <c r="D542" s="31" t="s">
        <v>852</v>
      </c>
      <c r="E542">
        <f t="shared" ca="1" si="26"/>
        <v>0</v>
      </c>
    </row>
    <row r="543" spans="1:5">
      <c r="A543" t="str">
        <f t="shared" si="24"/>
        <v>03</v>
      </c>
      <c r="B543" s="68" t="str">
        <f t="shared" si="25"/>
        <v>W</v>
      </c>
      <c r="C543" t="s">
        <v>85</v>
      </c>
      <c r="D543" s="31" t="s">
        <v>853</v>
      </c>
      <c r="E543">
        <f t="shared" ca="1" si="26"/>
        <v>0</v>
      </c>
    </row>
    <row r="544" spans="1:5">
      <c r="A544" t="str">
        <f t="shared" si="24"/>
        <v>04</v>
      </c>
      <c r="B544" s="68" t="str">
        <f t="shared" si="25"/>
        <v>W</v>
      </c>
      <c r="C544" t="s">
        <v>85</v>
      </c>
      <c r="D544" s="31" t="s">
        <v>854</v>
      </c>
      <c r="E544">
        <f t="shared" ca="1" si="26"/>
        <v>0</v>
      </c>
    </row>
    <row r="545" spans="1:5">
      <c r="A545" t="str">
        <f t="shared" si="24"/>
        <v>05</v>
      </c>
      <c r="B545" s="68" t="str">
        <f t="shared" si="25"/>
        <v>W</v>
      </c>
      <c r="C545" t="s">
        <v>85</v>
      </c>
      <c r="D545" s="31" t="s">
        <v>855</v>
      </c>
      <c r="E545">
        <f t="shared" ca="1" si="26"/>
        <v>0</v>
      </c>
    </row>
    <row r="546" spans="1:5">
      <c r="A546" t="str">
        <f t="shared" si="24"/>
        <v>06</v>
      </c>
      <c r="B546" s="68" t="str">
        <f t="shared" si="25"/>
        <v>W</v>
      </c>
      <c r="C546" t="s">
        <v>85</v>
      </c>
      <c r="D546" s="31" t="s">
        <v>856</v>
      </c>
      <c r="E546">
        <f t="shared" ca="1" si="26"/>
        <v>0</v>
      </c>
    </row>
    <row r="547" spans="1:5">
      <c r="A547" t="str">
        <f t="shared" si="24"/>
        <v>07</v>
      </c>
      <c r="B547" s="68" t="str">
        <f t="shared" si="25"/>
        <v>W</v>
      </c>
      <c r="C547" t="s">
        <v>85</v>
      </c>
      <c r="D547" s="31" t="s">
        <v>857</v>
      </c>
      <c r="E547">
        <f t="shared" ca="1" si="26"/>
        <v>0</v>
      </c>
    </row>
    <row r="548" spans="1:5">
      <c r="A548" t="str">
        <f t="shared" si="24"/>
        <v>08</v>
      </c>
      <c r="B548" s="68" t="str">
        <f t="shared" si="25"/>
        <v>W</v>
      </c>
      <c r="C548" t="s">
        <v>85</v>
      </c>
      <c r="D548" s="31" t="s">
        <v>858</v>
      </c>
      <c r="E548">
        <f t="shared" ca="1" si="26"/>
        <v>0</v>
      </c>
    </row>
    <row r="549" spans="1:5">
      <c r="A549" t="str">
        <f t="shared" si="24"/>
        <v>09</v>
      </c>
      <c r="B549" s="68" t="str">
        <f t="shared" si="25"/>
        <v>W</v>
      </c>
      <c r="C549" t="s">
        <v>85</v>
      </c>
      <c r="D549" s="31" t="s">
        <v>859</v>
      </c>
      <c r="E549">
        <f t="shared" ca="1" si="26"/>
        <v>0</v>
      </c>
    </row>
    <row r="550" spans="1:5">
      <c r="A550" t="str">
        <f t="shared" si="24"/>
        <v>10</v>
      </c>
      <c r="B550" s="68" t="str">
        <f t="shared" si="25"/>
        <v>W</v>
      </c>
      <c r="C550" t="s">
        <v>85</v>
      </c>
      <c r="D550" s="31" t="s">
        <v>860</v>
      </c>
      <c r="E550">
        <f t="shared" ca="1" si="26"/>
        <v>0</v>
      </c>
    </row>
    <row r="551" spans="1:5">
      <c r="A551" t="str">
        <f t="shared" si="24"/>
        <v>11</v>
      </c>
      <c r="B551" s="68" t="str">
        <f t="shared" si="25"/>
        <v>W</v>
      </c>
      <c r="C551" t="s">
        <v>85</v>
      </c>
      <c r="D551" s="31" t="s">
        <v>861</v>
      </c>
      <c r="E551">
        <f t="shared" ca="1" si="26"/>
        <v>0</v>
      </c>
    </row>
    <row r="552" spans="1:5">
      <c r="A552" t="str">
        <f t="shared" si="24"/>
        <v>12</v>
      </c>
      <c r="B552" s="68" t="str">
        <f t="shared" si="25"/>
        <v>W</v>
      </c>
      <c r="C552" t="s">
        <v>85</v>
      </c>
      <c r="D552" s="31" t="s">
        <v>862</v>
      </c>
      <c r="E552">
        <f t="shared" ca="1" si="26"/>
        <v>0</v>
      </c>
    </row>
    <row r="553" spans="1:5">
      <c r="A553" t="str">
        <f t="shared" si="24"/>
        <v>13</v>
      </c>
      <c r="B553" s="68" t="str">
        <f t="shared" si="25"/>
        <v>W</v>
      </c>
      <c r="C553" t="s">
        <v>85</v>
      </c>
      <c r="D553" s="31" t="s">
        <v>863</v>
      </c>
      <c r="E553">
        <f t="shared" ca="1" si="26"/>
        <v>0</v>
      </c>
    </row>
    <row r="554" spans="1:5">
      <c r="A554" t="str">
        <f t="shared" si="24"/>
        <v>100</v>
      </c>
      <c r="B554" s="68" t="str">
        <f t="shared" si="25"/>
        <v>W</v>
      </c>
      <c r="C554" t="s">
        <v>85</v>
      </c>
      <c r="D554" s="31" t="s">
        <v>864</v>
      </c>
      <c r="E554">
        <f t="shared" ca="1" si="26"/>
        <v>0</v>
      </c>
    </row>
    <row r="555" spans="1:5">
      <c r="A555" t="str">
        <f t="shared" si="24"/>
        <v>01</v>
      </c>
      <c r="B555" s="68" t="str">
        <f t="shared" si="25"/>
        <v>W</v>
      </c>
      <c r="C555" t="s">
        <v>86</v>
      </c>
      <c r="D555" s="31" t="s">
        <v>865</v>
      </c>
      <c r="E555">
        <f t="shared" ca="1" si="26"/>
        <v>0</v>
      </c>
    </row>
    <row r="556" spans="1:5">
      <c r="A556" t="str">
        <f t="shared" si="24"/>
        <v>02</v>
      </c>
      <c r="B556" s="68" t="str">
        <f t="shared" si="25"/>
        <v>W</v>
      </c>
      <c r="C556" t="s">
        <v>86</v>
      </c>
      <c r="D556" s="31" t="s">
        <v>866</v>
      </c>
      <c r="E556">
        <f t="shared" ca="1" si="26"/>
        <v>0</v>
      </c>
    </row>
    <row r="557" spans="1:5">
      <c r="A557" t="str">
        <f t="shared" si="24"/>
        <v>03</v>
      </c>
      <c r="B557" s="68" t="str">
        <f t="shared" si="25"/>
        <v>W</v>
      </c>
      <c r="C557" t="s">
        <v>86</v>
      </c>
      <c r="D557" s="31" t="s">
        <v>867</v>
      </c>
      <c r="E557">
        <f t="shared" ca="1" si="26"/>
        <v>0</v>
      </c>
    </row>
    <row r="558" spans="1:5">
      <c r="A558" t="str">
        <f t="shared" si="24"/>
        <v>04</v>
      </c>
      <c r="B558" s="68" t="str">
        <f t="shared" si="25"/>
        <v>W</v>
      </c>
      <c r="C558" t="s">
        <v>86</v>
      </c>
      <c r="D558" s="31" t="s">
        <v>868</v>
      </c>
      <c r="E558">
        <f t="shared" ca="1" si="26"/>
        <v>0</v>
      </c>
    </row>
    <row r="559" spans="1:5">
      <c r="A559" t="str">
        <f t="shared" si="24"/>
        <v>05</v>
      </c>
      <c r="B559" s="68" t="str">
        <f t="shared" si="25"/>
        <v>W</v>
      </c>
      <c r="C559" t="s">
        <v>86</v>
      </c>
      <c r="D559" s="31" t="s">
        <v>869</v>
      </c>
      <c r="E559">
        <f t="shared" ca="1" si="26"/>
        <v>0</v>
      </c>
    </row>
    <row r="560" spans="1:5">
      <c r="A560" t="str">
        <f t="shared" si="24"/>
        <v>06</v>
      </c>
      <c r="B560" s="68" t="str">
        <f t="shared" si="25"/>
        <v>W</v>
      </c>
      <c r="C560" t="s">
        <v>86</v>
      </c>
      <c r="D560" s="31" t="s">
        <v>870</v>
      </c>
      <c r="E560">
        <f t="shared" ca="1" si="26"/>
        <v>0</v>
      </c>
    </row>
    <row r="561" spans="1:5">
      <c r="A561" t="str">
        <f t="shared" si="24"/>
        <v>07</v>
      </c>
      <c r="B561" s="68" t="str">
        <f t="shared" si="25"/>
        <v>W</v>
      </c>
      <c r="C561" t="s">
        <v>86</v>
      </c>
      <c r="D561" s="31" t="s">
        <v>871</v>
      </c>
      <c r="E561">
        <f t="shared" ca="1" si="26"/>
        <v>0</v>
      </c>
    </row>
    <row r="562" spans="1:5">
      <c r="A562" t="str">
        <f t="shared" si="24"/>
        <v>08</v>
      </c>
      <c r="B562" s="68" t="str">
        <f t="shared" si="25"/>
        <v>W</v>
      </c>
      <c r="C562" t="s">
        <v>86</v>
      </c>
      <c r="D562" s="31" t="s">
        <v>872</v>
      </c>
      <c r="E562">
        <f t="shared" ca="1" si="26"/>
        <v>0</v>
      </c>
    </row>
    <row r="563" spans="1:5">
      <c r="A563" t="str">
        <f t="shared" si="24"/>
        <v>09</v>
      </c>
      <c r="B563" s="68" t="str">
        <f t="shared" si="25"/>
        <v>W</v>
      </c>
      <c r="C563" t="s">
        <v>86</v>
      </c>
      <c r="D563" s="31" t="s">
        <v>873</v>
      </c>
      <c r="E563">
        <f t="shared" ca="1" si="26"/>
        <v>0</v>
      </c>
    </row>
    <row r="564" spans="1:5">
      <c r="A564" t="str">
        <f t="shared" si="24"/>
        <v>10</v>
      </c>
      <c r="B564" s="68" t="str">
        <f t="shared" si="25"/>
        <v>W</v>
      </c>
      <c r="C564" t="s">
        <v>86</v>
      </c>
      <c r="D564" s="31" t="s">
        <v>874</v>
      </c>
      <c r="E564">
        <f t="shared" ca="1" si="26"/>
        <v>0</v>
      </c>
    </row>
    <row r="565" spans="1:5">
      <c r="A565" t="str">
        <f t="shared" si="24"/>
        <v>11</v>
      </c>
      <c r="B565" s="68" t="str">
        <f t="shared" si="25"/>
        <v>W</v>
      </c>
      <c r="C565" t="s">
        <v>86</v>
      </c>
      <c r="D565" s="31" t="s">
        <v>875</v>
      </c>
      <c r="E565">
        <f t="shared" ca="1" si="26"/>
        <v>0</v>
      </c>
    </row>
    <row r="566" spans="1:5">
      <c r="A566" t="str">
        <f t="shared" si="24"/>
        <v>12</v>
      </c>
      <c r="B566" s="68" t="str">
        <f t="shared" si="25"/>
        <v>W</v>
      </c>
      <c r="C566" t="s">
        <v>86</v>
      </c>
      <c r="D566" s="31" t="s">
        <v>876</v>
      </c>
      <c r="E566">
        <f t="shared" ca="1" si="26"/>
        <v>0</v>
      </c>
    </row>
    <row r="567" spans="1:5">
      <c r="A567" t="str">
        <f t="shared" si="24"/>
        <v>13</v>
      </c>
      <c r="B567" s="68" t="str">
        <f t="shared" si="25"/>
        <v>W</v>
      </c>
      <c r="C567" t="s">
        <v>86</v>
      </c>
      <c r="D567" s="31" t="s">
        <v>877</v>
      </c>
      <c r="E567">
        <f t="shared" ca="1" si="26"/>
        <v>0</v>
      </c>
    </row>
    <row r="568" spans="1:5">
      <c r="A568" t="str">
        <f t="shared" si="24"/>
        <v>100</v>
      </c>
      <c r="B568" s="68" t="str">
        <f t="shared" si="25"/>
        <v>W</v>
      </c>
      <c r="C568" t="s">
        <v>86</v>
      </c>
      <c r="D568" s="31" t="s">
        <v>878</v>
      </c>
      <c r="E568">
        <f t="shared" ca="1" si="26"/>
        <v>0</v>
      </c>
    </row>
    <row r="569" spans="1:5">
      <c r="A569" t="str">
        <f t="shared" si="24"/>
        <v>01</v>
      </c>
      <c r="B569" s="68" t="str">
        <f t="shared" si="25"/>
        <v>W</v>
      </c>
      <c r="C569" t="s">
        <v>87</v>
      </c>
      <c r="D569" s="31" t="s">
        <v>879</v>
      </c>
      <c r="E569">
        <f t="shared" ca="1" si="26"/>
        <v>0</v>
      </c>
    </row>
    <row r="570" spans="1:5">
      <c r="A570" t="str">
        <f t="shared" si="24"/>
        <v>02</v>
      </c>
      <c r="B570" s="68" t="str">
        <f t="shared" si="25"/>
        <v>W</v>
      </c>
      <c r="C570" t="s">
        <v>87</v>
      </c>
      <c r="D570" s="31" t="s">
        <v>880</v>
      </c>
      <c r="E570">
        <f t="shared" ca="1" si="26"/>
        <v>0</v>
      </c>
    </row>
    <row r="571" spans="1:5">
      <c r="A571" t="str">
        <f t="shared" si="24"/>
        <v>03</v>
      </c>
      <c r="B571" s="68" t="str">
        <f t="shared" si="25"/>
        <v>W</v>
      </c>
      <c r="C571" t="s">
        <v>87</v>
      </c>
      <c r="D571" s="31" t="s">
        <v>881</v>
      </c>
      <c r="E571">
        <f t="shared" ca="1" si="26"/>
        <v>0</v>
      </c>
    </row>
    <row r="572" spans="1:5">
      <c r="A572" t="str">
        <f t="shared" si="24"/>
        <v>04</v>
      </c>
      <c r="B572" s="68" t="str">
        <f t="shared" si="25"/>
        <v>W</v>
      </c>
      <c r="C572" t="s">
        <v>87</v>
      </c>
      <c r="D572" s="31" t="s">
        <v>882</v>
      </c>
      <c r="E572">
        <f t="shared" ca="1" si="26"/>
        <v>0</v>
      </c>
    </row>
    <row r="573" spans="1:5">
      <c r="A573" t="str">
        <f t="shared" si="24"/>
        <v>05</v>
      </c>
      <c r="B573" s="68" t="str">
        <f t="shared" si="25"/>
        <v>W</v>
      </c>
      <c r="C573" t="s">
        <v>87</v>
      </c>
      <c r="D573" s="31" t="s">
        <v>883</v>
      </c>
      <c r="E573">
        <f t="shared" ca="1" si="26"/>
        <v>0</v>
      </c>
    </row>
    <row r="574" spans="1:5">
      <c r="A574" t="str">
        <f t="shared" si="24"/>
        <v>06</v>
      </c>
      <c r="B574" s="68" t="str">
        <f t="shared" si="25"/>
        <v>W</v>
      </c>
      <c r="C574" t="s">
        <v>87</v>
      </c>
      <c r="D574" s="31" t="s">
        <v>884</v>
      </c>
      <c r="E574">
        <f t="shared" ca="1" si="26"/>
        <v>0</v>
      </c>
    </row>
    <row r="575" spans="1:5">
      <c r="A575" t="str">
        <f t="shared" si="24"/>
        <v>07</v>
      </c>
      <c r="B575" s="68" t="str">
        <f t="shared" si="25"/>
        <v>W</v>
      </c>
      <c r="C575" t="s">
        <v>87</v>
      </c>
      <c r="D575" s="31" t="s">
        <v>885</v>
      </c>
      <c r="E575">
        <f t="shared" ca="1" si="26"/>
        <v>0</v>
      </c>
    </row>
    <row r="576" spans="1:5">
      <c r="A576" t="str">
        <f t="shared" si="24"/>
        <v>08</v>
      </c>
      <c r="B576" s="68" t="str">
        <f t="shared" si="25"/>
        <v>W</v>
      </c>
      <c r="C576" t="s">
        <v>87</v>
      </c>
      <c r="D576" s="31" t="s">
        <v>886</v>
      </c>
      <c r="E576">
        <f t="shared" ca="1" si="26"/>
        <v>0</v>
      </c>
    </row>
    <row r="577" spans="1:5">
      <c r="A577" t="str">
        <f t="shared" si="24"/>
        <v>09</v>
      </c>
      <c r="B577" s="68" t="str">
        <f t="shared" si="25"/>
        <v>W</v>
      </c>
      <c r="C577" t="s">
        <v>87</v>
      </c>
      <c r="D577" s="31" t="s">
        <v>887</v>
      </c>
      <c r="E577">
        <f t="shared" ca="1" si="26"/>
        <v>0</v>
      </c>
    </row>
    <row r="578" spans="1:5">
      <c r="A578" t="str">
        <f t="shared" si="24"/>
        <v>10</v>
      </c>
      <c r="B578" s="68" t="str">
        <f t="shared" si="25"/>
        <v>W</v>
      </c>
      <c r="C578" t="s">
        <v>87</v>
      </c>
      <c r="D578" s="31" t="s">
        <v>888</v>
      </c>
      <c r="E578">
        <f t="shared" ca="1" si="26"/>
        <v>0</v>
      </c>
    </row>
    <row r="579" spans="1:5">
      <c r="A579" t="str">
        <f t="shared" si="24"/>
        <v>11</v>
      </c>
      <c r="B579" s="68" t="str">
        <f t="shared" si="25"/>
        <v>W</v>
      </c>
      <c r="C579" t="s">
        <v>87</v>
      </c>
      <c r="D579" s="31" t="s">
        <v>889</v>
      </c>
      <c r="E579">
        <f t="shared" ca="1" si="26"/>
        <v>0</v>
      </c>
    </row>
    <row r="580" spans="1:5">
      <c r="A580" t="str">
        <f t="shared" si="24"/>
        <v>12</v>
      </c>
      <c r="B580" s="68" t="str">
        <f t="shared" si="25"/>
        <v>W</v>
      </c>
      <c r="C580" t="s">
        <v>87</v>
      </c>
      <c r="D580" s="31" t="s">
        <v>890</v>
      </c>
      <c r="E580">
        <f t="shared" ca="1" si="26"/>
        <v>0</v>
      </c>
    </row>
    <row r="581" spans="1:5">
      <c r="A581" t="str">
        <f t="shared" si="24"/>
        <v>13</v>
      </c>
      <c r="B581" s="68" t="str">
        <f t="shared" si="25"/>
        <v>W</v>
      </c>
      <c r="C581" t="s">
        <v>87</v>
      </c>
      <c r="D581" s="31" t="s">
        <v>891</v>
      </c>
      <c r="E581">
        <f t="shared" ca="1" si="26"/>
        <v>0</v>
      </c>
    </row>
    <row r="582" spans="1:5">
      <c r="A582" t="str">
        <f t="shared" si="24"/>
        <v>100</v>
      </c>
      <c r="B582" s="68" t="str">
        <f t="shared" si="25"/>
        <v>W</v>
      </c>
      <c r="C582" t="s">
        <v>87</v>
      </c>
      <c r="D582" s="31" t="s">
        <v>892</v>
      </c>
      <c r="E582">
        <f t="shared" ca="1" si="26"/>
        <v>0</v>
      </c>
    </row>
    <row r="583" spans="1:5">
      <c r="A583" t="str">
        <f t="shared" si="24"/>
        <v>01</v>
      </c>
      <c r="B583" s="68" t="str">
        <f t="shared" si="25"/>
        <v>W</v>
      </c>
      <c r="C583" t="s">
        <v>88</v>
      </c>
      <c r="D583" s="31" t="s">
        <v>893</v>
      </c>
      <c r="E583">
        <f t="shared" ca="1" si="26"/>
        <v>0</v>
      </c>
    </row>
    <row r="584" spans="1:5">
      <c r="A584" t="str">
        <f t="shared" si="24"/>
        <v>02</v>
      </c>
      <c r="B584" s="68" t="str">
        <f t="shared" si="25"/>
        <v>W</v>
      </c>
      <c r="C584" t="s">
        <v>88</v>
      </c>
      <c r="D584" s="31" t="s">
        <v>894</v>
      </c>
      <c r="E584">
        <f t="shared" ca="1" si="26"/>
        <v>0</v>
      </c>
    </row>
    <row r="585" spans="1:5">
      <c r="A585" t="str">
        <f t="shared" si="24"/>
        <v>03</v>
      </c>
      <c r="B585" s="68" t="str">
        <f t="shared" si="25"/>
        <v>W</v>
      </c>
      <c r="C585" t="s">
        <v>88</v>
      </c>
      <c r="D585" s="31" t="s">
        <v>895</v>
      </c>
      <c r="E585">
        <f t="shared" ca="1" si="26"/>
        <v>0</v>
      </c>
    </row>
    <row r="586" spans="1:5">
      <c r="A586" t="str">
        <f t="shared" ref="A586:A615" si="27">MID(D586,LEN(C586)+2,LEN(D586)-LEN(C586))</f>
        <v>04</v>
      </c>
      <c r="B586" s="68" t="str">
        <f t="shared" ref="B586:B649" si="28">IF(ISNUMBER(FIND("PU",D586,1)),"PU",IF(ISNUMBER(FIND("W-",D586,1)),"W",0))</f>
        <v>W</v>
      </c>
      <c r="C586" t="s">
        <v>88</v>
      </c>
      <c r="D586" s="31" t="s">
        <v>896</v>
      </c>
      <c r="E586">
        <f t="shared" ref="E586:E649" ca="1" si="29">IFERROR(IF(B586=0,VLOOKUP(C586,INDIRECT($G$4&amp;$H$4),MATCH($A586,INDIRECT($G$4&amp;$I$4),0),0),IF(B586="W",VLOOKUP(C586,INDIRECT($G$5&amp;$H$5),MATCH($A586,INDIRECT($G$5&amp;$I$5),0),FALSE),VLOOKUP(C586,INDIRECT($G$6&amp;$H$6),MATCH($A586,INDIRECT($G$6&amp;$I$6),0),FALSE))),0)</f>
        <v>0</v>
      </c>
    </row>
    <row r="587" spans="1:5">
      <c r="A587" t="str">
        <f t="shared" si="27"/>
        <v>05</v>
      </c>
      <c r="B587" s="68" t="str">
        <f t="shared" si="28"/>
        <v>W</v>
      </c>
      <c r="C587" t="s">
        <v>88</v>
      </c>
      <c r="D587" s="31" t="s">
        <v>897</v>
      </c>
      <c r="E587">
        <f t="shared" ca="1" si="29"/>
        <v>0</v>
      </c>
    </row>
    <row r="588" spans="1:5">
      <c r="A588" t="str">
        <f t="shared" si="27"/>
        <v>06</v>
      </c>
      <c r="B588" s="68" t="str">
        <f t="shared" si="28"/>
        <v>W</v>
      </c>
      <c r="C588" t="s">
        <v>88</v>
      </c>
      <c r="D588" s="31" t="s">
        <v>898</v>
      </c>
      <c r="E588">
        <f t="shared" ca="1" si="29"/>
        <v>0</v>
      </c>
    </row>
    <row r="589" spans="1:5">
      <c r="A589" t="str">
        <f t="shared" si="27"/>
        <v>07</v>
      </c>
      <c r="B589" s="68" t="str">
        <f t="shared" si="28"/>
        <v>W</v>
      </c>
      <c r="C589" t="s">
        <v>88</v>
      </c>
      <c r="D589" s="31" t="s">
        <v>899</v>
      </c>
      <c r="E589">
        <f t="shared" ca="1" si="29"/>
        <v>0</v>
      </c>
    </row>
    <row r="590" spans="1:5">
      <c r="A590" t="str">
        <f t="shared" si="27"/>
        <v>08</v>
      </c>
      <c r="B590" s="68" t="str">
        <f t="shared" si="28"/>
        <v>W</v>
      </c>
      <c r="C590" t="s">
        <v>88</v>
      </c>
      <c r="D590" s="31" t="s">
        <v>900</v>
      </c>
      <c r="E590">
        <f t="shared" ca="1" si="29"/>
        <v>0</v>
      </c>
    </row>
    <row r="591" spans="1:5">
      <c r="A591" t="str">
        <f t="shared" si="27"/>
        <v>09</v>
      </c>
      <c r="B591" s="68" t="str">
        <f t="shared" si="28"/>
        <v>W</v>
      </c>
      <c r="C591" t="s">
        <v>88</v>
      </c>
      <c r="D591" s="31" t="s">
        <v>901</v>
      </c>
      <c r="E591">
        <f t="shared" ca="1" si="29"/>
        <v>0</v>
      </c>
    </row>
    <row r="592" spans="1:5">
      <c r="A592" t="str">
        <f t="shared" si="27"/>
        <v>10</v>
      </c>
      <c r="B592" s="68" t="str">
        <f t="shared" si="28"/>
        <v>W</v>
      </c>
      <c r="C592" t="s">
        <v>88</v>
      </c>
      <c r="D592" s="31" t="s">
        <v>902</v>
      </c>
      <c r="E592">
        <f t="shared" ca="1" si="29"/>
        <v>0</v>
      </c>
    </row>
    <row r="593" spans="1:5">
      <c r="A593" t="str">
        <f t="shared" si="27"/>
        <v>11</v>
      </c>
      <c r="B593" s="68" t="str">
        <f t="shared" si="28"/>
        <v>W</v>
      </c>
      <c r="C593" t="s">
        <v>88</v>
      </c>
      <c r="D593" s="31" t="s">
        <v>903</v>
      </c>
      <c r="E593">
        <f t="shared" ca="1" si="29"/>
        <v>0</v>
      </c>
    </row>
    <row r="594" spans="1:5">
      <c r="A594" t="str">
        <f t="shared" si="27"/>
        <v>12</v>
      </c>
      <c r="B594" s="68" t="str">
        <f t="shared" si="28"/>
        <v>W</v>
      </c>
      <c r="C594" t="s">
        <v>88</v>
      </c>
      <c r="D594" s="31" t="s">
        <v>904</v>
      </c>
      <c r="E594">
        <f t="shared" ca="1" si="29"/>
        <v>0</v>
      </c>
    </row>
    <row r="595" spans="1:5">
      <c r="A595" t="str">
        <f t="shared" si="27"/>
        <v>13</v>
      </c>
      <c r="B595" s="68" t="str">
        <f t="shared" si="28"/>
        <v>W</v>
      </c>
      <c r="C595" t="s">
        <v>88</v>
      </c>
      <c r="D595" s="31" t="s">
        <v>905</v>
      </c>
      <c r="E595">
        <f t="shared" ca="1" si="29"/>
        <v>0</v>
      </c>
    </row>
    <row r="596" spans="1:5">
      <c r="A596" t="str">
        <f t="shared" si="27"/>
        <v>100</v>
      </c>
      <c r="B596" s="68" t="str">
        <f t="shared" si="28"/>
        <v>W</v>
      </c>
      <c r="C596" t="s">
        <v>88</v>
      </c>
      <c r="D596" s="31" t="s">
        <v>906</v>
      </c>
      <c r="E596">
        <f t="shared" ca="1" si="29"/>
        <v>0</v>
      </c>
    </row>
    <row r="597" spans="1:5">
      <c r="A597" t="str">
        <f t="shared" si="27"/>
        <v>01</v>
      </c>
      <c r="B597" s="68" t="str">
        <f t="shared" si="28"/>
        <v>W</v>
      </c>
      <c r="C597" t="s">
        <v>89</v>
      </c>
      <c r="D597" s="31" t="s">
        <v>907</v>
      </c>
      <c r="E597">
        <f t="shared" ca="1" si="29"/>
        <v>0</v>
      </c>
    </row>
    <row r="598" spans="1:5">
      <c r="A598" t="str">
        <f t="shared" si="27"/>
        <v>02</v>
      </c>
      <c r="B598" s="68" t="str">
        <f t="shared" si="28"/>
        <v>W</v>
      </c>
      <c r="C598" t="s">
        <v>89</v>
      </c>
      <c r="D598" s="31" t="s">
        <v>908</v>
      </c>
      <c r="E598">
        <f t="shared" ca="1" si="29"/>
        <v>0</v>
      </c>
    </row>
    <row r="599" spans="1:5">
      <c r="A599" t="str">
        <f t="shared" si="27"/>
        <v>03</v>
      </c>
      <c r="B599" s="68" t="str">
        <f t="shared" si="28"/>
        <v>W</v>
      </c>
      <c r="C599" t="s">
        <v>89</v>
      </c>
      <c r="D599" s="31" t="s">
        <v>909</v>
      </c>
      <c r="E599">
        <f t="shared" ca="1" si="29"/>
        <v>0</v>
      </c>
    </row>
    <row r="600" spans="1:5">
      <c r="A600" t="str">
        <f t="shared" si="27"/>
        <v>04</v>
      </c>
      <c r="B600" s="68" t="str">
        <f t="shared" si="28"/>
        <v>W</v>
      </c>
      <c r="C600" t="s">
        <v>89</v>
      </c>
      <c r="D600" s="31" t="s">
        <v>910</v>
      </c>
      <c r="E600">
        <f t="shared" ca="1" si="29"/>
        <v>0</v>
      </c>
    </row>
    <row r="601" spans="1:5">
      <c r="A601" t="str">
        <f t="shared" si="27"/>
        <v>05</v>
      </c>
      <c r="B601" s="68" t="str">
        <f t="shared" si="28"/>
        <v>W</v>
      </c>
      <c r="C601" t="s">
        <v>89</v>
      </c>
      <c r="D601" s="31" t="s">
        <v>911</v>
      </c>
      <c r="E601">
        <f t="shared" ca="1" si="29"/>
        <v>0</v>
      </c>
    </row>
    <row r="602" spans="1:5">
      <c r="A602" t="str">
        <f t="shared" si="27"/>
        <v>06</v>
      </c>
      <c r="B602" s="68" t="str">
        <f t="shared" si="28"/>
        <v>W</v>
      </c>
      <c r="C602" t="s">
        <v>89</v>
      </c>
      <c r="D602" s="31" t="s">
        <v>912</v>
      </c>
      <c r="E602">
        <f t="shared" ca="1" si="29"/>
        <v>0</v>
      </c>
    </row>
    <row r="603" spans="1:5">
      <c r="A603" t="str">
        <f t="shared" si="27"/>
        <v>07</v>
      </c>
      <c r="B603" s="68" t="str">
        <f t="shared" si="28"/>
        <v>W</v>
      </c>
      <c r="C603" t="s">
        <v>89</v>
      </c>
      <c r="D603" s="31" t="s">
        <v>913</v>
      </c>
      <c r="E603">
        <f t="shared" ca="1" si="29"/>
        <v>0</v>
      </c>
    </row>
    <row r="604" spans="1:5">
      <c r="A604" t="str">
        <f t="shared" si="27"/>
        <v>08</v>
      </c>
      <c r="B604" s="68" t="str">
        <f t="shared" si="28"/>
        <v>W</v>
      </c>
      <c r="C604" t="s">
        <v>89</v>
      </c>
      <c r="D604" s="31" t="s">
        <v>914</v>
      </c>
      <c r="E604">
        <f t="shared" ca="1" si="29"/>
        <v>0</v>
      </c>
    </row>
    <row r="605" spans="1:5">
      <c r="A605" t="str">
        <f t="shared" si="27"/>
        <v>09</v>
      </c>
      <c r="B605" s="68" t="str">
        <f t="shared" si="28"/>
        <v>W</v>
      </c>
      <c r="C605" t="s">
        <v>89</v>
      </c>
      <c r="D605" s="31" t="s">
        <v>915</v>
      </c>
      <c r="E605">
        <f t="shared" ca="1" si="29"/>
        <v>0</v>
      </c>
    </row>
    <row r="606" spans="1:5">
      <c r="A606" t="str">
        <f t="shared" si="27"/>
        <v>10</v>
      </c>
      <c r="B606" s="68" t="str">
        <f t="shared" si="28"/>
        <v>W</v>
      </c>
      <c r="C606" t="s">
        <v>89</v>
      </c>
      <c r="D606" s="31" t="s">
        <v>916</v>
      </c>
      <c r="E606">
        <f t="shared" ca="1" si="29"/>
        <v>0</v>
      </c>
    </row>
    <row r="607" spans="1:5">
      <c r="A607" t="str">
        <f t="shared" si="27"/>
        <v>11</v>
      </c>
      <c r="B607" s="68" t="str">
        <f t="shared" si="28"/>
        <v>W</v>
      </c>
      <c r="C607" t="s">
        <v>89</v>
      </c>
      <c r="D607" s="31" t="s">
        <v>917</v>
      </c>
      <c r="E607">
        <f t="shared" ca="1" si="29"/>
        <v>0</v>
      </c>
    </row>
    <row r="608" spans="1:5">
      <c r="A608" t="str">
        <f t="shared" si="27"/>
        <v>12</v>
      </c>
      <c r="B608" s="68" t="str">
        <f t="shared" si="28"/>
        <v>W</v>
      </c>
      <c r="C608" t="s">
        <v>89</v>
      </c>
      <c r="D608" s="31" t="s">
        <v>918</v>
      </c>
      <c r="E608">
        <f t="shared" ca="1" si="29"/>
        <v>0</v>
      </c>
    </row>
    <row r="609" spans="1:5">
      <c r="A609" t="str">
        <f t="shared" si="27"/>
        <v>13</v>
      </c>
      <c r="B609" s="68" t="str">
        <f t="shared" si="28"/>
        <v>W</v>
      </c>
      <c r="C609" t="s">
        <v>89</v>
      </c>
      <c r="D609" s="31" t="s">
        <v>919</v>
      </c>
      <c r="E609">
        <f t="shared" ca="1" si="29"/>
        <v>0</v>
      </c>
    </row>
    <row r="610" spans="1:5">
      <c r="A610" t="str">
        <f t="shared" si="27"/>
        <v>100</v>
      </c>
      <c r="B610" s="68" t="str">
        <f t="shared" si="28"/>
        <v>W</v>
      </c>
      <c r="C610" t="s">
        <v>89</v>
      </c>
      <c r="D610" s="31" t="s">
        <v>920</v>
      </c>
      <c r="E610">
        <f t="shared" ca="1" si="29"/>
        <v>0</v>
      </c>
    </row>
    <row r="611" spans="1:5">
      <c r="A611" t="str">
        <f t="shared" si="27"/>
        <v>01</v>
      </c>
      <c r="B611" s="68" t="str">
        <f t="shared" si="28"/>
        <v>W</v>
      </c>
      <c r="C611" t="s">
        <v>90</v>
      </c>
      <c r="D611" s="31" t="s">
        <v>921</v>
      </c>
      <c r="E611">
        <f t="shared" ca="1" si="29"/>
        <v>0</v>
      </c>
    </row>
    <row r="612" spans="1:5">
      <c r="A612" t="str">
        <f t="shared" si="27"/>
        <v>02</v>
      </c>
      <c r="B612" s="68" t="str">
        <f t="shared" si="28"/>
        <v>W</v>
      </c>
      <c r="C612" t="s">
        <v>90</v>
      </c>
      <c r="D612" s="31" t="s">
        <v>922</v>
      </c>
      <c r="E612">
        <f t="shared" ca="1" si="29"/>
        <v>0</v>
      </c>
    </row>
    <row r="613" spans="1:5">
      <c r="A613" t="str">
        <f t="shared" si="27"/>
        <v>03</v>
      </c>
      <c r="B613" s="68" t="str">
        <f t="shared" si="28"/>
        <v>W</v>
      </c>
      <c r="C613" t="s">
        <v>90</v>
      </c>
      <c r="D613" s="31" t="s">
        <v>923</v>
      </c>
      <c r="E613">
        <f t="shared" ca="1" si="29"/>
        <v>0</v>
      </c>
    </row>
    <row r="614" spans="1:5">
      <c r="A614" t="str">
        <f t="shared" si="27"/>
        <v>04</v>
      </c>
      <c r="B614" s="68" t="str">
        <f t="shared" si="28"/>
        <v>W</v>
      </c>
      <c r="C614" t="s">
        <v>90</v>
      </c>
      <c r="D614" s="31" t="s">
        <v>924</v>
      </c>
      <c r="E614">
        <f t="shared" ca="1" si="29"/>
        <v>0</v>
      </c>
    </row>
    <row r="615" spans="1:5" ht="15" customHeight="1">
      <c r="A615" t="str">
        <f t="shared" si="27"/>
        <v>05</v>
      </c>
      <c r="B615" s="68" t="str">
        <f t="shared" si="28"/>
        <v>W</v>
      </c>
      <c r="C615" t="s">
        <v>90</v>
      </c>
      <c r="D615" s="31" t="s">
        <v>925</v>
      </c>
      <c r="E615">
        <f t="shared" ca="1" si="29"/>
        <v>0</v>
      </c>
    </row>
    <row r="616" spans="1:5">
      <c r="A616" t="str">
        <f t="shared" ref="A616:A679" si="30">MID(D616,LEN(C616)+2,LEN(D616)-LEN(C616))</f>
        <v>06</v>
      </c>
      <c r="B616" s="68" t="str">
        <f t="shared" si="28"/>
        <v>W</v>
      </c>
      <c r="C616" t="s">
        <v>90</v>
      </c>
      <c r="D616" t="s">
        <v>926</v>
      </c>
      <c r="E616">
        <f t="shared" ca="1" si="29"/>
        <v>0</v>
      </c>
    </row>
    <row r="617" spans="1:5">
      <c r="A617" t="str">
        <f t="shared" si="30"/>
        <v>07</v>
      </c>
      <c r="B617" s="68" t="str">
        <f t="shared" si="28"/>
        <v>W</v>
      </c>
      <c r="C617" t="s">
        <v>90</v>
      </c>
      <c r="D617" t="s">
        <v>927</v>
      </c>
      <c r="E617">
        <f t="shared" ca="1" si="29"/>
        <v>0</v>
      </c>
    </row>
    <row r="618" spans="1:5">
      <c r="A618" t="str">
        <f t="shared" si="30"/>
        <v>08</v>
      </c>
      <c r="B618" s="68" t="str">
        <f t="shared" si="28"/>
        <v>W</v>
      </c>
      <c r="C618" t="s">
        <v>90</v>
      </c>
      <c r="D618" t="s">
        <v>928</v>
      </c>
      <c r="E618">
        <f t="shared" ca="1" si="29"/>
        <v>0</v>
      </c>
    </row>
    <row r="619" spans="1:5">
      <c r="A619" t="str">
        <f t="shared" si="30"/>
        <v>09</v>
      </c>
      <c r="B619" s="68" t="str">
        <f t="shared" si="28"/>
        <v>W</v>
      </c>
      <c r="C619" t="s">
        <v>90</v>
      </c>
      <c r="D619" t="s">
        <v>929</v>
      </c>
      <c r="E619">
        <f t="shared" ca="1" si="29"/>
        <v>0</v>
      </c>
    </row>
    <row r="620" spans="1:5">
      <c r="A620" t="str">
        <f t="shared" si="30"/>
        <v>10</v>
      </c>
      <c r="B620" s="68" t="str">
        <f t="shared" si="28"/>
        <v>W</v>
      </c>
      <c r="C620" t="s">
        <v>90</v>
      </c>
      <c r="D620" t="s">
        <v>930</v>
      </c>
      <c r="E620">
        <f t="shared" ca="1" si="29"/>
        <v>0</v>
      </c>
    </row>
    <row r="621" spans="1:5">
      <c r="A621" t="str">
        <f t="shared" si="30"/>
        <v>11</v>
      </c>
      <c r="B621" s="68" t="str">
        <f t="shared" si="28"/>
        <v>W</v>
      </c>
      <c r="C621" t="s">
        <v>90</v>
      </c>
      <c r="D621" t="s">
        <v>931</v>
      </c>
      <c r="E621">
        <f t="shared" ca="1" si="29"/>
        <v>0</v>
      </c>
    </row>
    <row r="622" spans="1:5">
      <c r="A622" t="str">
        <f t="shared" si="30"/>
        <v>12</v>
      </c>
      <c r="B622" s="68" t="str">
        <f t="shared" si="28"/>
        <v>W</v>
      </c>
      <c r="C622" t="s">
        <v>90</v>
      </c>
      <c r="D622" t="s">
        <v>932</v>
      </c>
      <c r="E622">
        <f t="shared" ca="1" si="29"/>
        <v>0</v>
      </c>
    </row>
    <row r="623" spans="1:5">
      <c r="A623" t="str">
        <f t="shared" si="30"/>
        <v>13</v>
      </c>
      <c r="B623" s="68" t="str">
        <f t="shared" si="28"/>
        <v>W</v>
      </c>
      <c r="C623" t="s">
        <v>90</v>
      </c>
      <c r="D623" t="s">
        <v>933</v>
      </c>
      <c r="E623">
        <f t="shared" ca="1" si="29"/>
        <v>0</v>
      </c>
    </row>
    <row r="624" spans="1:5">
      <c r="A624" t="str">
        <f t="shared" si="30"/>
        <v>100</v>
      </c>
      <c r="B624" s="68" t="str">
        <f t="shared" si="28"/>
        <v>W</v>
      </c>
      <c r="C624" t="s">
        <v>90</v>
      </c>
      <c r="D624" t="s">
        <v>934</v>
      </c>
      <c r="E624">
        <f t="shared" ca="1" si="29"/>
        <v>0</v>
      </c>
    </row>
    <row r="625" spans="1:5">
      <c r="A625" t="str">
        <f t="shared" si="30"/>
        <v>01</v>
      </c>
      <c r="B625" s="68" t="str">
        <f t="shared" si="28"/>
        <v>W</v>
      </c>
      <c r="C625" t="s">
        <v>91</v>
      </c>
      <c r="D625" t="s">
        <v>935</v>
      </c>
      <c r="E625">
        <f t="shared" ca="1" si="29"/>
        <v>0</v>
      </c>
    </row>
    <row r="626" spans="1:5">
      <c r="A626" t="str">
        <f t="shared" si="30"/>
        <v>02</v>
      </c>
      <c r="B626" s="68" t="str">
        <f t="shared" si="28"/>
        <v>W</v>
      </c>
      <c r="C626" t="s">
        <v>91</v>
      </c>
      <c r="D626" t="s">
        <v>936</v>
      </c>
      <c r="E626">
        <f t="shared" ca="1" si="29"/>
        <v>0</v>
      </c>
    </row>
    <row r="627" spans="1:5">
      <c r="A627" t="str">
        <f t="shared" si="30"/>
        <v>03</v>
      </c>
      <c r="B627" s="68" t="str">
        <f t="shared" si="28"/>
        <v>W</v>
      </c>
      <c r="C627" t="s">
        <v>91</v>
      </c>
      <c r="D627" t="s">
        <v>937</v>
      </c>
      <c r="E627">
        <f t="shared" ca="1" si="29"/>
        <v>0</v>
      </c>
    </row>
    <row r="628" spans="1:5">
      <c r="A628" t="str">
        <f t="shared" si="30"/>
        <v>04</v>
      </c>
      <c r="B628" s="68" t="str">
        <f t="shared" si="28"/>
        <v>W</v>
      </c>
      <c r="C628" t="s">
        <v>91</v>
      </c>
      <c r="D628" t="s">
        <v>938</v>
      </c>
      <c r="E628">
        <f t="shared" ca="1" si="29"/>
        <v>0</v>
      </c>
    </row>
    <row r="629" spans="1:5">
      <c r="A629" t="str">
        <f t="shared" si="30"/>
        <v>05</v>
      </c>
      <c r="B629" s="68" t="str">
        <f t="shared" si="28"/>
        <v>W</v>
      </c>
      <c r="C629" t="s">
        <v>91</v>
      </c>
      <c r="D629" t="s">
        <v>939</v>
      </c>
      <c r="E629">
        <f t="shared" ca="1" si="29"/>
        <v>0</v>
      </c>
    </row>
    <row r="630" spans="1:5">
      <c r="A630" t="str">
        <f t="shared" si="30"/>
        <v>06</v>
      </c>
      <c r="B630" s="68" t="str">
        <f t="shared" si="28"/>
        <v>W</v>
      </c>
      <c r="C630" t="s">
        <v>91</v>
      </c>
      <c r="D630" t="s">
        <v>940</v>
      </c>
      <c r="E630">
        <f t="shared" ca="1" si="29"/>
        <v>0</v>
      </c>
    </row>
    <row r="631" spans="1:5">
      <c r="A631" t="str">
        <f t="shared" si="30"/>
        <v>07</v>
      </c>
      <c r="B631" s="68" t="str">
        <f t="shared" si="28"/>
        <v>W</v>
      </c>
      <c r="C631" t="s">
        <v>91</v>
      </c>
      <c r="D631" t="s">
        <v>941</v>
      </c>
      <c r="E631">
        <f t="shared" ca="1" si="29"/>
        <v>0</v>
      </c>
    </row>
    <row r="632" spans="1:5">
      <c r="A632" t="str">
        <f t="shared" si="30"/>
        <v>08</v>
      </c>
      <c r="B632" s="68" t="str">
        <f t="shared" si="28"/>
        <v>W</v>
      </c>
      <c r="C632" t="s">
        <v>91</v>
      </c>
      <c r="D632" t="s">
        <v>942</v>
      </c>
      <c r="E632">
        <f t="shared" ca="1" si="29"/>
        <v>0</v>
      </c>
    </row>
    <row r="633" spans="1:5">
      <c r="A633" t="str">
        <f t="shared" si="30"/>
        <v>09</v>
      </c>
      <c r="B633" s="68" t="str">
        <f t="shared" si="28"/>
        <v>W</v>
      </c>
      <c r="C633" t="s">
        <v>91</v>
      </c>
      <c r="D633" t="s">
        <v>943</v>
      </c>
      <c r="E633">
        <f t="shared" ca="1" si="29"/>
        <v>0</v>
      </c>
    </row>
    <row r="634" spans="1:5">
      <c r="A634" t="str">
        <f t="shared" si="30"/>
        <v>10</v>
      </c>
      <c r="B634" s="68" t="str">
        <f t="shared" si="28"/>
        <v>W</v>
      </c>
      <c r="C634" t="s">
        <v>91</v>
      </c>
      <c r="D634" t="s">
        <v>944</v>
      </c>
      <c r="E634">
        <f t="shared" ca="1" si="29"/>
        <v>0</v>
      </c>
    </row>
    <row r="635" spans="1:5">
      <c r="A635" t="str">
        <f t="shared" si="30"/>
        <v>11</v>
      </c>
      <c r="B635" s="68" t="str">
        <f t="shared" si="28"/>
        <v>W</v>
      </c>
      <c r="C635" t="s">
        <v>91</v>
      </c>
      <c r="D635" t="s">
        <v>945</v>
      </c>
      <c r="E635">
        <f t="shared" ca="1" si="29"/>
        <v>0</v>
      </c>
    </row>
    <row r="636" spans="1:5">
      <c r="A636" t="str">
        <f t="shared" si="30"/>
        <v>12</v>
      </c>
      <c r="B636" s="68" t="str">
        <f t="shared" si="28"/>
        <v>W</v>
      </c>
      <c r="C636" t="s">
        <v>91</v>
      </c>
      <c r="D636" t="s">
        <v>946</v>
      </c>
      <c r="E636">
        <f t="shared" ca="1" si="29"/>
        <v>0</v>
      </c>
    </row>
    <row r="637" spans="1:5">
      <c r="A637" t="str">
        <f t="shared" si="30"/>
        <v>13</v>
      </c>
      <c r="B637" s="68" t="str">
        <f t="shared" si="28"/>
        <v>W</v>
      </c>
      <c r="C637" t="s">
        <v>91</v>
      </c>
      <c r="D637" t="s">
        <v>947</v>
      </c>
      <c r="E637">
        <f t="shared" ca="1" si="29"/>
        <v>0</v>
      </c>
    </row>
    <row r="638" spans="1:5">
      <c r="A638" t="str">
        <f t="shared" si="30"/>
        <v>100</v>
      </c>
      <c r="B638" s="68" t="str">
        <f t="shared" si="28"/>
        <v>W</v>
      </c>
      <c r="C638" t="s">
        <v>91</v>
      </c>
      <c r="D638" t="s">
        <v>948</v>
      </c>
      <c r="E638">
        <f t="shared" ca="1" si="29"/>
        <v>0</v>
      </c>
    </row>
    <row r="639" spans="1:5">
      <c r="A639" t="str">
        <f t="shared" si="30"/>
        <v>01</v>
      </c>
      <c r="B639" s="68" t="str">
        <f t="shared" si="28"/>
        <v>W</v>
      </c>
      <c r="C639" t="s">
        <v>92</v>
      </c>
      <c r="D639" t="s">
        <v>949</v>
      </c>
      <c r="E639">
        <f t="shared" ca="1" si="29"/>
        <v>0</v>
      </c>
    </row>
    <row r="640" spans="1:5">
      <c r="A640" t="str">
        <f t="shared" si="30"/>
        <v>02</v>
      </c>
      <c r="B640" s="68" t="str">
        <f t="shared" si="28"/>
        <v>W</v>
      </c>
      <c r="C640" t="s">
        <v>92</v>
      </c>
      <c r="D640" t="s">
        <v>950</v>
      </c>
      <c r="E640">
        <f t="shared" ca="1" si="29"/>
        <v>0</v>
      </c>
    </row>
    <row r="641" spans="1:5">
      <c r="A641" t="str">
        <f t="shared" si="30"/>
        <v>03</v>
      </c>
      <c r="B641" s="68" t="str">
        <f t="shared" si="28"/>
        <v>W</v>
      </c>
      <c r="C641" t="s">
        <v>92</v>
      </c>
      <c r="D641" t="s">
        <v>951</v>
      </c>
      <c r="E641">
        <f t="shared" ca="1" si="29"/>
        <v>0</v>
      </c>
    </row>
    <row r="642" spans="1:5">
      <c r="A642" t="str">
        <f t="shared" si="30"/>
        <v>04</v>
      </c>
      <c r="B642" s="68" t="str">
        <f t="shared" si="28"/>
        <v>W</v>
      </c>
      <c r="C642" t="s">
        <v>92</v>
      </c>
      <c r="D642" t="s">
        <v>952</v>
      </c>
      <c r="E642">
        <f t="shared" ca="1" si="29"/>
        <v>0</v>
      </c>
    </row>
    <row r="643" spans="1:5">
      <c r="A643" t="str">
        <f t="shared" si="30"/>
        <v>05</v>
      </c>
      <c r="B643" s="68" t="str">
        <f t="shared" si="28"/>
        <v>W</v>
      </c>
      <c r="C643" t="s">
        <v>92</v>
      </c>
      <c r="D643" t="s">
        <v>953</v>
      </c>
      <c r="E643">
        <f t="shared" ca="1" si="29"/>
        <v>0</v>
      </c>
    </row>
    <row r="644" spans="1:5">
      <c r="A644" t="str">
        <f t="shared" si="30"/>
        <v>06</v>
      </c>
      <c r="B644" s="68" t="str">
        <f t="shared" si="28"/>
        <v>W</v>
      </c>
      <c r="C644" t="s">
        <v>92</v>
      </c>
      <c r="D644" t="s">
        <v>954</v>
      </c>
      <c r="E644">
        <f t="shared" ca="1" si="29"/>
        <v>0</v>
      </c>
    </row>
    <row r="645" spans="1:5">
      <c r="A645" t="str">
        <f t="shared" si="30"/>
        <v>07</v>
      </c>
      <c r="B645" s="68" t="str">
        <f t="shared" si="28"/>
        <v>W</v>
      </c>
      <c r="C645" t="s">
        <v>92</v>
      </c>
      <c r="D645" t="s">
        <v>955</v>
      </c>
      <c r="E645">
        <f t="shared" ca="1" si="29"/>
        <v>0</v>
      </c>
    </row>
    <row r="646" spans="1:5">
      <c r="A646" t="str">
        <f t="shared" si="30"/>
        <v>08</v>
      </c>
      <c r="B646" s="68" t="str">
        <f t="shared" si="28"/>
        <v>W</v>
      </c>
      <c r="C646" t="s">
        <v>92</v>
      </c>
      <c r="D646" t="s">
        <v>956</v>
      </c>
      <c r="E646">
        <f t="shared" ca="1" si="29"/>
        <v>0</v>
      </c>
    </row>
    <row r="647" spans="1:5">
      <c r="A647" t="str">
        <f t="shared" si="30"/>
        <v>09</v>
      </c>
      <c r="B647" s="68" t="str">
        <f t="shared" si="28"/>
        <v>W</v>
      </c>
      <c r="C647" t="s">
        <v>92</v>
      </c>
      <c r="D647" t="s">
        <v>957</v>
      </c>
      <c r="E647">
        <f t="shared" ca="1" si="29"/>
        <v>0</v>
      </c>
    </row>
    <row r="648" spans="1:5">
      <c r="A648" t="str">
        <f t="shared" si="30"/>
        <v>10</v>
      </c>
      <c r="B648" s="68" t="str">
        <f t="shared" si="28"/>
        <v>W</v>
      </c>
      <c r="C648" t="s">
        <v>92</v>
      </c>
      <c r="D648" t="s">
        <v>958</v>
      </c>
      <c r="E648">
        <f t="shared" ca="1" si="29"/>
        <v>0</v>
      </c>
    </row>
    <row r="649" spans="1:5">
      <c r="A649" t="str">
        <f t="shared" si="30"/>
        <v>11</v>
      </c>
      <c r="B649" s="68" t="str">
        <f t="shared" si="28"/>
        <v>W</v>
      </c>
      <c r="C649" t="s">
        <v>92</v>
      </c>
      <c r="D649" t="s">
        <v>959</v>
      </c>
      <c r="E649">
        <f t="shared" ca="1" si="29"/>
        <v>0</v>
      </c>
    </row>
    <row r="650" spans="1:5">
      <c r="A650" t="str">
        <f t="shared" si="30"/>
        <v>12</v>
      </c>
      <c r="B650" s="68" t="str">
        <f t="shared" ref="B650:B713" si="31">IF(ISNUMBER(FIND("PU",D650,1)),"PU",IF(ISNUMBER(FIND("W-",D650,1)),"W",0))</f>
        <v>W</v>
      </c>
      <c r="C650" t="s">
        <v>92</v>
      </c>
      <c r="D650" t="s">
        <v>960</v>
      </c>
      <c r="E650">
        <f t="shared" ref="E650:E713" ca="1" si="32">IFERROR(IF(B650=0,VLOOKUP(C650,INDIRECT($G$4&amp;$H$4),MATCH($A650,INDIRECT($G$4&amp;$I$4),0),0),IF(B650="W",VLOOKUP(C650,INDIRECT($G$5&amp;$H$5),MATCH($A650,INDIRECT($G$5&amp;$I$5),0),FALSE),VLOOKUP(C650,INDIRECT($G$6&amp;$H$6),MATCH($A650,INDIRECT($G$6&amp;$I$6),0),FALSE))),0)</f>
        <v>0</v>
      </c>
    </row>
    <row r="651" spans="1:5">
      <c r="A651" t="str">
        <f t="shared" si="30"/>
        <v>13</v>
      </c>
      <c r="B651" s="68" t="str">
        <f t="shared" si="31"/>
        <v>W</v>
      </c>
      <c r="C651" t="s">
        <v>92</v>
      </c>
      <c r="D651" t="s">
        <v>961</v>
      </c>
      <c r="E651">
        <f t="shared" ca="1" si="32"/>
        <v>0</v>
      </c>
    </row>
    <row r="652" spans="1:5">
      <c r="A652" t="str">
        <f t="shared" si="30"/>
        <v>100</v>
      </c>
      <c r="B652" s="68" t="str">
        <f t="shared" si="31"/>
        <v>W</v>
      </c>
      <c r="C652" t="s">
        <v>92</v>
      </c>
      <c r="D652" t="s">
        <v>962</v>
      </c>
      <c r="E652">
        <f t="shared" ca="1" si="32"/>
        <v>0</v>
      </c>
    </row>
    <row r="653" spans="1:5">
      <c r="A653" t="str">
        <f t="shared" si="30"/>
        <v>01</v>
      </c>
      <c r="B653" s="68" t="str">
        <f t="shared" si="31"/>
        <v>W</v>
      </c>
      <c r="C653" t="s">
        <v>106</v>
      </c>
      <c r="D653" t="s">
        <v>963</v>
      </c>
      <c r="E653">
        <f t="shared" ca="1" si="32"/>
        <v>0</v>
      </c>
    </row>
    <row r="654" spans="1:5">
      <c r="A654" t="str">
        <f t="shared" si="30"/>
        <v>02</v>
      </c>
      <c r="B654" s="68" t="str">
        <f t="shared" si="31"/>
        <v>W</v>
      </c>
      <c r="C654" t="s">
        <v>106</v>
      </c>
      <c r="D654" t="s">
        <v>964</v>
      </c>
      <c r="E654">
        <f t="shared" ca="1" si="32"/>
        <v>0</v>
      </c>
    </row>
    <row r="655" spans="1:5">
      <c r="A655" t="str">
        <f t="shared" si="30"/>
        <v>03</v>
      </c>
      <c r="B655" s="68" t="str">
        <f t="shared" si="31"/>
        <v>W</v>
      </c>
      <c r="C655" t="s">
        <v>106</v>
      </c>
      <c r="D655" t="s">
        <v>965</v>
      </c>
      <c r="E655">
        <f t="shared" ca="1" si="32"/>
        <v>0</v>
      </c>
    </row>
    <row r="656" spans="1:5">
      <c r="A656" t="str">
        <f t="shared" si="30"/>
        <v>04</v>
      </c>
      <c r="B656" s="68" t="str">
        <f t="shared" si="31"/>
        <v>W</v>
      </c>
      <c r="C656" t="s">
        <v>106</v>
      </c>
      <c r="D656" t="s">
        <v>966</v>
      </c>
      <c r="E656">
        <f t="shared" ca="1" si="32"/>
        <v>0</v>
      </c>
    </row>
    <row r="657" spans="1:5">
      <c r="A657" t="str">
        <f t="shared" si="30"/>
        <v>05</v>
      </c>
      <c r="B657" s="68" t="str">
        <f t="shared" si="31"/>
        <v>W</v>
      </c>
      <c r="C657" t="s">
        <v>106</v>
      </c>
      <c r="D657" t="s">
        <v>967</v>
      </c>
      <c r="E657">
        <f t="shared" ca="1" si="32"/>
        <v>0</v>
      </c>
    </row>
    <row r="658" spans="1:5">
      <c r="A658" t="str">
        <f t="shared" si="30"/>
        <v>06</v>
      </c>
      <c r="B658" s="68" t="str">
        <f t="shared" si="31"/>
        <v>W</v>
      </c>
      <c r="C658" t="s">
        <v>106</v>
      </c>
      <c r="D658" t="s">
        <v>968</v>
      </c>
      <c r="E658">
        <f t="shared" ca="1" si="32"/>
        <v>0</v>
      </c>
    </row>
    <row r="659" spans="1:5">
      <c r="A659" t="str">
        <f t="shared" si="30"/>
        <v>07</v>
      </c>
      <c r="B659" s="68" t="str">
        <f t="shared" si="31"/>
        <v>W</v>
      </c>
      <c r="C659" t="s">
        <v>106</v>
      </c>
      <c r="D659" t="s">
        <v>969</v>
      </c>
      <c r="E659">
        <f t="shared" ca="1" si="32"/>
        <v>0</v>
      </c>
    </row>
    <row r="660" spans="1:5">
      <c r="A660" t="str">
        <f t="shared" si="30"/>
        <v>08</v>
      </c>
      <c r="B660" s="68" t="str">
        <f t="shared" si="31"/>
        <v>W</v>
      </c>
      <c r="C660" t="s">
        <v>106</v>
      </c>
      <c r="D660" t="s">
        <v>970</v>
      </c>
      <c r="E660">
        <f t="shared" ca="1" si="32"/>
        <v>0</v>
      </c>
    </row>
    <row r="661" spans="1:5">
      <c r="A661" t="str">
        <f t="shared" si="30"/>
        <v>09</v>
      </c>
      <c r="B661" s="68" t="str">
        <f t="shared" si="31"/>
        <v>W</v>
      </c>
      <c r="C661" t="s">
        <v>106</v>
      </c>
      <c r="D661" t="s">
        <v>971</v>
      </c>
      <c r="E661">
        <f t="shared" ca="1" si="32"/>
        <v>0</v>
      </c>
    </row>
    <row r="662" spans="1:5">
      <c r="A662" t="str">
        <f t="shared" si="30"/>
        <v>10</v>
      </c>
      <c r="B662" s="68" t="str">
        <f t="shared" si="31"/>
        <v>W</v>
      </c>
      <c r="C662" t="s">
        <v>106</v>
      </c>
      <c r="D662" t="s">
        <v>972</v>
      </c>
      <c r="E662">
        <f t="shared" ca="1" si="32"/>
        <v>0</v>
      </c>
    </row>
    <row r="663" spans="1:5">
      <c r="A663" t="str">
        <f t="shared" si="30"/>
        <v>11</v>
      </c>
      <c r="B663" s="68" t="str">
        <f t="shared" si="31"/>
        <v>W</v>
      </c>
      <c r="C663" t="s">
        <v>106</v>
      </c>
      <c r="D663" t="s">
        <v>973</v>
      </c>
      <c r="E663">
        <f t="shared" ca="1" si="32"/>
        <v>0</v>
      </c>
    </row>
    <row r="664" spans="1:5">
      <c r="A664" t="str">
        <f t="shared" si="30"/>
        <v>12</v>
      </c>
      <c r="B664" s="68" t="str">
        <f t="shared" si="31"/>
        <v>W</v>
      </c>
      <c r="C664" t="s">
        <v>106</v>
      </c>
      <c r="D664" t="s">
        <v>974</v>
      </c>
      <c r="E664">
        <f t="shared" ca="1" si="32"/>
        <v>0</v>
      </c>
    </row>
    <row r="665" spans="1:5">
      <c r="A665" t="str">
        <f t="shared" si="30"/>
        <v>13</v>
      </c>
      <c r="B665" s="68" t="str">
        <f t="shared" si="31"/>
        <v>W</v>
      </c>
      <c r="C665" t="s">
        <v>106</v>
      </c>
      <c r="D665" t="s">
        <v>975</v>
      </c>
      <c r="E665">
        <f t="shared" ca="1" si="32"/>
        <v>0</v>
      </c>
    </row>
    <row r="666" spans="1:5">
      <c r="A666" t="str">
        <f t="shared" si="30"/>
        <v>100</v>
      </c>
      <c r="B666" s="68" t="str">
        <f t="shared" si="31"/>
        <v>W</v>
      </c>
      <c r="C666" t="s">
        <v>106</v>
      </c>
      <c r="D666" t="s">
        <v>976</v>
      </c>
      <c r="E666">
        <f t="shared" ca="1" si="32"/>
        <v>0</v>
      </c>
    </row>
    <row r="667" spans="1:5">
      <c r="A667" t="str">
        <f t="shared" si="30"/>
        <v>01</v>
      </c>
      <c r="B667" s="68" t="str">
        <f t="shared" si="31"/>
        <v>W</v>
      </c>
      <c r="C667" t="s">
        <v>107</v>
      </c>
      <c r="D667" t="s">
        <v>977</v>
      </c>
      <c r="E667">
        <f t="shared" ca="1" si="32"/>
        <v>0</v>
      </c>
    </row>
    <row r="668" spans="1:5">
      <c r="A668" t="str">
        <f t="shared" si="30"/>
        <v>02</v>
      </c>
      <c r="B668" s="68" t="str">
        <f t="shared" si="31"/>
        <v>W</v>
      </c>
      <c r="C668" t="s">
        <v>107</v>
      </c>
      <c r="D668" t="s">
        <v>978</v>
      </c>
      <c r="E668">
        <f t="shared" ca="1" si="32"/>
        <v>0</v>
      </c>
    </row>
    <row r="669" spans="1:5">
      <c r="A669" t="str">
        <f t="shared" si="30"/>
        <v>03</v>
      </c>
      <c r="B669" s="68" t="str">
        <f t="shared" si="31"/>
        <v>W</v>
      </c>
      <c r="C669" t="s">
        <v>107</v>
      </c>
      <c r="D669" t="s">
        <v>979</v>
      </c>
      <c r="E669">
        <f t="shared" ca="1" si="32"/>
        <v>0</v>
      </c>
    </row>
    <row r="670" spans="1:5">
      <c r="A670" t="str">
        <f t="shared" si="30"/>
        <v>04</v>
      </c>
      <c r="B670" s="68" t="str">
        <f t="shared" si="31"/>
        <v>W</v>
      </c>
      <c r="C670" t="s">
        <v>107</v>
      </c>
      <c r="D670" t="s">
        <v>980</v>
      </c>
      <c r="E670">
        <f t="shared" ca="1" si="32"/>
        <v>0</v>
      </c>
    </row>
    <row r="671" spans="1:5">
      <c r="A671" t="str">
        <f t="shared" si="30"/>
        <v>05</v>
      </c>
      <c r="B671" s="68" t="str">
        <f t="shared" si="31"/>
        <v>W</v>
      </c>
      <c r="C671" t="s">
        <v>107</v>
      </c>
      <c r="D671" t="s">
        <v>981</v>
      </c>
      <c r="E671">
        <f t="shared" ca="1" si="32"/>
        <v>0</v>
      </c>
    </row>
    <row r="672" spans="1:5">
      <c r="A672" t="str">
        <f t="shared" si="30"/>
        <v>06</v>
      </c>
      <c r="B672" s="68" t="str">
        <f t="shared" si="31"/>
        <v>W</v>
      </c>
      <c r="C672" t="s">
        <v>107</v>
      </c>
      <c r="D672" t="s">
        <v>982</v>
      </c>
      <c r="E672">
        <f t="shared" ca="1" si="32"/>
        <v>0</v>
      </c>
    </row>
    <row r="673" spans="1:5">
      <c r="A673" t="str">
        <f t="shared" si="30"/>
        <v>07</v>
      </c>
      <c r="B673" s="68" t="str">
        <f t="shared" si="31"/>
        <v>W</v>
      </c>
      <c r="C673" t="s">
        <v>107</v>
      </c>
      <c r="D673" t="s">
        <v>983</v>
      </c>
      <c r="E673">
        <f t="shared" ca="1" si="32"/>
        <v>0</v>
      </c>
    </row>
    <row r="674" spans="1:5">
      <c r="A674" t="str">
        <f t="shared" si="30"/>
        <v>08</v>
      </c>
      <c r="B674" s="68" t="str">
        <f t="shared" si="31"/>
        <v>W</v>
      </c>
      <c r="C674" t="s">
        <v>107</v>
      </c>
      <c r="D674" t="s">
        <v>984</v>
      </c>
      <c r="E674">
        <f t="shared" ca="1" si="32"/>
        <v>0</v>
      </c>
    </row>
    <row r="675" spans="1:5">
      <c r="A675" t="str">
        <f t="shared" si="30"/>
        <v>09</v>
      </c>
      <c r="B675" s="68" t="str">
        <f t="shared" si="31"/>
        <v>W</v>
      </c>
      <c r="C675" t="s">
        <v>107</v>
      </c>
      <c r="D675" t="s">
        <v>985</v>
      </c>
      <c r="E675">
        <f t="shared" ca="1" si="32"/>
        <v>0</v>
      </c>
    </row>
    <row r="676" spans="1:5">
      <c r="A676" t="str">
        <f t="shared" si="30"/>
        <v>10</v>
      </c>
      <c r="B676" s="68" t="str">
        <f t="shared" si="31"/>
        <v>W</v>
      </c>
      <c r="C676" t="s">
        <v>107</v>
      </c>
      <c r="D676" t="s">
        <v>986</v>
      </c>
      <c r="E676">
        <f t="shared" ca="1" si="32"/>
        <v>0</v>
      </c>
    </row>
    <row r="677" spans="1:5">
      <c r="A677" t="str">
        <f t="shared" si="30"/>
        <v>11</v>
      </c>
      <c r="B677" s="68" t="str">
        <f t="shared" si="31"/>
        <v>W</v>
      </c>
      <c r="C677" t="s">
        <v>107</v>
      </c>
      <c r="D677" t="s">
        <v>987</v>
      </c>
      <c r="E677">
        <f t="shared" ca="1" si="32"/>
        <v>0</v>
      </c>
    </row>
    <row r="678" spans="1:5">
      <c r="A678" t="str">
        <f t="shared" si="30"/>
        <v>12</v>
      </c>
      <c r="B678" s="68" t="str">
        <f t="shared" si="31"/>
        <v>W</v>
      </c>
      <c r="C678" t="s">
        <v>107</v>
      </c>
      <c r="D678" t="s">
        <v>988</v>
      </c>
      <c r="E678">
        <f t="shared" ca="1" si="32"/>
        <v>0</v>
      </c>
    </row>
    <row r="679" spans="1:5">
      <c r="A679" t="str">
        <f t="shared" si="30"/>
        <v>13</v>
      </c>
      <c r="B679" s="68" t="str">
        <f t="shared" si="31"/>
        <v>W</v>
      </c>
      <c r="C679" t="s">
        <v>107</v>
      </c>
      <c r="D679" t="s">
        <v>989</v>
      </c>
      <c r="E679">
        <f t="shared" ca="1" si="32"/>
        <v>0</v>
      </c>
    </row>
    <row r="680" spans="1:5">
      <c r="A680" t="str">
        <f t="shared" ref="A680:A743" si="33">MID(D680,LEN(C680)+2,LEN(D680)-LEN(C680))</f>
        <v>100</v>
      </c>
      <c r="B680" s="68" t="str">
        <f t="shared" si="31"/>
        <v>W</v>
      </c>
      <c r="C680" t="s">
        <v>107</v>
      </c>
      <c r="D680" t="s">
        <v>990</v>
      </c>
      <c r="E680">
        <f t="shared" ca="1" si="32"/>
        <v>0</v>
      </c>
    </row>
    <row r="681" spans="1:5">
      <c r="A681" t="str">
        <f t="shared" si="33"/>
        <v>01</v>
      </c>
      <c r="B681" s="68" t="str">
        <f t="shared" si="31"/>
        <v>W</v>
      </c>
      <c r="C681" t="s">
        <v>102</v>
      </c>
      <c r="D681" t="s">
        <v>991</v>
      </c>
      <c r="E681">
        <f t="shared" ca="1" si="32"/>
        <v>0</v>
      </c>
    </row>
    <row r="682" spans="1:5">
      <c r="A682" t="str">
        <f t="shared" si="33"/>
        <v>02</v>
      </c>
      <c r="B682" s="68" t="str">
        <f t="shared" si="31"/>
        <v>W</v>
      </c>
      <c r="C682" t="s">
        <v>102</v>
      </c>
      <c r="D682" t="s">
        <v>992</v>
      </c>
      <c r="E682">
        <f t="shared" ca="1" si="32"/>
        <v>0</v>
      </c>
    </row>
    <row r="683" spans="1:5">
      <c r="A683" t="str">
        <f t="shared" si="33"/>
        <v>03</v>
      </c>
      <c r="B683" s="68" t="str">
        <f t="shared" si="31"/>
        <v>W</v>
      </c>
      <c r="C683" t="s">
        <v>102</v>
      </c>
      <c r="D683" t="s">
        <v>993</v>
      </c>
      <c r="E683">
        <f t="shared" ca="1" si="32"/>
        <v>0</v>
      </c>
    </row>
    <row r="684" spans="1:5">
      <c r="A684" t="str">
        <f t="shared" si="33"/>
        <v>04</v>
      </c>
      <c r="B684" s="68" t="str">
        <f t="shared" si="31"/>
        <v>W</v>
      </c>
      <c r="C684" t="s">
        <v>102</v>
      </c>
      <c r="D684" t="s">
        <v>994</v>
      </c>
      <c r="E684">
        <f t="shared" ca="1" si="32"/>
        <v>0</v>
      </c>
    </row>
    <row r="685" spans="1:5">
      <c r="A685" t="str">
        <f t="shared" si="33"/>
        <v>05</v>
      </c>
      <c r="B685" s="68" t="str">
        <f t="shared" si="31"/>
        <v>W</v>
      </c>
      <c r="C685" t="s">
        <v>102</v>
      </c>
      <c r="D685" t="s">
        <v>995</v>
      </c>
      <c r="E685">
        <f t="shared" ca="1" si="32"/>
        <v>0</v>
      </c>
    </row>
    <row r="686" spans="1:5">
      <c r="A686" t="str">
        <f t="shared" si="33"/>
        <v>06</v>
      </c>
      <c r="B686" s="68" t="str">
        <f t="shared" si="31"/>
        <v>W</v>
      </c>
      <c r="C686" t="s">
        <v>102</v>
      </c>
      <c r="D686" t="s">
        <v>996</v>
      </c>
      <c r="E686">
        <f t="shared" ca="1" si="32"/>
        <v>0</v>
      </c>
    </row>
    <row r="687" spans="1:5">
      <c r="A687" t="str">
        <f t="shared" si="33"/>
        <v>07</v>
      </c>
      <c r="B687" s="68" t="str">
        <f t="shared" si="31"/>
        <v>W</v>
      </c>
      <c r="C687" t="s">
        <v>102</v>
      </c>
      <c r="D687" t="s">
        <v>997</v>
      </c>
      <c r="E687">
        <f t="shared" ca="1" si="32"/>
        <v>0</v>
      </c>
    </row>
    <row r="688" spans="1:5">
      <c r="A688" t="str">
        <f t="shared" si="33"/>
        <v>08</v>
      </c>
      <c r="B688" s="68" t="str">
        <f t="shared" si="31"/>
        <v>W</v>
      </c>
      <c r="C688" t="s">
        <v>102</v>
      </c>
      <c r="D688" t="s">
        <v>998</v>
      </c>
      <c r="E688">
        <f t="shared" ca="1" si="32"/>
        <v>0</v>
      </c>
    </row>
    <row r="689" spans="1:5">
      <c r="A689" t="str">
        <f t="shared" si="33"/>
        <v>09</v>
      </c>
      <c r="B689" s="68" t="str">
        <f t="shared" si="31"/>
        <v>W</v>
      </c>
      <c r="C689" t="s">
        <v>102</v>
      </c>
      <c r="D689" t="s">
        <v>999</v>
      </c>
      <c r="E689">
        <f t="shared" ca="1" si="32"/>
        <v>0</v>
      </c>
    </row>
    <row r="690" spans="1:5">
      <c r="A690" t="str">
        <f t="shared" si="33"/>
        <v>10</v>
      </c>
      <c r="B690" s="68" t="str">
        <f t="shared" si="31"/>
        <v>W</v>
      </c>
      <c r="C690" t="s">
        <v>102</v>
      </c>
      <c r="D690" t="s">
        <v>1000</v>
      </c>
      <c r="E690">
        <f t="shared" ca="1" si="32"/>
        <v>0</v>
      </c>
    </row>
    <row r="691" spans="1:5">
      <c r="A691" t="str">
        <f t="shared" si="33"/>
        <v>11</v>
      </c>
      <c r="B691" s="68" t="str">
        <f t="shared" si="31"/>
        <v>W</v>
      </c>
      <c r="C691" t="s">
        <v>102</v>
      </c>
      <c r="D691" t="s">
        <v>1001</v>
      </c>
      <c r="E691">
        <f t="shared" ca="1" si="32"/>
        <v>0</v>
      </c>
    </row>
    <row r="692" spans="1:5">
      <c r="A692" t="str">
        <f t="shared" si="33"/>
        <v>12</v>
      </c>
      <c r="B692" s="68" t="str">
        <f t="shared" si="31"/>
        <v>W</v>
      </c>
      <c r="C692" t="s">
        <v>102</v>
      </c>
      <c r="D692" t="s">
        <v>1002</v>
      </c>
      <c r="E692">
        <f t="shared" ca="1" si="32"/>
        <v>0</v>
      </c>
    </row>
    <row r="693" spans="1:5">
      <c r="A693" t="str">
        <f t="shared" si="33"/>
        <v>13</v>
      </c>
      <c r="B693" s="68" t="str">
        <f t="shared" si="31"/>
        <v>W</v>
      </c>
      <c r="C693" t="s">
        <v>102</v>
      </c>
      <c r="D693" t="s">
        <v>1003</v>
      </c>
      <c r="E693">
        <f t="shared" ca="1" si="32"/>
        <v>0</v>
      </c>
    </row>
    <row r="694" spans="1:5">
      <c r="A694" t="str">
        <f t="shared" si="33"/>
        <v>100</v>
      </c>
      <c r="B694" s="68" t="str">
        <f t="shared" si="31"/>
        <v>W</v>
      </c>
      <c r="C694" t="s">
        <v>102</v>
      </c>
      <c r="D694" t="s">
        <v>1004</v>
      </c>
      <c r="E694">
        <f t="shared" ca="1" si="32"/>
        <v>0</v>
      </c>
    </row>
    <row r="695" spans="1:5">
      <c r="A695" t="str">
        <f t="shared" si="33"/>
        <v>01</v>
      </c>
      <c r="B695" s="68" t="str">
        <f t="shared" si="31"/>
        <v>W</v>
      </c>
      <c r="C695" t="s">
        <v>103</v>
      </c>
      <c r="D695" t="s">
        <v>1005</v>
      </c>
      <c r="E695">
        <f t="shared" ca="1" si="32"/>
        <v>0</v>
      </c>
    </row>
    <row r="696" spans="1:5">
      <c r="A696" t="str">
        <f t="shared" si="33"/>
        <v>02</v>
      </c>
      <c r="B696" s="68" t="str">
        <f t="shared" si="31"/>
        <v>W</v>
      </c>
      <c r="C696" t="s">
        <v>103</v>
      </c>
      <c r="D696" t="s">
        <v>1006</v>
      </c>
      <c r="E696">
        <f t="shared" ca="1" si="32"/>
        <v>0</v>
      </c>
    </row>
    <row r="697" spans="1:5">
      <c r="A697" t="str">
        <f t="shared" si="33"/>
        <v>03</v>
      </c>
      <c r="B697" s="68" t="str">
        <f t="shared" si="31"/>
        <v>W</v>
      </c>
      <c r="C697" t="s">
        <v>103</v>
      </c>
      <c r="D697" t="s">
        <v>1007</v>
      </c>
      <c r="E697">
        <f t="shared" ca="1" si="32"/>
        <v>0</v>
      </c>
    </row>
    <row r="698" spans="1:5">
      <c r="A698" t="str">
        <f t="shared" si="33"/>
        <v>04</v>
      </c>
      <c r="B698" s="68" t="str">
        <f t="shared" si="31"/>
        <v>W</v>
      </c>
      <c r="C698" t="s">
        <v>103</v>
      </c>
      <c r="D698" t="s">
        <v>1008</v>
      </c>
      <c r="E698">
        <f t="shared" ca="1" si="32"/>
        <v>0</v>
      </c>
    </row>
    <row r="699" spans="1:5">
      <c r="A699" t="str">
        <f t="shared" si="33"/>
        <v>05</v>
      </c>
      <c r="B699" s="68" t="str">
        <f t="shared" si="31"/>
        <v>W</v>
      </c>
      <c r="C699" t="s">
        <v>103</v>
      </c>
      <c r="D699" t="s">
        <v>1009</v>
      </c>
      <c r="E699">
        <f t="shared" ca="1" si="32"/>
        <v>0</v>
      </c>
    </row>
    <row r="700" spans="1:5">
      <c r="A700" t="str">
        <f t="shared" si="33"/>
        <v>06</v>
      </c>
      <c r="B700" s="68" t="str">
        <f t="shared" si="31"/>
        <v>W</v>
      </c>
      <c r="C700" t="s">
        <v>103</v>
      </c>
      <c r="D700" t="s">
        <v>1010</v>
      </c>
      <c r="E700">
        <f t="shared" ca="1" si="32"/>
        <v>0</v>
      </c>
    </row>
    <row r="701" spans="1:5">
      <c r="A701" t="str">
        <f t="shared" si="33"/>
        <v>07</v>
      </c>
      <c r="B701" s="68" t="str">
        <f t="shared" si="31"/>
        <v>W</v>
      </c>
      <c r="C701" t="s">
        <v>103</v>
      </c>
      <c r="D701" t="s">
        <v>1011</v>
      </c>
      <c r="E701">
        <f t="shared" ca="1" si="32"/>
        <v>0</v>
      </c>
    </row>
    <row r="702" spans="1:5">
      <c r="A702" t="str">
        <f t="shared" si="33"/>
        <v>08</v>
      </c>
      <c r="B702" s="68" t="str">
        <f t="shared" si="31"/>
        <v>W</v>
      </c>
      <c r="C702" t="s">
        <v>103</v>
      </c>
      <c r="D702" t="s">
        <v>1012</v>
      </c>
      <c r="E702">
        <f t="shared" ca="1" si="32"/>
        <v>0</v>
      </c>
    </row>
    <row r="703" spans="1:5">
      <c r="A703" t="str">
        <f t="shared" si="33"/>
        <v>09</v>
      </c>
      <c r="B703" s="68" t="str">
        <f t="shared" si="31"/>
        <v>W</v>
      </c>
      <c r="C703" t="s">
        <v>103</v>
      </c>
      <c r="D703" t="s">
        <v>1013</v>
      </c>
      <c r="E703">
        <f t="shared" ca="1" si="32"/>
        <v>0</v>
      </c>
    </row>
    <row r="704" spans="1:5">
      <c r="A704" t="str">
        <f t="shared" si="33"/>
        <v>10</v>
      </c>
      <c r="B704" s="68" t="str">
        <f t="shared" si="31"/>
        <v>W</v>
      </c>
      <c r="C704" t="s">
        <v>103</v>
      </c>
      <c r="D704" t="s">
        <v>1014</v>
      </c>
      <c r="E704">
        <f t="shared" ca="1" si="32"/>
        <v>0</v>
      </c>
    </row>
    <row r="705" spans="1:5">
      <c r="A705" t="str">
        <f t="shared" si="33"/>
        <v>11</v>
      </c>
      <c r="B705" s="68" t="str">
        <f t="shared" si="31"/>
        <v>W</v>
      </c>
      <c r="C705" t="s">
        <v>103</v>
      </c>
      <c r="D705" t="s">
        <v>1015</v>
      </c>
      <c r="E705">
        <f t="shared" ca="1" si="32"/>
        <v>0</v>
      </c>
    </row>
    <row r="706" spans="1:5">
      <c r="A706" t="str">
        <f t="shared" si="33"/>
        <v>12</v>
      </c>
      <c r="B706" s="68" t="str">
        <f t="shared" si="31"/>
        <v>W</v>
      </c>
      <c r="C706" t="s">
        <v>103</v>
      </c>
      <c r="D706" t="s">
        <v>1016</v>
      </c>
      <c r="E706">
        <f t="shared" ca="1" si="32"/>
        <v>0</v>
      </c>
    </row>
    <row r="707" spans="1:5">
      <c r="A707" t="str">
        <f t="shared" si="33"/>
        <v>13</v>
      </c>
      <c r="B707" s="68" t="str">
        <f t="shared" si="31"/>
        <v>W</v>
      </c>
      <c r="C707" t="s">
        <v>103</v>
      </c>
      <c r="D707" t="s">
        <v>1017</v>
      </c>
      <c r="E707">
        <f t="shared" ca="1" si="32"/>
        <v>0</v>
      </c>
    </row>
    <row r="708" spans="1:5">
      <c r="A708" t="str">
        <f t="shared" si="33"/>
        <v>100</v>
      </c>
      <c r="B708" s="68" t="str">
        <f t="shared" si="31"/>
        <v>W</v>
      </c>
      <c r="C708" t="s">
        <v>103</v>
      </c>
      <c r="D708" t="s">
        <v>1018</v>
      </c>
      <c r="E708">
        <f t="shared" ca="1" si="32"/>
        <v>0</v>
      </c>
    </row>
    <row r="709" spans="1:5">
      <c r="A709" t="str">
        <f t="shared" si="33"/>
        <v>01</v>
      </c>
      <c r="B709" s="68" t="str">
        <f t="shared" si="31"/>
        <v>W</v>
      </c>
      <c r="C709" t="s">
        <v>104</v>
      </c>
      <c r="D709" t="s">
        <v>1019</v>
      </c>
      <c r="E709">
        <f t="shared" ca="1" si="32"/>
        <v>0</v>
      </c>
    </row>
    <row r="710" spans="1:5">
      <c r="A710" t="str">
        <f t="shared" si="33"/>
        <v>02</v>
      </c>
      <c r="B710" s="68" t="str">
        <f t="shared" si="31"/>
        <v>W</v>
      </c>
      <c r="C710" t="s">
        <v>104</v>
      </c>
      <c r="D710" t="s">
        <v>1020</v>
      </c>
      <c r="E710">
        <f t="shared" ca="1" si="32"/>
        <v>0</v>
      </c>
    </row>
    <row r="711" spans="1:5">
      <c r="A711" t="str">
        <f t="shared" si="33"/>
        <v>03</v>
      </c>
      <c r="B711" s="68" t="str">
        <f t="shared" si="31"/>
        <v>W</v>
      </c>
      <c r="C711" t="s">
        <v>104</v>
      </c>
      <c r="D711" t="s">
        <v>1021</v>
      </c>
      <c r="E711">
        <f t="shared" ca="1" si="32"/>
        <v>0</v>
      </c>
    </row>
    <row r="712" spans="1:5">
      <c r="A712" t="str">
        <f t="shared" si="33"/>
        <v>04</v>
      </c>
      <c r="B712" s="68" t="str">
        <f t="shared" si="31"/>
        <v>W</v>
      </c>
      <c r="C712" t="s">
        <v>104</v>
      </c>
      <c r="D712" t="s">
        <v>1022</v>
      </c>
      <c r="E712">
        <f t="shared" ca="1" si="32"/>
        <v>0</v>
      </c>
    </row>
    <row r="713" spans="1:5">
      <c r="A713" t="str">
        <f t="shared" si="33"/>
        <v>05</v>
      </c>
      <c r="B713" s="68" t="str">
        <f t="shared" si="31"/>
        <v>W</v>
      </c>
      <c r="C713" t="s">
        <v>104</v>
      </c>
      <c r="D713" t="s">
        <v>1023</v>
      </c>
      <c r="E713">
        <f t="shared" ca="1" si="32"/>
        <v>0</v>
      </c>
    </row>
    <row r="714" spans="1:5">
      <c r="A714" t="str">
        <f t="shared" si="33"/>
        <v>06</v>
      </c>
      <c r="B714" s="68" t="str">
        <f t="shared" ref="B714:B777" si="34">IF(ISNUMBER(FIND("PU",D714,1)),"PU",IF(ISNUMBER(FIND("W-",D714,1)),"W",0))</f>
        <v>W</v>
      </c>
      <c r="C714" t="s">
        <v>104</v>
      </c>
      <c r="D714" t="s">
        <v>1024</v>
      </c>
      <c r="E714">
        <f t="shared" ref="E714:E777" ca="1" si="35">IFERROR(IF(B714=0,VLOOKUP(C714,INDIRECT($G$4&amp;$H$4),MATCH($A714,INDIRECT($G$4&amp;$I$4),0),0),IF(B714="W",VLOOKUP(C714,INDIRECT($G$5&amp;$H$5),MATCH($A714,INDIRECT($G$5&amp;$I$5),0),FALSE),VLOOKUP(C714,INDIRECT($G$6&amp;$H$6),MATCH($A714,INDIRECT($G$6&amp;$I$6),0),FALSE))),0)</f>
        <v>0</v>
      </c>
    </row>
    <row r="715" spans="1:5">
      <c r="A715" t="str">
        <f t="shared" si="33"/>
        <v>07</v>
      </c>
      <c r="B715" s="68" t="str">
        <f t="shared" si="34"/>
        <v>W</v>
      </c>
      <c r="C715" t="s">
        <v>104</v>
      </c>
      <c r="D715" t="s">
        <v>1025</v>
      </c>
      <c r="E715">
        <f t="shared" ca="1" si="35"/>
        <v>0</v>
      </c>
    </row>
    <row r="716" spans="1:5">
      <c r="A716" t="str">
        <f t="shared" si="33"/>
        <v>08</v>
      </c>
      <c r="B716" s="68" t="str">
        <f t="shared" si="34"/>
        <v>W</v>
      </c>
      <c r="C716" t="s">
        <v>104</v>
      </c>
      <c r="D716" t="s">
        <v>1026</v>
      </c>
      <c r="E716">
        <f t="shared" ca="1" si="35"/>
        <v>0</v>
      </c>
    </row>
    <row r="717" spans="1:5">
      <c r="A717" t="str">
        <f t="shared" si="33"/>
        <v>09</v>
      </c>
      <c r="B717" s="68" t="str">
        <f t="shared" si="34"/>
        <v>W</v>
      </c>
      <c r="C717" t="s">
        <v>104</v>
      </c>
      <c r="D717" t="s">
        <v>1027</v>
      </c>
      <c r="E717">
        <f t="shared" ca="1" si="35"/>
        <v>0</v>
      </c>
    </row>
    <row r="718" spans="1:5">
      <c r="A718" t="str">
        <f t="shared" si="33"/>
        <v>10</v>
      </c>
      <c r="B718" s="68" t="str">
        <f t="shared" si="34"/>
        <v>W</v>
      </c>
      <c r="C718" t="s">
        <v>104</v>
      </c>
      <c r="D718" t="s">
        <v>1028</v>
      </c>
      <c r="E718">
        <f t="shared" ca="1" si="35"/>
        <v>0</v>
      </c>
    </row>
    <row r="719" spans="1:5">
      <c r="A719" t="str">
        <f t="shared" si="33"/>
        <v>11</v>
      </c>
      <c r="B719" s="68" t="str">
        <f t="shared" si="34"/>
        <v>W</v>
      </c>
      <c r="C719" t="s">
        <v>104</v>
      </c>
      <c r="D719" t="s">
        <v>1029</v>
      </c>
      <c r="E719">
        <f t="shared" ca="1" si="35"/>
        <v>0</v>
      </c>
    </row>
    <row r="720" spans="1:5">
      <c r="A720" t="str">
        <f t="shared" si="33"/>
        <v>12</v>
      </c>
      <c r="B720" s="68" t="str">
        <f t="shared" si="34"/>
        <v>W</v>
      </c>
      <c r="C720" t="s">
        <v>104</v>
      </c>
      <c r="D720" t="s">
        <v>1030</v>
      </c>
      <c r="E720">
        <f t="shared" ca="1" si="35"/>
        <v>0</v>
      </c>
    </row>
    <row r="721" spans="1:5">
      <c r="A721" t="str">
        <f t="shared" si="33"/>
        <v>13</v>
      </c>
      <c r="B721" s="68" t="str">
        <f t="shared" si="34"/>
        <v>W</v>
      </c>
      <c r="C721" t="s">
        <v>104</v>
      </c>
      <c r="D721" t="s">
        <v>1031</v>
      </c>
      <c r="E721">
        <f t="shared" ca="1" si="35"/>
        <v>0</v>
      </c>
    </row>
    <row r="722" spans="1:5">
      <c r="A722" t="str">
        <f t="shared" si="33"/>
        <v>100</v>
      </c>
      <c r="B722" s="68" t="str">
        <f t="shared" si="34"/>
        <v>W</v>
      </c>
      <c r="C722" t="s">
        <v>104</v>
      </c>
      <c r="D722" t="s">
        <v>1032</v>
      </c>
      <c r="E722">
        <f t="shared" ca="1" si="35"/>
        <v>0</v>
      </c>
    </row>
    <row r="723" spans="1:5">
      <c r="A723" t="str">
        <f t="shared" si="33"/>
        <v>01</v>
      </c>
      <c r="B723" s="68" t="str">
        <f t="shared" si="34"/>
        <v>PU</v>
      </c>
      <c r="C723" t="s">
        <v>235</v>
      </c>
      <c r="D723" t="s">
        <v>1047</v>
      </c>
      <c r="E723">
        <f t="shared" ca="1" si="35"/>
        <v>0</v>
      </c>
    </row>
    <row r="724" spans="1:5">
      <c r="A724" t="str">
        <f t="shared" si="33"/>
        <v>02</v>
      </c>
      <c r="B724" s="68" t="str">
        <f t="shared" si="34"/>
        <v>PU</v>
      </c>
      <c r="C724" t="s">
        <v>235</v>
      </c>
      <c r="D724" t="s">
        <v>1048</v>
      </c>
      <c r="E724">
        <f t="shared" ca="1" si="35"/>
        <v>0</v>
      </c>
    </row>
    <row r="725" spans="1:5">
      <c r="A725" t="str">
        <f t="shared" si="33"/>
        <v>03</v>
      </c>
      <c r="B725" s="68" t="str">
        <f t="shared" si="34"/>
        <v>PU</v>
      </c>
      <c r="C725" t="s">
        <v>235</v>
      </c>
      <c r="D725" t="s">
        <v>1049</v>
      </c>
      <c r="E725">
        <f t="shared" ca="1" si="35"/>
        <v>0</v>
      </c>
    </row>
    <row r="726" spans="1:5">
      <c r="A726" t="str">
        <f t="shared" si="33"/>
        <v>04</v>
      </c>
      <c r="B726" s="68" t="str">
        <f t="shared" si="34"/>
        <v>PU</v>
      </c>
      <c r="C726" t="s">
        <v>235</v>
      </c>
      <c r="D726" t="s">
        <v>1050</v>
      </c>
      <c r="E726">
        <f t="shared" ca="1" si="35"/>
        <v>0</v>
      </c>
    </row>
    <row r="727" spans="1:5">
      <c r="A727" t="str">
        <f t="shared" si="33"/>
        <v>05</v>
      </c>
      <c r="B727" s="68" t="str">
        <f t="shared" si="34"/>
        <v>PU</v>
      </c>
      <c r="C727" t="s">
        <v>235</v>
      </c>
      <c r="D727" t="s">
        <v>1051</v>
      </c>
      <c r="E727">
        <f t="shared" ca="1" si="35"/>
        <v>0</v>
      </c>
    </row>
    <row r="728" spans="1:5">
      <c r="A728" t="str">
        <f t="shared" si="33"/>
        <v>06</v>
      </c>
      <c r="B728" s="68" t="str">
        <f t="shared" si="34"/>
        <v>PU</v>
      </c>
      <c r="C728" t="s">
        <v>235</v>
      </c>
      <c r="D728" t="s">
        <v>1052</v>
      </c>
      <c r="E728">
        <f t="shared" ca="1" si="35"/>
        <v>0</v>
      </c>
    </row>
    <row r="729" spans="1:5">
      <c r="A729" t="str">
        <f t="shared" si="33"/>
        <v>09</v>
      </c>
      <c r="B729" s="68" t="str">
        <f t="shared" si="34"/>
        <v>PU</v>
      </c>
      <c r="C729" t="s">
        <v>235</v>
      </c>
      <c r="D729" t="s">
        <v>1053</v>
      </c>
      <c r="E729">
        <f t="shared" ca="1" si="35"/>
        <v>0</v>
      </c>
    </row>
    <row r="730" spans="1:5">
      <c r="A730" t="str">
        <f t="shared" si="33"/>
        <v>11</v>
      </c>
      <c r="B730" s="68" t="str">
        <f t="shared" si="34"/>
        <v>PU</v>
      </c>
      <c r="C730" t="s">
        <v>235</v>
      </c>
      <c r="D730" t="s">
        <v>1054</v>
      </c>
      <c r="E730">
        <f t="shared" ca="1" si="35"/>
        <v>0</v>
      </c>
    </row>
    <row r="731" spans="1:5">
      <c r="A731" t="str">
        <f t="shared" si="33"/>
        <v>12</v>
      </c>
      <c r="B731" s="68" t="str">
        <f t="shared" si="34"/>
        <v>PU</v>
      </c>
      <c r="C731" t="s">
        <v>235</v>
      </c>
      <c r="D731" t="s">
        <v>1055</v>
      </c>
      <c r="E731">
        <f t="shared" ca="1" si="35"/>
        <v>0</v>
      </c>
    </row>
    <row r="732" spans="1:5">
      <c r="A732" t="str">
        <f t="shared" si="33"/>
        <v>14</v>
      </c>
      <c r="B732" s="68" t="str">
        <f t="shared" si="34"/>
        <v>PU</v>
      </c>
      <c r="C732" t="s">
        <v>235</v>
      </c>
      <c r="D732" t="s">
        <v>1056</v>
      </c>
      <c r="E732">
        <f t="shared" ca="1" si="35"/>
        <v>0</v>
      </c>
    </row>
    <row r="733" spans="1:5">
      <c r="A733" t="str">
        <f t="shared" si="33"/>
        <v>01</v>
      </c>
      <c r="B733" s="68" t="str">
        <f t="shared" si="34"/>
        <v>PU</v>
      </c>
      <c r="C733" t="s">
        <v>236</v>
      </c>
      <c r="D733" t="s">
        <v>1057</v>
      </c>
      <c r="E733">
        <f t="shared" ca="1" si="35"/>
        <v>0</v>
      </c>
    </row>
    <row r="734" spans="1:5">
      <c r="A734" t="str">
        <f t="shared" si="33"/>
        <v>02</v>
      </c>
      <c r="B734" s="68" t="str">
        <f t="shared" si="34"/>
        <v>PU</v>
      </c>
      <c r="C734" t="s">
        <v>236</v>
      </c>
      <c r="D734" t="s">
        <v>1058</v>
      </c>
      <c r="E734">
        <f t="shared" ca="1" si="35"/>
        <v>0</v>
      </c>
    </row>
    <row r="735" spans="1:5">
      <c r="A735" t="str">
        <f t="shared" si="33"/>
        <v>03</v>
      </c>
      <c r="B735" s="68" t="str">
        <f t="shared" si="34"/>
        <v>PU</v>
      </c>
      <c r="C735" t="s">
        <v>236</v>
      </c>
      <c r="D735" t="s">
        <v>1059</v>
      </c>
      <c r="E735">
        <f t="shared" ca="1" si="35"/>
        <v>0</v>
      </c>
    </row>
    <row r="736" spans="1:5">
      <c r="A736" t="str">
        <f t="shared" si="33"/>
        <v>04</v>
      </c>
      <c r="B736" s="68" t="str">
        <f t="shared" si="34"/>
        <v>PU</v>
      </c>
      <c r="C736" t="s">
        <v>236</v>
      </c>
      <c r="D736" t="s">
        <v>1060</v>
      </c>
      <c r="E736">
        <f t="shared" ca="1" si="35"/>
        <v>0</v>
      </c>
    </row>
    <row r="737" spans="1:5">
      <c r="A737" t="str">
        <f t="shared" si="33"/>
        <v>05</v>
      </c>
      <c r="B737" s="68" t="str">
        <f t="shared" si="34"/>
        <v>PU</v>
      </c>
      <c r="C737" t="s">
        <v>236</v>
      </c>
      <c r="D737" t="s">
        <v>1061</v>
      </c>
      <c r="E737">
        <f t="shared" ca="1" si="35"/>
        <v>0</v>
      </c>
    </row>
    <row r="738" spans="1:5">
      <c r="A738" t="str">
        <f t="shared" si="33"/>
        <v>06</v>
      </c>
      <c r="B738" s="68" t="str">
        <f t="shared" si="34"/>
        <v>PU</v>
      </c>
      <c r="C738" t="s">
        <v>236</v>
      </c>
      <c r="D738" t="s">
        <v>1062</v>
      </c>
      <c r="E738">
        <f t="shared" ca="1" si="35"/>
        <v>0</v>
      </c>
    </row>
    <row r="739" spans="1:5">
      <c r="A739" t="str">
        <f t="shared" si="33"/>
        <v>09</v>
      </c>
      <c r="B739" s="68" t="str">
        <f t="shared" si="34"/>
        <v>PU</v>
      </c>
      <c r="C739" t="s">
        <v>236</v>
      </c>
      <c r="D739" t="s">
        <v>1063</v>
      </c>
      <c r="E739">
        <f t="shared" ca="1" si="35"/>
        <v>0</v>
      </c>
    </row>
    <row r="740" spans="1:5">
      <c r="A740" t="str">
        <f t="shared" si="33"/>
        <v>11</v>
      </c>
      <c r="B740" s="68" t="str">
        <f t="shared" si="34"/>
        <v>PU</v>
      </c>
      <c r="C740" t="s">
        <v>236</v>
      </c>
      <c r="D740" t="s">
        <v>1064</v>
      </c>
      <c r="E740">
        <f t="shared" ca="1" si="35"/>
        <v>0</v>
      </c>
    </row>
    <row r="741" spans="1:5">
      <c r="A741" t="str">
        <f t="shared" si="33"/>
        <v>12</v>
      </c>
      <c r="B741" s="68" t="str">
        <f t="shared" si="34"/>
        <v>PU</v>
      </c>
      <c r="C741" t="s">
        <v>236</v>
      </c>
      <c r="D741" t="s">
        <v>1065</v>
      </c>
      <c r="E741">
        <f t="shared" ca="1" si="35"/>
        <v>0</v>
      </c>
    </row>
    <row r="742" spans="1:5">
      <c r="A742" t="str">
        <f t="shared" si="33"/>
        <v>14</v>
      </c>
      <c r="B742" s="68" t="str">
        <f t="shared" si="34"/>
        <v>PU</v>
      </c>
      <c r="C742" t="s">
        <v>236</v>
      </c>
      <c r="D742" t="s">
        <v>1066</v>
      </c>
      <c r="E742">
        <f t="shared" ca="1" si="35"/>
        <v>0</v>
      </c>
    </row>
    <row r="743" spans="1:5">
      <c r="A743" t="str">
        <f t="shared" si="33"/>
        <v>01</v>
      </c>
      <c r="B743" s="68" t="str">
        <f t="shared" si="34"/>
        <v>PU</v>
      </c>
      <c r="C743" t="s">
        <v>237</v>
      </c>
      <c r="D743" t="s">
        <v>1067</v>
      </c>
      <c r="E743">
        <f t="shared" ca="1" si="35"/>
        <v>0</v>
      </c>
    </row>
    <row r="744" spans="1:5">
      <c r="A744" t="str">
        <f t="shared" ref="A744:A807" si="36">MID(D744,LEN(C744)+2,LEN(D744)-LEN(C744))</f>
        <v>02</v>
      </c>
      <c r="B744" s="68" t="str">
        <f t="shared" si="34"/>
        <v>PU</v>
      </c>
      <c r="C744" t="s">
        <v>237</v>
      </c>
      <c r="D744" t="s">
        <v>1068</v>
      </c>
      <c r="E744">
        <f t="shared" ca="1" si="35"/>
        <v>0</v>
      </c>
    </row>
    <row r="745" spans="1:5">
      <c r="A745" t="str">
        <f t="shared" si="36"/>
        <v>03</v>
      </c>
      <c r="B745" s="68" t="str">
        <f t="shared" si="34"/>
        <v>PU</v>
      </c>
      <c r="C745" t="s">
        <v>237</v>
      </c>
      <c r="D745" t="s">
        <v>1069</v>
      </c>
      <c r="E745">
        <f t="shared" ca="1" si="35"/>
        <v>0</v>
      </c>
    </row>
    <row r="746" spans="1:5">
      <c r="A746" t="str">
        <f t="shared" si="36"/>
        <v>04</v>
      </c>
      <c r="B746" s="68" t="str">
        <f t="shared" si="34"/>
        <v>PU</v>
      </c>
      <c r="C746" t="s">
        <v>237</v>
      </c>
      <c r="D746" t="s">
        <v>1070</v>
      </c>
      <c r="E746">
        <f t="shared" ca="1" si="35"/>
        <v>0</v>
      </c>
    </row>
    <row r="747" spans="1:5">
      <c r="A747" t="str">
        <f t="shared" si="36"/>
        <v>05</v>
      </c>
      <c r="B747" s="68" t="str">
        <f t="shared" si="34"/>
        <v>PU</v>
      </c>
      <c r="C747" t="s">
        <v>237</v>
      </c>
      <c r="D747" t="s">
        <v>1071</v>
      </c>
      <c r="E747">
        <f t="shared" ca="1" si="35"/>
        <v>0</v>
      </c>
    </row>
    <row r="748" spans="1:5">
      <c r="A748" t="str">
        <f t="shared" si="36"/>
        <v>06</v>
      </c>
      <c r="B748" s="68" t="str">
        <f t="shared" si="34"/>
        <v>PU</v>
      </c>
      <c r="C748" t="s">
        <v>237</v>
      </c>
      <c r="D748" t="s">
        <v>1072</v>
      </c>
      <c r="E748">
        <f t="shared" ca="1" si="35"/>
        <v>0</v>
      </c>
    </row>
    <row r="749" spans="1:5">
      <c r="A749" t="str">
        <f t="shared" si="36"/>
        <v>09</v>
      </c>
      <c r="B749" s="68" t="str">
        <f t="shared" si="34"/>
        <v>PU</v>
      </c>
      <c r="C749" t="s">
        <v>237</v>
      </c>
      <c r="D749" t="s">
        <v>1073</v>
      </c>
      <c r="E749">
        <f t="shared" ca="1" si="35"/>
        <v>0</v>
      </c>
    </row>
    <row r="750" spans="1:5">
      <c r="A750" t="str">
        <f t="shared" si="36"/>
        <v>11</v>
      </c>
      <c r="B750" s="68" t="str">
        <f t="shared" si="34"/>
        <v>PU</v>
      </c>
      <c r="C750" t="s">
        <v>237</v>
      </c>
      <c r="D750" t="s">
        <v>1074</v>
      </c>
      <c r="E750">
        <f t="shared" ca="1" si="35"/>
        <v>0</v>
      </c>
    </row>
    <row r="751" spans="1:5">
      <c r="A751" t="str">
        <f t="shared" si="36"/>
        <v>12</v>
      </c>
      <c r="B751" s="68" t="str">
        <f t="shared" si="34"/>
        <v>PU</v>
      </c>
      <c r="C751" t="s">
        <v>237</v>
      </c>
      <c r="D751" t="s">
        <v>1075</v>
      </c>
      <c r="E751">
        <f t="shared" ca="1" si="35"/>
        <v>0</v>
      </c>
    </row>
    <row r="752" spans="1:5">
      <c r="A752" t="str">
        <f t="shared" si="36"/>
        <v>14</v>
      </c>
      <c r="B752" s="68" t="str">
        <f t="shared" si="34"/>
        <v>PU</v>
      </c>
      <c r="C752" t="s">
        <v>237</v>
      </c>
      <c r="D752" t="s">
        <v>1076</v>
      </c>
      <c r="E752">
        <f t="shared" ca="1" si="35"/>
        <v>0</v>
      </c>
    </row>
    <row r="753" spans="1:5">
      <c r="A753" t="str">
        <f t="shared" si="36"/>
        <v>01</v>
      </c>
      <c r="B753" s="68" t="str">
        <f t="shared" si="34"/>
        <v>PU</v>
      </c>
      <c r="C753" t="s">
        <v>238</v>
      </c>
      <c r="D753" t="s">
        <v>1077</v>
      </c>
      <c r="E753">
        <f t="shared" ca="1" si="35"/>
        <v>0</v>
      </c>
    </row>
    <row r="754" spans="1:5">
      <c r="A754" t="str">
        <f t="shared" si="36"/>
        <v>02</v>
      </c>
      <c r="B754" s="68" t="str">
        <f t="shared" si="34"/>
        <v>PU</v>
      </c>
      <c r="C754" t="s">
        <v>238</v>
      </c>
      <c r="D754" t="s">
        <v>1078</v>
      </c>
      <c r="E754">
        <f t="shared" ca="1" si="35"/>
        <v>0</v>
      </c>
    </row>
    <row r="755" spans="1:5">
      <c r="A755" t="str">
        <f t="shared" si="36"/>
        <v>03</v>
      </c>
      <c r="B755" s="68" t="str">
        <f t="shared" si="34"/>
        <v>PU</v>
      </c>
      <c r="C755" t="s">
        <v>238</v>
      </c>
      <c r="D755" t="s">
        <v>1079</v>
      </c>
      <c r="E755">
        <f t="shared" ca="1" si="35"/>
        <v>0</v>
      </c>
    </row>
    <row r="756" spans="1:5">
      <c r="A756" t="str">
        <f t="shared" si="36"/>
        <v>04</v>
      </c>
      <c r="B756" s="68" t="str">
        <f t="shared" si="34"/>
        <v>PU</v>
      </c>
      <c r="C756" t="s">
        <v>238</v>
      </c>
      <c r="D756" t="s">
        <v>1080</v>
      </c>
      <c r="E756">
        <f t="shared" ca="1" si="35"/>
        <v>0</v>
      </c>
    </row>
    <row r="757" spans="1:5">
      <c r="A757" t="str">
        <f t="shared" si="36"/>
        <v>05</v>
      </c>
      <c r="B757" s="68" t="str">
        <f t="shared" si="34"/>
        <v>PU</v>
      </c>
      <c r="C757" t="s">
        <v>238</v>
      </c>
      <c r="D757" t="s">
        <v>1081</v>
      </c>
      <c r="E757">
        <f t="shared" ca="1" si="35"/>
        <v>0</v>
      </c>
    </row>
    <row r="758" spans="1:5">
      <c r="A758" t="str">
        <f t="shared" si="36"/>
        <v>06</v>
      </c>
      <c r="B758" s="68" t="str">
        <f t="shared" si="34"/>
        <v>PU</v>
      </c>
      <c r="C758" t="s">
        <v>238</v>
      </c>
      <c r="D758" t="s">
        <v>1082</v>
      </c>
      <c r="E758">
        <f t="shared" ca="1" si="35"/>
        <v>0</v>
      </c>
    </row>
    <row r="759" spans="1:5">
      <c r="A759" t="str">
        <f t="shared" si="36"/>
        <v>09</v>
      </c>
      <c r="B759" s="68" t="str">
        <f t="shared" si="34"/>
        <v>PU</v>
      </c>
      <c r="C759" t="s">
        <v>238</v>
      </c>
      <c r="D759" t="s">
        <v>1083</v>
      </c>
      <c r="E759">
        <f t="shared" ca="1" si="35"/>
        <v>0</v>
      </c>
    </row>
    <row r="760" spans="1:5">
      <c r="A760" t="str">
        <f t="shared" si="36"/>
        <v>11</v>
      </c>
      <c r="B760" s="68" t="str">
        <f t="shared" si="34"/>
        <v>PU</v>
      </c>
      <c r="C760" t="s">
        <v>238</v>
      </c>
      <c r="D760" t="s">
        <v>1084</v>
      </c>
      <c r="E760">
        <f t="shared" ca="1" si="35"/>
        <v>0</v>
      </c>
    </row>
    <row r="761" spans="1:5">
      <c r="A761" t="str">
        <f t="shared" si="36"/>
        <v>12</v>
      </c>
      <c r="B761" s="68" t="str">
        <f t="shared" si="34"/>
        <v>PU</v>
      </c>
      <c r="C761" t="s">
        <v>238</v>
      </c>
      <c r="D761" t="s">
        <v>1085</v>
      </c>
      <c r="E761">
        <f t="shared" ca="1" si="35"/>
        <v>0</v>
      </c>
    </row>
    <row r="762" spans="1:5">
      <c r="A762" t="str">
        <f t="shared" si="36"/>
        <v>14</v>
      </c>
      <c r="B762" s="68" t="str">
        <f t="shared" si="34"/>
        <v>PU</v>
      </c>
      <c r="C762" t="s">
        <v>238</v>
      </c>
      <c r="D762" t="s">
        <v>1086</v>
      </c>
      <c r="E762">
        <f t="shared" ca="1" si="35"/>
        <v>0</v>
      </c>
    </row>
    <row r="763" spans="1:5">
      <c r="A763" t="str">
        <f t="shared" si="36"/>
        <v>01</v>
      </c>
      <c r="B763" s="68" t="str">
        <f t="shared" si="34"/>
        <v>PU</v>
      </c>
      <c r="C763" t="s">
        <v>239</v>
      </c>
      <c r="D763" t="s">
        <v>1087</v>
      </c>
      <c r="E763">
        <f ca="1">IFERROR(IF(B763=0,VLOOKUP(C763,INDIRECT($G$4&amp;$H$4),MATCH($A763,INDIRECT($G$4&amp;$I$4),0),0),IF(B763="W",VLOOKUP(C763,INDIRECT($G$5&amp;$H$5),MATCH($A763,INDIRECT($G$5&amp;$I$5),0),FALSE),VLOOKUP(C763,INDIRECT($G$6&amp;$H$6),MATCH($A763,INDIRECT($G$6&amp;$I$6),0),FALSE))),0)</f>
        <v>0</v>
      </c>
    </row>
    <row r="764" spans="1:5">
      <c r="A764" t="str">
        <f t="shared" si="36"/>
        <v>02</v>
      </c>
      <c r="B764" s="68" t="str">
        <f t="shared" si="34"/>
        <v>PU</v>
      </c>
      <c r="C764" t="s">
        <v>239</v>
      </c>
      <c r="D764" t="s">
        <v>1088</v>
      </c>
      <c r="E764">
        <f t="shared" ca="1" si="35"/>
        <v>0</v>
      </c>
    </row>
    <row r="765" spans="1:5">
      <c r="A765" t="str">
        <f t="shared" si="36"/>
        <v>03</v>
      </c>
      <c r="B765" s="68" t="str">
        <f t="shared" si="34"/>
        <v>PU</v>
      </c>
      <c r="C765" t="s">
        <v>239</v>
      </c>
      <c r="D765" t="s">
        <v>1089</v>
      </c>
      <c r="E765">
        <f t="shared" ca="1" si="35"/>
        <v>0</v>
      </c>
    </row>
    <row r="766" spans="1:5">
      <c r="A766" t="str">
        <f t="shared" si="36"/>
        <v>04</v>
      </c>
      <c r="B766" s="68" t="str">
        <f t="shared" si="34"/>
        <v>PU</v>
      </c>
      <c r="C766" t="s">
        <v>239</v>
      </c>
      <c r="D766" t="s">
        <v>1090</v>
      </c>
      <c r="E766">
        <f t="shared" ca="1" si="35"/>
        <v>0</v>
      </c>
    </row>
    <row r="767" spans="1:5">
      <c r="A767" t="str">
        <f t="shared" si="36"/>
        <v>05</v>
      </c>
      <c r="B767" s="68" t="str">
        <f t="shared" si="34"/>
        <v>PU</v>
      </c>
      <c r="C767" t="s">
        <v>239</v>
      </c>
      <c r="D767" t="s">
        <v>1091</v>
      </c>
      <c r="E767">
        <f t="shared" ca="1" si="35"/>
        <v>0</v>
      </c>
    </row>
    <row r="768" spans="1:5">
      <c r="A768" t="str">
        <f t="shared" si="36"/>
        <v>06</v>
      </c>
      <c r="B768" s="68" t="str">
        <f t="shared" si="34"/>
        <v>PU</v>
      </c>
      <c r="C768" t="s">
        <v>239</v>
      </c>
      <c r="D768" t="s">
        <v>1092</v>
      </c>
      <c r="E768">
        <f t="shared" ca="1" si="35"/>
        <v>0</v>
      </c>
    </row>
    <row r="769" spans="1:5">
      <c r="A769" t="str">
        <f t="shared" si="36"/>
        <v>09</v>
      </c>
      <c r="B769" s="68" t="str">
        <f t="shared" si="34"/>
        <v>PU</v>
      </c>
      <c r="C769" t="s">
        <v>239</v>
      </c>
      <c r="D769" t="s">
        <v>1093</v>
      </c>
      <c r="E769">
        <f t="shared" ca="1" si="35"/>
        <v>0</v>
      </c>
    </row>
    <row r="770" spans="1:5">
      <c r="A770" t="str">
        <f t="shared" si="36"/>
        <v>11</v>
      </c>
      <c r="B770" s="68" t="str">
        <f t="shared" si="34"/>
        <v>PU</v>
      </c>
      <c r="C770" t="s">
        <v>239</v>
      </c>
      <c r="D770" t="s">
        <v>1094</v>
      </c>
      <c r="E770">
        <f t="shared" ca="1" si="35"/>
        <v>0</v>
      </c>
    </row>
    <row r="771" spans="1:5">
      <c r="A771" t="str">
        <f t="shared" si="36"/>
        <v>12</v>
      </c>
      <c r="B771" s="68" t="str">
        <f t="shared" si="34"/>
        <v>PU</v>
      </c>
      <c r="C771" t="s">
        <v>239</v>
      </c>
      <c r="D771" t="s">
        <v>1095</v>
      </c>
      <c r="E771">
        <f t="shared" ca="1" si="35"/>
        <v>0</v>
      </c>
    </row>
    <row r="772" spans="1:5">
      <c r="A772" t="str">
        <f t="shared" si="36"/>
        <v>14</v>
      </c>
      <c r="B772" s="68" t="str">
        <f t="shared" si="34"/>
        <v>PU</v>
      </c>
      <c r="C772" t="s">
        <v>239</v>
      </c>
      <c r="D772" t="s">
        <v>1096</v>
      </c>
      <c r="E772">
        <f t="shared" ca="1" si="35"/>
        <v>0</v>
      </c>
    </row>
    <row r="773" spans="1:5">
      <c r="A773" t="str">
        <f t="shared" si="36"/>
        <v>01</v>
      </c>
      <c r="B773" s="68" t="str">
        <f t="shared" si="34"/>
        <v>PU</v>
      </c>
      <c r="C773" t="s">
        <v>240</v>
      </c>
      <c r="D773" t="s">
        <v>1097</v>
      </c>
      <c r="E773">
        <f t="shared" ca="1" si="35"/>
        <v>0</v>
      </c>
    </row>
    <row r="774" spans="1:5">
      <c r="A774" t="str">
        <f t="shared" si="36"/>
        <v>02</v>
      </c>
      <c r="B774" s="68" t="str">
        <f t="shared" si="34"/>
        <v>PU</v>
      </c>
      <c r="C774" t="s">
        <v>240</v>
      </c>
      <c r="D774" t="s">
        <v>1098</v>
      </c>
      <c r="E774">
        <f t="shared" ca="1" si="35"/>
        <v>0</v>
      </c>
    </row>
    <row r="775" spans="1:5">
      <c r="A775" t="str">
        <f t="shared" si="36"/>
        <v>03</v>
      </c>
      <c r="B775" s="68" t="str">
        <f t="shared" si="34"/>
        <v>PU</v>
      </c>
      <c r="C775" t="s">
        <v>240</v>
      </c>
      <c r="D775" t="s">
        <v>1099</v>
      </c>
      <c r="E775">
        <f t="shared" ca="1" si="35"/>
        <v>0</v>
      </c>
    </row>
    <row r="776" spans="1:5">
      <c r="A776" t="str">
        <f t="shared" si="36"/>
        <v>04</v>
      </c>
      <c r="B776" s="68" t="str">
        <f t="shared" si="34"/>
        <v>PU</v>
      </c>
      <c r="C776" t="s">
        <v>240</v>
      </c>
      <c r="D776" t="s">
        <v>1100</v>
      </c>
      <c r="E776">
        <f t="shared" ca="1" si="35"/>
        <v>0</v>
      </c>
    </row>
    <row r="777" spans="1:5">
      <c r="A777" t="str">
        <f t="shared" si="36"/>
        <v>05</v>
      </c>
      <c r="B777" s="68" t="str">
        <f t="shared" si="34"/>
        <v>PU</v>
      </c>
      <c r="C777" t="s">
        <v>240</v>
      </c>
      <c r="D777" t="s">
        <v>1101</v>
      </c>
      <c r="E777">
        <f t="shared" ca="1" si="35"/>
        <v>0</v>
      </c>
    </row>
    <row r="778" spans="1:5">
      <c r="A778" t="str">
        <f t="shared" si="36"/>
        <v>06</v>
      </c>
      <c r="B778" s="68" t="str">
        <f t="shared" ref="B778:B841" si="37">IF(ISNUMBER(FIND("PU",D778,1)),"PU",IF(ISNUMBER(FIND("W-",D778,1)),"W",0))</f>
        <v>PU</v>
      </c>
      <c r="C778" t="s">
        <v>240</v>
      </c>
      <c r="D778" t="s">
        <v>1102</v>
      </c>
      <c r="E778">
        <f t="shared" ref="E778:E841" ca="1" si="38">IFERROR(IF(B778=0,VLOOKUP(C778,INDIRECT($G$4&amp;$H$4),MATCH($A778,INDIRECT($G$4&amp;$I$4),0),0),IF(B778="W",VLOOKUP(C778,INDIRECT($G$5&amp;$H$5),MATCH($A778,INDIRECT($G$5&amp;$I$5),0),FALSE),VLOOKUP(C778,INDIRECT($G$6&amp;$H$6),MATCH($A778,INDIRECT($G$6&amp;$I$6),0),FALSE))),0)</f>
        <v>0</v>
      </c>
    </row>
    <row r="779" spans="1:5">
      <c r="A779" t="str">
        <f t="shared" si="36"/>
        <v>09</v>
      </c>
      <c r="B779" s="68" t="str">
        <f t="shared" si="37"/>
        <v>PU</v>
      </c>
      <c r="C779" t="s">
        <v>240</v>
      </c>
      <c r="D779" t="s">
        <v>1103</v>
      </c>
      <c r="E779">
        <f t="shared" ca="1" si="38"/>
        <v>0</v>
      </c>
    </row>
    <row r="780" spans="1:5">
      <c r="A780" t="str">
        <f t="shared" si="36"/>
        <v>11</v>
      </c>
      <c r="B780" s="68" t="str">
        <f t="shared" si="37"/>
        <v>PU</v>
      </c>
      <c r="C780" t="s">
        <v>240</v>
      </c>
      <c r="D780" t="s">
        <v>1104</v>
      </c>
      <c r="E780">
        <f t="shared" ca="1" si="38"/>
        <v>0</v>
      </c>
    </row>
    <row r="781" spans="1:5">
      <c r="A781" t="str">
        <f t="shared" si="36"/>
        <v>12</v>
      </c>
      <c r="B781" s="68" t="str">
        <f t="shared" si="37"/>
        <v>PU</v>
      </c>
      <c r="C781" t="s">
        <v>240</v>
      </c>
      <c r="D781" t="s">
        <v>1105</v>
      </c>
      <c r="E781">
        <f t="shared" ca="1" si="38"/>
        <v>0</v>
      </c>
    </row>
    <row r="782" spans="1:5">
      <c r="A782" t="str">
        <f t="shared" si="36"/>
        <v>14</v>
      </c>
      <c r="B782" s="68" t="str">
        <f t="shared" si="37"/>
        <v>PU</v>
      </c>
      <c r="C782" t="s">
        <v>240</v>
      </c>
      <c r="D782" t="s">
        <v>1106</v>
      </c>
      <c r="E782">
        <f t="shared" ca="1" si="38"/>
        <v>0</v>
      </c>
    </row>
    <row r="783" spans="1:5">
      <c r="A783" t="str">
        <f t="shared" si="36"/>
        <v>01</v>
      </c>
      <c r="B783" s="68" t="str">
        <f t="shared" si="37"/>
        <v>PU</v>
      </c>
      <c r="C783" t="s">
        <v>241</v>
      </c>
      <c r="D783" t="s">
        <v>1107</v>
      </c>
      <c r="E783">
        <f t="shared" ca="1" si="38"/>
        <v>0</v>
      </c>
    </row>
    <row r="784" spans="1:5">
      <c r="A784" t="str">
        <f t="shared" si="36"/>
        <v>02</v>
      </c>
      <c r="B784" s="68" t="str">
        <f t="shared" si="37"/>
        <v>PU</v>
      </c>
      <c r="C784" t="s">
        <v>241</v>
      </c>
      <c r="D784" t="s">
        <v>1108</v>
      </c>
      <c r="E784">
        <f t="shared" ca="1" si="38"/>
        <v>0</v>
      </c>
    </row>
    <row r="785" spans="1:5">
      <c r="A785" t="str">
        <f t="shared" si="36"/>
        <v>03</v>
      </c>
      <c r="B785" s="68" t="str">
        <f t="shared" si="37"/>
        <v>PU</v>
      </c>
      <c r="C785" t="s">
        <v>241</v>
      </c>
      <c r="D785" t="s">
        <v>1109</v>
      </c>
      <c r="E785">
        <f t="shared" ca="1" si="38"/>
        <v>0</v>
      </c>
    </row>
    <row r="786" spans="1:5">
      <c r="A786" t="str">
        <f t="shared" si="36"/>
        <v>04</v>
      </c>
      <c r="B786" s="68" t="str">
        <f t="shared" si="37"/>
        <v>PU</v>
      </c>
      <c r="C786" t="s">
        <v>241</v>
      </c>
      <c r="D786" t="s">
        <v>1110</v>
      </c>
      <c r="E786">
        <f t="shared" ca="1" si="38"/>
        <v>0</v>
      </c>
    </row>
    <row r="787" spans="1:5">
      <c r="A787" t="str">
        <f t="shared" si="36"/>
        <v>05</v>
      </c>
      <c r="B787" s="68" t="str">
        <f t="shared" si="37"/>
        <v>PU</v>
      </c>
      <c r="C787" t="s">
        <v>241</v>
      </c>
      <c r="D787" t="s">
        <v>1111</v>
      </c>
      <c r="E787">
        <f t="shared" ca="1" si="38"/>
        <v>0</v>
      </c>
    </row>
    <row r="788" spans="1:5">
      <c r="A788" t="str">
        <f t="shared" si="36"/>
        <v>06</v>
      </c>
      <c r="B788" s="68" t="str">
        <f t="shared" si="37"/>
        <v>PU</v>
      </c>
      <c r="C788" t="s">
        <v>241</v>
      </c>
      <c r="D788" t="s">
        <v>1112</v>
      </c>
      <c r="E788">
        <f t="shared" ca="1" si="38"/>
        <v>0</v>
      </c>
    </row>
    <row r="789" spans="1:5">
      <c r="A789" t="str">
        <f t="shared" si="36"/>
        <v>09</v>
      </c>
      <c r="B789" s="68" t="str">
        <f t="shared" si="37"/>
        <v>PU</v>
      </c>
      <c r="C789" t="s">
        <v>241</v>
      </c>
      <c r="D789" t="s">
        <v>1113</v>
      </c>
      <c r="E789">
        <f t="shared" ca="1" si="38"/>
        <v>0</v>
      </c>
    </row>
    <row r="790" spans="1:5">
      <c r="A790" t="str">
        <f t="shared" si="36"/>
        <v>11</v>
      </c>
      <c r="B790" s="68" t="str">
        <f t="shared" si="37"/>
        <v>PU</v>
      </c>
      <c r="C790" t="s">
        <v>241</v>
      </c>
      <c r="D790" t="s">
        <v>1114</v>
      </c>
      <c r="E790">
        <f t="shared" ca="1" si="38"/>
        <v>0</v>
      </c>
    </row>
    <row r="791" spans="1:5">
      <c r="A791" t="str">
        <f t="shared" si="36"/>
        <v>12</v>
      </c>
      <c r="B791" s="68" t="str">
        <f t="shared" si="37"/>
        <v>PU</v>
      </c>
      <c r="C791" t="s">
        <v>241</v>
      </c>
      <c r="D791" t="s">
        <v>1115</v>
      </c>
      <c r="E791">
        <f t="shared" ca="1" si="38"/>
        <v>0</v>
      </c>
    </row>
    <row r="792" spans="1:5">
      <c r="A792" t="str">
        <f t="shared" si="36"/>
        <v>14</v>
      </c>
      <c r="B792" s="68" t="str">
        <f t="shared" si="37"/>
        <v>PU</v>
      </c>
      <c r="C792" t="s">
        <v>241</v>
      </c>
      <c r="D792" t="s">
        <v>1116</v>
      </c>
      <c r="E792">
        <f t="shared" ca="1" si="38"/>
        <v>0</v>
      </c>
    </row>
    <row r="793" spans="1:5">
      <c r="A793" t="str">
        <f t="shared" si="36"/>
        <v>01</v>
      </c>
      <c r="B793" s="68" t="str">
        <f t="shared" si="37"/>
        <v>PU</v>
      </c>
      <c r="C793" t="s">
        <v>242</v>
      </c>
      <c r="D793" t="s">
        <v>1117</v>
      </c>
      <c r="E793">
        <f t="shared" ca="1" si="38"/>
        <v>0</v>
      </c>
    </row>
    <row r="794" spans="1:5">
      <c r="A794" t="str">
        <f t="shared" si="36"/>
        <v>02</v>
      </c>
      <c r="B794" s="68" t="str">
        <f t="shared" si="37"/>
        <v>PU</v>
      </c>
      <c r="C794" t="s">
        <v>242</v>
      </c>
      <c r="D794" t="s">
        <v>1118</v>
      </c>
      <c r="E794">
        <f t="shared" ca="1" si="38"/>
        <v>0</v>
      </c>
    </row>
    <row r="795" spans="1:5">
      <c r="A795" t="str">
        <f t="shared" si="36"/>
        <v>03</v>
      </c>
      <c r="B795" s="68" t="str">
        <f t="shared" si="37"/>
        <v>PU</v>
      </c>
      <c r="C795" t="s">
        <v>242</v>
      </c>
      <c r="D795" t="s">
        <v>1119</v>
      </c>
      <c r="E795">
        <f t="shared" ca="1" si="38"/>
        <v>0</v>
      </c>
    </row>
    <row r="796" spans="1:5">
      <c r="A796" t="str">
        <f t="shared" si="36"/>
        <v>04</v>
      </c>
      <c r="B796" s="68" t="str">
        <f t="shared" si="37"/>
        <v>PU</v>
      </c>
      <c r="C796" t="s">
        <v>242</v>
      </c>
      <c r="D796" t="s">
        <v>1120</v>
      </c>
      <c r="E796">
        <f t="shared" ca="1" si="38"/>
        <v>0</v>
      </c>
    </row>
    <row r="797" spans="1:5">
      <c r="A797" t="str">
        <f t="shared" si="36"/>
        <v>05</v>
      </c>
      <c r="B797" s="68" t="str">
        <f t="shared" si="37"/>
        <v>PU</v>
      </c>
      <c r="C797" t="s">
        <v>242</v>
      </c>
      <c r="D797" t="s">
        <v>1121</v>
      </c>
      <c r="E797">
        <f t="shared" ca="1" si="38"/>
        <v>0</v>
      </c>
    </row>
    <row r="798" spans="1:5">
      <c r="A798" t="str">
        <f t="shared" si="36"/>
        <v>06</v>
      </c>
      <c r="B798" s="68" t="str">
        <f t="shared" si="37"/>
        <v>PU</v>
      </c>
      <c r="C798" t="s">
        <v>242</v>
      </c>
      <c r="D798" t="s">
        <v>1122</v>
      </c>
      <c r="E798">
        <f t="shared" ca="1" si="38"/>
        <v>0</v>
      </c>
    </row>
    <row r="799" spans="1:5">
      <c r="A799" t="str">
        <f t="shared" si="36"/>
        <v>09</v>
      </c>
      <c r="B799" s="68" t="str">
        <f t="shared" si="37"/>
        <v>PU</v>
      </c>
      <c r="C799" t="s">
        <v>242</v>
      </c>
      <c r="D799" t="s">
        <v>1123</v>
      </c>
      <c r="E799">
        <f t="shared" ca="1" si="38"/>
        <v>0</v>
      </c>
    </row>
    <row r="800" spans="1:5">
      <c r="A800" t="str">
        <f t="shared" si="36"/>
        <v>11</v>
      </c>
      <c r="B800" s="68" t="str">
        <f t="shared" si="37"/>
        <v>PU</v>
      </c>
      <c r="C800" t="s">
        <v>242</v>
      </c>
      <c r="D800" t="s">
        <v>1124</v>
      </c>
      <c r="E800">
        <f t="shared" ca="1" si="38"/>
        <v>0</v>
      </c>
    </row>
    <row r="801" spans="1:5">
      <c r="A801" t="str">
        <f t="shared" si="36"/>
        <v>12</v>
      </c>
      <c r="B801" s="68" t="str">
        <f t="shared" si="37"/>
        <v>PU</v>
      </c>
      <c r="C801" t="s">
        <v>242</v>
      </c>
      <c r="D801" t="s">
        <v>1125</v>
      </c>
      <c r="E801">
        <f t="shared" ca="1" si="38"/>
        <v>0</v>
      </c>
    </row>
    <row r="802" spans="1:5">
      <c r="A802" t="str">
        <f t="shared" si="36"/>
        <v>14</v>
      </c>
      <c r="B802" s="68" t="str">
        <f t="shared" si="37"/>
        <v>PU</v>
      </c>
      <c r="C802" t="s">
        <v>242</v>
      </c>
      <c r="D802" t="s">
        <v>1126</v>
      </c>
      <c r="E802">
        <f t="shared" ca="1" si="38"/>
        <v>0</v>
      </c>
    </row>
    <row r="803" spans="1:5">
      <c r="A803" t="str">
        <f t="shared" si="36"/>
        <v>01</v>
      </c>
      <c r="B803" s="68" t="str">
        <f t="shared" si="37"/>
        <v>PU</v>
      </c>
      <c r="C803" t="s">
        <v>243</v>
      </c>
      <c r="D803" t="s">
        <v>1127</v>
      </c>
      <c r="E803">
        <f t="shared" ca="1" si="38"/>
        <v>0</v>
      </c>
    </row>
    <row r="804" spans="1:5">
      <c r="A804" t="str">
        <f t="shared" si="36"/>
        <v>02</v>
      </c>
      <c r="B804" s="68" t="str">
        <f t="shared" si="37"/>
        <v>PU</v>
      </c>
      <c r="C804" t="s">
        <v>243</v>
      </c>
      <c r="D804" t="s">
        <v>1128</v>
      </c>
      <c r="E804">
        <f t="shared" ca="1" si="38"/>
        <v>0</v>
      </c>
    </row>
    <row r="805" spans="1:5">
      <c r="A805" t="str">
        <f t="shared" si="36"/>
        <v>03</v>
      </c>
      <c r="B805" s="68" t="str">
        <f t="shared" si="37"/>
        <v>PU</v>
      </c>
      <c r="C805" t="s">
        <v>243</v>
      </c>
      <c r="D805" t="s">
        <v>1129</v>
      </c>
      <c r="E805">
        <f t="shared" ca="1" si="38"/>
        <v>0</v>
      </c>
    </row>
    <row r="806" spans="1:5">
      <c r="A806" t="str">
        <f t="shared" si="36"/>
        <v>04</v>
      </c>
      <c r="B806" s="68" t="str">
        <f t="shared" si="37"/>
        <v>PU</v>
      </c>
      <c r="C806" t="s">
        <v>243</v>
      </c>
      <c r="D806" t="s">
        <v>1130</v>
      </c>
      <c r="E806">
        <f t="shared" ca="1" si="38"/>
        <v>0</v>
      </c>
    </row>
    <row r="807" spans="1:5">
      <c r="A807" t="str">
        <f t="shared" si="36"/>
        <v>05</v>
      </c>
      <c r="B807" s="68" t="str">
        <f t="shared" si="37"/>
        <v>PU</v>
      </c>
      <c r="C807" t="s">
        <v>243</v>
      </c>
      <c r="D807" t="s">
        <v>1131</v>
      </c>
      <c r="E807">
        <f t="shared" ca="1" si="38"/>
        <v>0</v>
      </c>
    </row>
    <row r="808" spans="1:5">
      <c r="A808" t="str">
        <f t="shared" ref="A808:A871" si="39">MID(D808,LEN(C808)+2,LEN(D808)-LEN(C808))</f>
        <v>06</v>
      </c>
      <c r="B808" s="68" t="str">
        <f t="shared" si="37"/>
        <v>PU</v>
      </c>
      <c r="C808" t="s">
        <v>243</v>
      </c>
      <c r="D808" t="s">
        <v>1132</v>
      </c>
      <c r="E808">
        <f t="shared" ca="1" si="38"/>
        <v>0</v>
      </c>
    </row>
    <row r="809" spans="1:5">
      <c r="A809" t="str">
        <f t="shared" si="39"/>
        <v>09</v>
      </c>
      <c r="B809" s="68" t="str">
        <f t="shared" si="37"/>
        <v>PU</v>
      </c>
      <c r="C809" t="s">
        <v>243</v>
      </c>
      <c r="D809" t="s">
        <v>1133</v>
      </c>
      <c r="E809">
        <f t="shared" ca="1" si="38"/>
        <v>0</v>
      </c>
    </row>
    <row r="810" spans="1:5">
      <c r="A810" t="str">
        <f t="shared" si="39"/>
        <v>11</v>
      </c>
      <c r="B810" s="68" t="str">
        <f t="shared" si="37"/>
        <v>PU</v>
      </c>
      <c r="C810" t="s">
        <v>243</v>
      </c>
      <c r="D810" t="s">
        <v>1134</v>
      </c>
      <c r="E810">
        <f t="shared" ca="1" si="38"/>
        <v>0</v>
      </c>
    </row>
    <row r="811" spans="1:5">
      <c r="A811" t="str">
        <f t="shared" si="39"/>
        <v>12</v>
      </c>
      <c r="B811" s="68" t="str">
        <f t="shared" si="37"/>
        <v>PU</v>
      </c>
      <c r="C811" t="s">
        <v>243</v>
      </c>
      <c r="D811" t="s">
        <v>1135</v>
      </c>
      <c r="E811">
        <f t="shared" ca="1" si="38"/>
        <v>0</v>
      </c>
    </row>
    <row r="812" spans="1:5">
      <c r="A812" t="str">
        <f t="shared" si="39"/>
        <v>14</v>
      </c>
      <c r="B812" s="68" t="str">
        <f t="shared" si="37"/>
        <v>PU</v>
      </c>
      <c r="C812" t="s">
        <v>243</v>
      </c>
      <c r="D812" t="s">
        <v>1136</v>
      </c>
      <c r="E812">
        <f t="shared" ca="1" si="38"/>
        <v>0</v>
      </c>
    </row>
    <row r="813" spans="1:5">
      <c r="A813" t="str">
        <f t="shared" si="39"/>
        <v>01</v>
      </c>
      <c r="B813" s="68" t="str">
        <f t="shared" si="37"/>
        <v>PU</v>
      </c>
      <c r="C813" t="s">
        <v>244</v>
      </c>
      <c r="D813" t="s">
        <v>1137</v>
      </c>
      <c r="E813">
        <f t="shared" ca="1" si="38"/>
        <v>0</v>
      </c>
    </row>
    <row r="814" spans="1:5">
      <c r="A814" t="str">
        <f t="shared" si="39"/>
        <v>02</v>
      </c>
      <c r="B814" s="68" t="str">
        <f t="shared" si="37"/>
        <v>PU</v>
      </c>
      <c r="C814" t="s">
        <v>244</v>
      </c>
      <c r="D814" t="s">
        <v>1138</v>
      </c>
      <c r="E814">
        <f t="shared" ca="1" si="38"/>
        <v>0</v>
      </c>
    </row>
    <row r="815" spans="1:5">
      <c r="A815" t="str">
        <f t="shared" si="39"/>
        <v>03</v>
      </c>
      <c r="B815" s="68" t="str">
        <f t="shared" si="37"/>
        <v>PU</v>
      </c>
      <c r="C815" t="s">
        <v>244</v>
      </c>
      <c r="D815" t="s">
        <v>1139</v>
      </c>
      <c r="E815">
        <f t="shared" ca="1" si="38"/>
        <v>0</v>
      </c>
    </row>
    <row r="816" spans="1:5">
      <c r="A816" t="str">
        <f t="shared" si="39"/>
        <v>04</v>
      </c>
      <c r="B816" s="68" t="str">
        <f t="shared" si="37"/>
        <v>PU</v>
      </c>
      <c r="C816" t="s">
        <v>244</v>
      </c>
      <c r="D816" t="s">
        <v>1140</v>
      </c>
      <c r="E816">
        <f t="shared" ca="1" si="38"/>
        <v>0</v>
      </c>
    </row>
    <row r="817" spans="1:5">
      <c r="A817" t="str">
        <f t="shared" si="39"/>
        <v>05</v>
      </c>
      <c r="B817" s="68" t="str">
        <f t="shared" si="37"/>
        <v>PU</v>
      </c>
      <c r="C817" t="s">
        <v>244</v>
      </c>
      <c r="D817" t="s">
        <v>1141</v>
      </c>
      <c r="E817">
        <f t="shared" ca="1" si="38"/>
        <v>0</v>
      </c>
    </row>
    <row r="818" spans="1:5">
      <c r="A818" t="str">
        <f t="shared" si="39"/>
        <v>06</v>
      </c>
      <c r="B818" s="68" t="str">
        <f t="shared" si="37"/>
        <v>PU</v>
      </c>
      <c r="C818" t="s">
        <v>244</v>
      </c>
      <c r="D818" t="s">
        <v>1142</v>
      </c>
      <c r="E818">
        <f t="shared" ca="1" si="38"/>
        <v>0</v>
      </c>
    </row>
    <row r="819" spans="1:5">
      <c r="A819" t="str">
        <f t="shared" si="39"/>
        <v>09</v>
      </c>
      <c r="B819" s="68" t="str">
        <f t="shared" si="37"/>
        <v>PU</v>
      </c>
      <c r="C819" t="s">
        <v>244</v>
      </c>
      <c r="D819" t="s">
        <v>1143</v>
      </c>
      <c r="E819">
        <f t="shared" ca="1" si="38"/>
        <v>0</v>
      </c>
    </row>
    <row r="820" spans="1:5">
      <c r="A820" t="str">
        <f t="shared" si="39"/>
        <v>11</v>
      </c>
      <c r="B820" s="68" t="str">
        <f t="shared" si="37"/>
        <v>PU</v>
      </c>
      <c r="C820" t="s">
        <v>244</v>
      </c>
      <c r="D820" t="s">
        <v>1144</v>
      </c>
      <c r="E820">
        <f t="shared" ca="1" si="38"/>
        <v>0</v>
      </c>
    </row>
    <row r="821" spans="1:5">
      <c r="A821" t="str">
        <f t="shared" si="39"/>
        <v>12</v>
      </c>
      <c r="B821" s="68" t="str">
        <f t="shared" si="37"/>
        <v>PU</v>
      </c>
      <c r="C821" t="s">
        <v>244</v>
      </c>
      <c r="D821" t="s">
        <v>1145</v>
      </c>
      <c r="E821">
        <f t="shared" ca="1" si="38"/>
        <v>0</v>
      </c>
    </row>
    <row r="822" spans="1:5">
      <c r="A822" t="str">
        <f t="shared" si="39"/>
        <v>14</v>
      </c>
      <c r="B822" s="68" t="str">
        <f t="shared" si="37"/>
        <v>PU</v>
      </c>
      <c r="C822" t="s">
        <v>244</v>
      </c>
      <c r="D822" t="s">
        <v>1146</v>
      </c>
      <c r="E822">
        <f t="shared" ca="1" si="38"/>
        <v>0</v>
      </c>
    </row>
    <row r="823" spans="1:5">
      <c r="A823" t="str">
        <f t="shared" si="39"/>
        <v>01</v>
      </c>
      <c r="B823" s="68" t="str">
        <f t="shared" si="37"/>
        <v>PU</v>
      </c>
      <c r="C823" t="s">
        <v>245</v>
      </c>
      <c r="D823" t="s">
        <v>1147</v>
      </c>
      <c r="E823">
        <f t="shared" ca="1" si="38"/>
        <v>0</v>
      </c>
    </row>
    <row r="824" spans="1:5">
      <c r="A824" t="str">
        <f t="shared" si="39"/>
        <v>02</v>
      </c>
      <c r="B824" s="68" t="str">
        <f t="shared" si="37"/>
        <v>PU</v>
      </c>
      <c r="C824" t="s">
        <v>245</v>
      </c>
      <c r="D824" t="s">
        <v>1148</v>
      </c>
      <c r="E824">
        <f t="shared" ca="1" si="38"/>
        <v>0</v>
      </c>
    </row>
    <row r="825" spans="1:5">
      <c r="A825" t="str">
        <f t="shared" si="39"/>
        <v>03</v>
      </c>
      <c r="B825" s="68" t="str">
        <f t="shared" si="37"/>
        <v>PU</v>
      </c>
      <c r="C825" t="s">
        <v>245</v>
      </c>
      <c r="D825" t="s">
        <v>1149</v>
      </c>
      <c r="E825">
        <f t="shared" ca="1" si="38"/>
        <v>0</v>
      </c>
    </row>
    <row r="826" spans="1:5">
      <c r="A826" t="str">
        <f t="shared" si="39"/>
        <v>04</v>
      </c>
      <c r="B826" s="68" t="str">
        <f t="shared" si="37"/>
        <v>PU</v>
      </c>
      <c r="C826" t="s">
        <v>245</v>
      </c>
      <c r="D826" t="s">
        <v>1150</v>
      </c>
      <c r="E826">
        <f t="shared" ca="1" si="38"/>
        <v>0</v>
      </c>
    </row>
    <row r="827" spans="1:5">
      <c r="A827" t="str">
        <f t="shared" si="39"/>
        <v>05</v>
      </c>
      <c r="B827" s="68" t="str">
        <f t="shared" si="37"/>
        <v>PU</v>
      </c>
      <c r="C827" t="s">
        <v>245</v>
      </c>
      <c r="D827" t="s">
        <v>1151</v>
      </c>
      <c r="E827">
        <f t="shared" ca="1" si="38"/>
        <v>0</v>
      </c>
    </row>
    <row r="828" spans="1:5">
      <c r="A828" t="str">
        <f t="shared" si="39"/>
        <v>06</v>
      </c>
      <c r="B828" s="68" t="str">
        <f t="shared" si="37"/>
        <v>PU</v>
      </c>
      <c r="C828" t="s">
        <v>245</v>
      </c>
      <c r="D828" t="s">
        <v>1152</v>
      </c>
      <c r="E828">
        <f t="shared" ca="1" si="38"/>
        <v>0</v>
      </c>
    </row>
    <row r="829" spans="1:5">
      <c r="A829" t="str">
        <f t="shared" si="39"/>
        <v>09</v>
      </c>
      <c r="B829" s="68" t="str">
        <f t="shared" si="37"/>
        <v>PU</v>
      </c>
      <c r="C829" t="s">
        <v>245</v>
      </c>
      <c r="D829" t="s">
        <v>1153</v>
      </c>
      <c r="E829">
        <f t="shared" ca="1" si="38"/>
        <v>0</v>
      </c>
    </row>
    <row r="830" spans="1:5">
      <c r="A830" t="str">
        <f t="shared" si="39"/>
        <v>11</v>
      </c>
      <c r="B830" s="68" t="str">
        <f t="shared" si="37"/>
        <v>PU</v>
      </c>
      <c r="C830" t="s">
        <v>245</v>
      </c>
      <c r="D830" t="s">
        <v>1154</v>
      </c>
      <c r="E830">
        <f t="shared" ca="1" si="38"/>
        <v>0</v>
      </c>
    </row>
    <row r="831" spans="1:5">
      <c r="A831" t="str">
        <f t="shared" si="39"/>
        <v>12</v>
      </c>
      <c r="B831" s="68" t="str">
        <f t="shared" si="37"/>
        <v>PU</v>
      </c>
      <c r="C831" t="s">
        <v>245</v>
      </c>
      <c r="D831" t="s">
        <v>1155</v>
      </c>
      <c r="E831">
        <f t="shared" ca="1" si="38"/>
        <v>0</v>
      </c>
    </row>
    <row r="832" spans="1:5">
      <c r="A832" t="str">
        <f t="shared" si="39"/>
        <v>14</v>
      </c>
      <c r="B832" s="68" t="str">
        <f t="shared" si="37"/>
        <v>PU</v>
      </c>
      <c r="C832" t="s">
        <v>245</v>
      </c>
      <c r="D832" t="s">
        <v>1156</v>
      </c>
      <c r="E832">
        <f t="shared" ca="1" si="38"/>
        <v>0</v>
      </c>
    </row>
    <row r="833" spans="1:5">
      <c r="A833" t="str">
        <f t="shared" si="39"/>
        <v>01</v>
      </c>
      <c r="B833" s="68" t="str">
        <f t="shared" si="37"/>
        <v>PU</v>
      </c>
      <c r="C833" t="s">
        <v>246</v>
      </c>
      <c r="D833" t="s">
        <v>1157</v>
      </c>
      <c r="E833">
        <f t="shared" ca="1" si="38"/>
        <v>0</v>
      </c>
    </row>
    <row r="834" spans="1:5">
      <c r="A834" t="str">
        <f t="shared" si="39"/>
        <v>02</v>
      </c>
      <c r="B834" s="68" t="str">
        <f t="shared" si="37"/>
        <v>PU</v>
      </c>
      <c r="C834" t="s">
        <v>246</v>
      </c>
      <c r="D834" t="s">
        <v>1158</v>
      </c>
      <c r="E834">
        <f t="shared" ca="1" si="38"/>
        <v>0</v>
      </c>
    </row>
    <row r="835" spans="1:5">
      <c r="A835" t="str">
        <f t="shared" si="39"/>
        <v>03</v>
      </c>
      <c r="B835" s="68" t="str">
        <f t="shared" si="37"/>
        <v>PU</v>
      </c>
      <c r="C835" t="s">
        <v>246</v>
      </c>
      <c r="D835" t="s">
        <v>1159</v>
      </c>
      <c r="E835">
        <f t="shared" ca="1" si="38"/>
        <v>0</v>
      </c>
    </row>
    <row r="836" spans="1:5">
      <c r="A836" t="str">
        <f t="shared" si="39"/>
        <v>04</v>
      </c>
      <c r="B836" s="68" t="str">
        <f t="shared" si="37"/>
        <v>PU</v>
      </c>
      <c r="C836" t="s">
        <v>246</v>
      </c>
      <c r="D836" t="s">
        <v>1160</v>
      </c>
      <c r="E836">
        <f t="shared" ca="1" si="38"/>
        <v>0</v>
      </c>
    </row>
    <row r="837" spans="1:5">
      <c r="A837" t="str">
        <f t="shared" si="39"/>
        <v>05</v>
      </c>
      <c r="B837" s="68" t="str">
        <f t="shared" si="37"/>
        <v>PU</v>
      </c>
      <c r="C837" t="s">
        <v>246</v>
      </c>
      <c r="D837" t="s">
        <v>1161</v>
      </c>
      <c r="E837">
        <f t="shared" ca="1" si="38"/>
        <v>0</v>
      </c>
    </row>
    <row r="838" spans="1:5">
      <c r="A838" t="str">
        <f t="shared" si="39"/>
        <v>06</v>
      </c>
      <c r="B838" s="68" t="str">
        <f t="shared" si="37"/>
        <v>PU</v>
      </c>
      <c r="C838" t="s">
        <v>246</v>
      </c>
      <c r="D838" t="s">
        <v>1162</v>
      </c>
      <c r="E838">
        <f t="shared" ca="1" si="38"/>
        <v>0</v>
      </c>
    </row>
    <row r="839" spans="1:5">
      <c r="A839" t="str">
        <f t="shared" si="39"/>
        <v>09</v>
      </c>
      <c r="B839" s="68" t="str">
        <f t="shared" si="37"/>
        <v>PU</v>
      </c>
      <c r="C839" t="s">
        <v>246</v>
      </c>
      <c r="D839" t="s">
        <v>1163</v>
      </c>
      <c r="E839">
        <f t="shared" ca="1" si="38"/>
        <v>0</v>
      </c>
    </row>
    <row r="840" spans="1:5">
      <c r="A840" t="str">
        <f t="shared" si="39"/>
        <v>11</v>
      </c>
      <c r="B840" s="68" t="str">
        <f t="shared" si="37"/>
        <v>PU</v>
      </c>
      <c r="C840" t="s">
        <v>246</v>
      </c>
      <c r="D840" t="s">
        <v>1164</v>
      </c>
      <c r="E840">
        <f t="shared" ca="1" si="38"/>
        <v>0</v>
      </c>
    </row>
    <row r="841" spans="1:5">
      <c r="A841" t="str">
        <f t="shared" si="39"/>
        <v>12</v>
      </c>
      <c r="B841" s="68" t="str">
        <f t="shared" si="37"/>
        <v>PU</v>
      </c>
      <c r="C841" t="s">
        <v>246</v>
      </c>
      <c r="D841" t="s">
        <v>1165</v>
      </c>
      <c r="E841">
        <f t="shared" ca="1" si="38"/>
        <v>0</v>
      </c>
    </row>
    <row r="842" spans="1:5">
      <c r="A842" t="str">
        <f t="shared" si="39"/>
        <v>14</v>
      </c>
      <c r="B842" s="68" t="str">
        <f t="shared" ref="B842:B905" si="40">IF(ISNUMBER(FIND("PU",D842,1)),"PU",IF(ISNUMBER(FIND("W-",D842,1)),"W",0))</f>
        <v>PU</v>
      </c>
      <c r="C842" t="s">
        <v>246</v>
      </c>
      <c r="D842" t="s">
        <v>1166</v>
      </c>
      <c r="E842">
        <f t="shared" ref="E842:E905" ca="1" si="41">IFERROR(IF(B842=0,VLOOKUP(C842,INDIRECT($G$4&amp;$H$4),MATCH($A842,INDIRECT($G$4&amp;$I$4),0),0),IF(B842="W",VLOOKUP(C842,INDIRECT($G$5&amp;$H$5),MATCH($A842,INDIRECT($G$5&amp;$I$5),0),FALSE),VLOOKUP(C842,INDIRECT($G$6&amp;$H$6),MATCH($A842,INDIRECT($G$6&amp;$I$6),0),FALSE))),0)</f>
        <v>0</v>
      </c>
    </row>
    <row r="843" spans="1:5">
      <c r="A843" t="str">
        <f t="shared" si="39"/>
        <v>01</v>
      </c>
      <c r="B843" s="68">
        <f t="shared" si="40"/>
        <v>0</v>
      </c>
      <c r="C843" t="s">
        <v>196</v>
      </c>
      <c r="D843" t="s">
        <v>1167</v>
      </c>
      <c r="E843">
        <f t="shared" ca="1" si="41"/>
        <v>0</v>
      </c>
    </row>
    <row r="844" spans="1:5">
      <c r="A844" t="str">
        <f t="shared" si="39"/>
        <v>02</v>
      </c>
      <c r="B844" s="68">
        <f t="shared" si="40"/>
        <v>0</v>
      </c>
      <c r="C844" t="s">
        <v>196</v>
      </c>
      <c r="D844" t="s">
        <v>1168</v>
      </c>
      <c r="E844">
        <f t="shared" ca="1" si="41"/>
        <v>0</v>
      </c>
    </row>
    <row r="845" spans="1:5">
      <c r="A845" t="str">
        <f t="shared" si="39"/>
        <v>03</v>
      </c>
      <c r="B845" s="68">
        <f t="shared" si="40"/>
        <v>0</v>
      </c>
      <c r="C845" t="s">
        <v>196</v>
      </c>
      <c r="D845" t="s">
        <v>1169</v>
      </c>
      <c r="E845">
        <f t="shared" ca="1" si="41"/>
        <v>0</v>
      </c>
    </row>
    <row r="846" spans="1:5">
      <c r="A846" t="str">
        <f t="shared" si="39"/>
        <v>04</v>
      </c>
      <c r="B846" s="68">
        <f t="shared" si="40"/>
        <v>0</v>
      </c>
      <c r="C846" t="s">
        <v>196</v>
      </c>
      <c r="D846" t="s">
        <v>1170</v>
      </c>
      <c r="E846">
        <f t="shared" ca="1" si="41"/>
        <v>0</v>
      </c>
    </row>
    <row r="847" spans="1:5">
      <c r="A847" t="str">
        <f t="shared" si="39"/>
        <v>05</v>
      </c>
      <c r="B847" s="68">
        <f t="shared" si="40"/>
        <v>0</v>
      </c>
      <c r="C847" t="s">
        <v>196</v>
      </c>
      <c r="D847" t="s">
        <v>1171</v>
      </c>
      <c r="E847">
        <f t="shared" ca="1" si="41"/>
        <v>0</v>
      </c>
    </row>
    <row r="848" spans="1:5">
      <c r="A848" t="str">
        <f t="shared" si="39"/>
        <v>06</v>
      </c>
      <c r="B848" s="68">
        <f t="shared" si="40"/>
        <v>0</v>
      </c>
      <c r="C848" t="s">
        <v>196</v>
      </c>
      <c r="D848" t="s">
        <v>1172</v>
      </c>
      <c r="E848">
        <f t="shared" ca="1" si="41"/>
        <v>0</v>
      </c>
    </row>
    <row r="849" spans="1:5">
      <c r="A849" t="str">
        <f t="shared" si="39"/>
        <v>07</v>
      </c>
      <c r="B849" s="68">
        <f t="shared" si="40"/>
        <v>0</v>
      </c>
      <c r="C849" t="s">
        <v>196</v>
      </c>
      <c r="D849" t="s">
        <v>1173</v>
      </c>
      <c r="E849">
        <f t="shared" ca="1" si="41"/>
        <v>0</v>
      </c>
    </row>
    <row r="850" spans="1:5">
      <c r="A850" t="str">
        <f t="shared" si="39"/>
        <v>08</v>
      </c>
      <c r="B850" s="68">
        <f t="shared" si="40"/>
        <v>0</v>
      </c>
      <c r="C850" t="s">
        <v>196</v>
      </c>
      <c r="D850" t="s">
        <v>1174</v>
      </c>
      <c r="E850">
        <f t="shared" ca="1" si="41"/>
        <v>0</v>
      </c>
    </row>
    <row r="851" spans="1:5">
      <c r="A851" t="str">
        <f t="shared" si="39"/>
        <v>09</v>
      </c>
      <c r="B851" s="68">
        <f t="shared" si="40"/>
        <v>0</v>
      </c>
      <c r="C851" t="s">
        <v>196</v>
      </c>
      <c r="D851" t="s">
        <v>1175</v>
      </c>
      <c r="E851">
        <f t="shared" ca="1" si="41"/>
        <v>0</v>
      </c>
    </row>
    <row r="852" spans="1:5">
      <c r="A852" t="str">
        <f t="shared" si="39"/>
        <v>10</v>
      </c>
      <c r="B852" s="68">
        <f t="shared" si="40"/>
        <v>0</v>
      </c>
      <c r="C852" t="s">
        <v>196</v>
      </c>
      <c r="D852" t="s">
        <v>1176</v>
      </c>
      <c r="E852">
        <f t="shared" ca="1" si="41"/>
        <v>0</v>
      </c>
    </row>
    <row r="853" spans="1:5">
      <c r="A853" t="str">
        <f t="shared" si="39"/>
        <v>11</v>
      </c>
      <c r="B853" s="68">
        <f t="shared" si="40"/>
        <v>0</v>
      </c>
      <c r="C853" t="s">
        <v>196</v>
      </c>
      <c r="D853" t="s">
        <v>1177</v>
      </c>
      <c r="E853">
        <f t="shared" ca="1" si="41"/>
        <v>0</v>
      </c>
    </row>
    <row r="854" spans="1:5">
      <c r="A854" t="str">
        <f t="shared" si="39"/>
        <v>12</v>
      </c>
      <c r="B854" s="68">
        <f t="shared" si="40"/>
        <v>0</v>
      </c>
      <c r="C854" t="s">
        <v>196</v>
      </c>
      <c r="D854" t="s">
        <v>1178</v>
      </c>
      <c r="E854">
        <f t="shared" ca="1" si="41"/>
        <v>0</v>
      </c>
    </row>
    <row r="855" spans="1:5">
      <c r="A855" t="str">
        <f t="shared" si="39"/>
        <v>13</v>
      </c>
      <c r="B855" s="68">
        <f t="shared" si="40"/>
        <v>0</v>
      </c>
      <c r="C855" t="s">
        <v>196</v>
      </c>
      <c r="D855" t="s">
        <v>1179</v>
      </c>
      <c r="E855">
        <f t="shared" ca="1" si="41"/>
        <v>0</v>
      </c>
    </row>
    <row r="856" spans="1:5">
      <c r="A856" t="str">
        <f t="shared" si="39"/>
        <v>01</v>
      </c>
      <c r="B856" s="68">
        <f t="shared" si="40"/>
        <v>0</v>
      </c>
      <c r="C856" t="s">
        <v>197</v>
      </c>
      <c r="D856" t="s">
        <v>1180</v>
      </c>
      <c r="E856">
        <f t="shared" ca="1" si="41"/>
        <v>0</v>
      </c>
    </row>
    <row r="857" spans="1:5">
      <c r="A857" t="str">
        <f t="shared" si="39"/>
        <v>02</v>
      </c>
      <c r="B857" s="68">
        <f t="shared" si="40"/>
        <v>0</v>
      </c>
      <c r="C857" t="s">
        <v>197</v>
      </c>
      <c r="D857" t="s">
        <v>1181</v>
      </c>
      <c r="E857">
        <f t="shared" ca="1" si="41"/>
        <v>0</v>
      </c>
    </row>
    <row r="858" spans="1:5">
      <c r="A858" t="str">
        <f t="shared" si="39"/>
        <v>03</v>
      </c>
      <c r="B858" s="68">
        <f t="shared" si="40"/>
        <v>0</v>
      </c>
      <c r="C858" t="s">
        <v>197</v>
      </c>
      <c r="D858" t="s">
        <v>1182</v>
      </c>
      <c r="E858">
        <f t="shared" ca="1" si="41"/>
        <v>0</v>
      </c>
    </row>
    <row r="859" spans="1:5">
      <c r="A859" t="str">
        <f t="shared" si="39"/>
        <v>04</v>
      </c>
      <c r="B859" s="68">
        <f t="shared" si="40"/>
        <v>0</v>
      </c>
      <c r="C859" t="s">
        <v>197</v>
      </c>
      <c r="D859" t="s">
        <v>1183</v>
      </c>
      <c r="E859">
        <f t="shared" ca="1" si="41"/>
        <v>0</v>
      </c>
    </row>
    <row r="860" spans="1:5">
      <c r="A860" t="str">
        <f t="shared" si="39"/>
        <v>05</v>
      </c>
      <c r="B860" s="68">
        <f t="shared" si="40"/>
        <v>0</v>
      </c>
      <c r="C860" t="s">
        <v>197</v>
      </c>
      <c r="D860" t="s">
        <v>1184</v>
      </c>
      <c r="E860">
        <f t="shared" ca="1" si="41"/>
        <v>0</v>
      </c>
    </row>
    <row r="861" spans="1:5">
      <c r="A861" t="str">
        <f t="shared" si="39"/>
        <v>06</v>
      </c>
      <c r="B861" s="68">
        <f t="shared" si="40"/>
        <v>0</v>
      </c>
      <c r="C861" t="s">
        <v>197</v>
      </c>
      <c r="D861" t="s">
        <v>1185</v>
      </c>
      <c r="E861">
        <f t="shared" ca="1" si="41"/>
        <v>0</v>
      </c>
    </row>
    <row r="862" spans="1:5">
      <c r="A862" t="str">
        <f t="shared" si="39"/>
        <v>07</v>
      </c>
      <c r="B862" s="68">
        <f t="shared" si="40"/>
        <v>0</v>
      </c>
      <c r="C862" t="s">
        <v>197</v>
      </c>
      <c r="D862" t="s">
        <v>1186</v>
      </c>
      <c r="E862">
        <f t="shared" ca="1" si="41"/>
        <v>0</v>
      </c>
    </row>
    <row r="863" spans="1:5">
      <c r="A863" t="str">
        <f t="shared" si="39"/>
        <v>08</v>
      </c>
      <c r="B863" s="68">
        <f t="shared" si="40"/>
        <v>0</v>
      </c>
      <c r="C863" t="s">
        <v>197</v>
      </c>
      <c r="D863" t="s">
        <v>1187</v>
      </c>
      <c r="E863">
        <f t="shared" ca="1" si="41"/>
        <v>0</v>
      </c>
    </row>
    <row r="864" spans="1:5">
      <c r="A864" t="str">
        <f t="shared" si="39"/>
        <v>09</v>
      </c>
      <c r="B864" s="68">
        <f t="shared" si="40"/>
        <v>0</v>
      </c>
      <c r="C864" t="s">
        <v>197</v>
      </c>
      <c r="D864" t="s">
        <v>1188</v>
      </c>
      <c r="E864">
        <f t="shared" ca="1" si="41"/>
        <v>0</v>
      </c>
    </row>
    <row r="865" spans="1:5">
      <c r="A865" t="str">
        <f t="shared" si="39"/>
        <v>10</v>
      </c>
      <c r="B865" s="68">
        <f t="shared" si="40"/>
        <v>0</v>
      </c>
      <c r="C865" t="s">
        <v>197</v>
      </c>
      <c r="D865" t="s">
        <v>1189</v>
      </c>
      <c r="E865">
        <f t="shared" ca="1" si="41"/>
        <v>0</v>
      </c>
    </row>
    <row r="866" spans="1:5">
      <c r="A866" t="str">
        <f t="shared" si="39"/>
        <v>11</v>
      </c>
      <c r="B866" s="68">
        <f t="shared" si="40"/>
        <v>0</v>
      </c>
      <c r="C866" t="s">
        <v>197</v>
      </c>
      <c r="D866" t="s">
        <v>1190</v>
      </c>
      <c r="E866">
        <f t="shared" ca="1" si="41"/>
        <v>0</v>
      </c>
    </row>
    <row r="867" spans="1:5">
      <c r="A867" t="str">
        <f t="shared" si="39"/>
        <v>12</v>
      </c>
      <c r="B867" s="68">
        <f t="shared" si="40"/>
        <v>0</v>
      </c>
      <c r="C867" t="s">
        <v>197</v>
      </c>
      <c r="D867" t="s">
        <v>1191</v>
      </c>
      <c r="E867">
        <f t="shared" ca="1" si="41"/>
        <v>0</v>
      </c>
    </row>
    <row r="868" spans="1:5">
      <c r="A868" t="str">
        <f t="shared" si="39"/>
        <v>13</v>
      </c>
      <c r="B868" s="68">
        <f t="shared" si="40"/>
        <v>0</v>
      </c>
      <c r="C868" t="s">
        <v>197</v>
      </c>
      <c r="D868" t="s">
        <v>1192</v>
      </c>
      <c r="E868">
        <f t="shared" ca="1" si="41"/>
        <v>0</v>
      </c>
    </row>
    <row r="869" spans="1:5">
      <c r="A869" t="str">
        <f t="shared" si="39"/>
        <v>01</v>
      </c>
      <c r="B869" s="68">
        <f t="shared" si="40"/>
        <v>0</v>
      </c>
      <c r="C869" t="s">
        <v>198</v>
      </c>
      <c r="D869" t="s">
        <v>1193</v>
      </c>
      <c r="E869">
        <f t="shared" ca="1" si="41"/>
        <v>0</v>
      </c>
    </row>
    <row r="870" spans="1:5">
      <c r="A870" t="str">
        <f t="shared" si="39"/>
        <v>02</v>
      </c>
      <c r="B870" s="68">
        <f t="shared" si="40"/>
        <v>0</v>
      </c>
      <c r="C870" t="s">
        <v>198</v>
      </c>
      <c r="D870" t="s">
        <v>1194</v>
      </c>
      <c r="E870">
        <f t="shared" ca="1" si="41"/>
        <v>0</v>
      </c>
    </row>
    <row r="871" spans="1:5">
      <c r="A871" t="str">
        <f t="shared" si="39"/>
        <v>03</v>
      </c>
      <c r="B871" s="68">
        <f t="shared" si="40"/>
        <v>0</v>
      </c>
      <c r="C871" t="s">
        <v>198</v>
      </c>
      <c r="D871" t="s">
        <v>1195</v>
      </c>
      <c r="E871">
        <f t="shared" ca="1" si="41"/>
        <v>0</v>
      </c>
    </row>
    <row r="872" spans="1:5">
      <c r="A872" t="str">
        <f t="shared" ref="A872:A935" si="42">MID(D872,LEN(C872)+2,LEN(D872)-LEN(C872))</f>
        <v>04</v>
      </c>
      <c r="B872" s="68">
        <f t="shared" si="40"/>
        <v>0</v>
      </c>
      <c r="C872" t="s">
        <v>198</v>
      </c>
      <c r="D872" t="s">
        <v>1196</v>
      </c>
      <c r="E872">
        <f t="shared" ca="1" si="41"/>
        <v>0</v>
      </c>
    </row>
    <row r="873" spans="1:5">
      <c r="A873" t="str">
        <f t="shared" si="42"/>
        <v>05</v>
      </c>
      <c r="B873" s="68">
        <f t="shared" si="40"/>
        <v>0</v>
      </c>
      <c r="C873" t="s">
        <v>198</v>
      </c>
      <c r="D873" t="s">
        <v>1197</v>
      </c>
      <c r="E873">
        <f t="shared" ca="1" si="41"/>
        <v>0</v>
      </c>
    </row>
    <row r="874" spans="1:5">
      <c r="A874" t="str">
        <f t="shared" si="42"/>
        <v>06</v>
      </c>
      <c r="B874" s="68">
        <f t="shared" si="40"/>
        <v>0</v>
      </c>
      <c r="C874" t="s">
        <v>198</v>
      </c>
      <c r="D874" t="s">
        <v>1198</v>
      </c>
      <c r="E874">
        <f t="shared" ca="1" si="41"/>
        <v>0</v>
      </c>
    </row>
    <row r="875" spans="1:5">
      <c r="A875" t="str">
        <f t="shared" si="42"/>
        <v>07</v>
      </c>
      <c r="B875" s="68">
        <f t="shared" si="40"/>
        <v>0</v>
      </c>
      <c r="C875" t="s">
        <v>198</v>
      </c>
      <c r="D875" t="s">
        <v>1199</v>
      </c>
      <c r="E875">
        <f t="shared" ca="1" si="41"/>
        <v>0</v>
      </c>
    </row>
    <row r="876" spans="1:5">
      <c r="A876" t="str">
        <f t="shared" si="42"/>
        <v>08</v>
      </c>
      <c r="B876" s="68">
        <f t="shared" si="40"/>
        <v>0</v>
      </c>
      <c r="C876" t="s">
        <v>198</v>
      </c>
      <c r="D876" t="s">
        <v>1200</v>
      </c>
      <c r="E876">
        <f t="shared" ca="1" si="41"/>
        <v>0</v>
      </c>
    </row>
    <row r="877" spans="1:5">
      <c r="A877" t="str">
        <f t="shared" si="42"/>
        <v>09</v>
      </c>
      <c r="B877" s="68">
        <f t="shared" si="40"/>
        <v>0</v>
      </c>
      <c r="C877" t="s">
        <v>198</v>
      </c>
      <c r="D877" t="s">
        <v>1201</v>
      </c>
      <c r="E877">
        <f t="shared" ca="1" si="41"/>
        <v>0</v>
      </c>
    </row>
    <row r="878" spans="1:5">
      <c r="A878" t="str">
        <f t="shared" si="42"/>
        <v>10</v>
      </c>
      <c r="B878" s="68">
        <f t="shared" si="40"/>
        <v>0</v>
      </c>
      <c r="C878" t="s">
        <v>198</v>
      </c>
      <c r="D878" t="s">
        <v>1202</v>
      </c>
      <c r="E878">
        <f t="shared" ca="1" si="41"/>
        <v>0</v>
      </c>
    </row>
    <row r="879" spans="1:5">
      <c r="A879" t="str">
        <f t="shared" si="42"/>
        <v>11</v>
      </c>
      <c r="B879" s="68">
        <f t="shared" si="40"/>
        <v>0</v>
      </c>
      <c r="C879" t="s">
        <v>198</v>
      </c>
      <c r="D879" t="s">
        <v>1203</v>
      </c>
      <c r="E879">
        <f t="shared" ca="1" si="41"/>
        <v>0</v>
      </c>
    </row>
    <row r="880" spans="1:5">
      <c r="A880" t="str">
        <f t="shared" si="42"/>
        <v>12</v>
      </c>
      <c r="B880" s="68">
        <f t="shared" si="40"/>
        <v>0</v>
      </c>
      <c r="C880" t="s">
        <v>198</v>
      </c>
      <c r="D880" t="s">
        <v>1204</v>
      </c>
      <c r="E880">
        <f t="shared" ca="1" si="41"/>
        <v>0</v>
      </c>
    </row>
    <row r="881" spans="1:5">
      <c r="A881" t="str">
        <f t="shared" si="42"/>
        <v>13</v>
      </c>
      <c r="B881" s="68">
        <f t="shared" si="40"/>
        <v>0</v>
      </c>
      <c r="C881" t="s">
        <v>198</v>
      </c>
      <c r="D881" t="s">
        <v>1205</v>
      </c>
      <c r="E881">
        <f t="shared" ca="1" si="41"/>
        <v>0</v>
      </c>
    </row>
    <row r="882" spans="1:5">
      <c r="A882" t="str">
        <f t="shared" si="42"/>
        <v>01</v>
      </c>
      <c r="B882" s="68" t="str">
        <f t="shared" si="40"/>
        <v>W</v>
      </c>
      <c r="C882" t="s">
        <v>202</v>
      </c>
      <c r="D882" t="s">
        <v>1206</v>
      </c>
      <c r="E882">
        <f t="shared" ca="1" si="41"/>
        <v>0</v>
      </c>
    </row>
    <row r="883" spans="1:5">
      <c r="A883" t="str">
        <f t="shared" si="42"/>
        <v>02</v>
      </c>
      <c r="B883" s="68" t="str">
        <f t="shared" si="40"/>
        <v>W</v>
      </c>
      <c r="C883" t="s">
        <v>202</v>
      </c>
      <c r="D883" t="s">
        <v>1207</v>
      </c>
      <c r="E883">
        <f t="shared" ca="1" si="41"/>
        <v>0</v>
      </c>
    </row>
    <row r="884" spans="1:5">
      <c r="A884" t="str">
        <f t="shared" si="42"/>
        <v>03</v>
      </c>
      <c r="B884" s="68" t="str">
        <f t="shared" si="40"/>
        <v>W</v>
      </c>
      <c r="C884" t="s">
        <v>202</v>
      </c>
      <c r="D884" t="s">
        <v>1208</v>
      </c>
      <c r="E884">
        <f t="shared" ca="1" si="41"/>
        <v>0</v>
      </c>
    </row>
    <row r="885" spans="1:5">
      <c r="A885" t="str">
        <f t="shared" si="42"/>
        <v>04</v>
      </c>
      <c r="B885" s="68" t="str">
        <f t="shared" si="40"/>
        <v>W</v>
      </c>
      <c r="C885" t="s">
        <v>202</v>
      </c>
      <c r="D885" t="s">
        <v>1209</v>
      </c>
      <c r="E885">
        <f t="shared" ca="1" si="41"/>
        <v>0</v>
      </c>
    </row>
    <row r="886" spans="1:5">
      <c r="A886" t="str">
        <f t="shared" si="42"/>
        <v>05</v>
      </c>
      <c r="B886" s="68" t="str">
        <f t="shared" si="40"/>
        <v>W</v>
      </c>
      <c r="C886" t="s">
        <v>202</v>
      </c>
      <c r="D886" t="s">
        <v>1210</v>
      </c>
      <c r="E886">
        <f t="shared" ca="1" si="41"/>
        <v>0</v>
      </c>
    </row>
    <row r="887" spans="1:5">
      <c r="A887" t="str">
        <f t="shared" si="42"/>
        <v>06</v>
      </c>
      <c r="B887" s="68" t="str">
        <f t="shared" si="40"/>
        <v>W</v>
      </c>
      <c r="C887" t="s">
        <v>202</v>
      </c>
      <c r="D887" t="s">
        <v>1211</v>
      </c>
      <c r="E887">
        <f t="shared" ca="1" si="41"/>
        <v>0</v>
      </c>
    </row>
    <row r="888" spans="1:5">
      <c r="A888" t="str">
        <f t="shared" si="42"/>
        <v>07</v>
      </c>
      <c r="B888" s="68" t="str">
        <f t="shared" si="40"/>
        <v>W</v>
      </c>
      <c r="C888" t="s">
        <v>202</v>
      </c>
      <c r="D888" t="s">
        <v>1212</v>
      </c>
      <c r="E888">
        <f t="shared" ca="1" si="41"/>
        <v>0</v>
      </c>
    </row>
    <row r="889" spans="1:5">
      <c r="A889" t="str">
        <f t="shared" si="42"/>
        <v>08</v>
      </c>
      <c r="B889" s="68" t="str">
        <f t="shared" si="40"/>
        <v>W</v>
      </c>
      <c r="C889" t="s">
        <v>202</v>
      </c>
      <c r="D889" t="s">
        <v>1213</v>
      </c>
      <c r="E889">
        <f t="shared" ca="1" si="41"/>
        <v>0</v>
      </c>
    </row>
    <row r="890" spans="1:5">
      <c r="A890" t="str">
        <f t="shared" si="42"/>
        <v>09</v>
      </c>
      <c r="B890" s="68" t="str">
        <f t="shared" si="40"/>
        <v>W</v>
      </c>
      <c r="C890" t="s">
        <v>202</v>
      </c>
      <c r="D890" t="s">
        <v>1214</v>
      </c>
      <c r="E890">
        <f t="shared" ca="1" si="41"/>
        <v>0</v>
      </c>
    </row>
    <row r="891" spans="1:5">
      <c r="A891" t="str">
        <f t="shared" si="42"/>
        <v>10</v>
      </c>
      <c r="B891" s="68" t="str">
        <f t="shared" si="40"/>
        <v>W</v>
      </c>
      <c r="C891" t="s">
        <v>202</v>
      </c>
      <c r="D891" t="s">
        <v>1215</v>
      </c>
      <c r="E891">
        <f t="shared" ca="1" si="41"/>
        <v>0</v>
      </c>
    </row>
    <row r="892" spans="1:5">
      <c r="A892" t="str">
        <f t="shared" si="42"/>
        <v>11</v>
      </c>
      <c r="B892" s="68" t="str">
        <f t="shared" si="40"/>
        <v>W</v>
      </c>
      <c r="C892" t="s">
        <v>202</v>
      </c>
      <c r="D892" t="s">
        <v>1216</v>
      </c>
      <c r="E892">
        <f t="shared" ca="1" si="41"/>
        <v>0</v>
      </c>
    </row>
    <row r="893" spans="1:5">
      <c r="A893" t="str">
        <f t="shared" si="42"/>
        <v>12</v>
      </c>
      <c r="B893" s="68" t="str">
        <f t="shared" si="40"/>
        <v>W</v>
      </c>
      <c r="C893" t="s">
        <v>202</v>
      </c>
      <c r="D893" t="s">
        <v>1217</v>
      </c>
      <c r="E893">
        <f t="shared" ca="1" si="41"/>
        <v>0</v>
      </c>
    </row>
    <row r="894" spans="1:5">
      <c r="A894" t="str">
        <f t="shared" si="42"/>
        <v>13</v>
      </c>
      <c r="B894" s="68" t="str">
        <f t="shared" si="40"/>
        <v>W</v>
      </c>
      <c r="C894" t="s">
        <v>202</v>
      </c>
      <c r="D894" t="s">
        <v>1218</v>
      </c>
      <c r="E894">
        <f t="shared" ca="1" si="41"/>
        <v>0</v>
      </c>
    </row>
    <row r="895" spans="1:5">
      <c r="A895" t="str">
        <f t="shared" si="42"/>
        <v>01</v>
      </c>
      <c r="B895" s="68" t="str">
        <f t="shared" si="40"/>
        <v>W</v>
      </c>
      <c r="C895" t="s">
        <v>201</v>
      </c>
      <c r="D895" t="s">
        <v>1219</v>
      </c>
      <c r="E895">
        <f t="shared" ca="1" si="41"/>
        <v>0</v>
      </c>
    </row>
    <row r="896" spans="1:5">
      <c r="A896" t="str">
        <f t="shared" si="42"/>
        <v>02</v>
      </c>
      <c r="B896" s="68" t="str">
        <f t="shared" si="40"/>
        <v>W</v>
      </c>
      <c r="C896" t="s">
        <v>201</v>
      </c>
      <c r="D896" t="s">
        <v>1220</v>
      </c>
      <c r="E896">
        <f t="shared" ca="1" si="41"/>
        <v>0</v>
      </c>
    </row>
    <row r="897" spans="1:5">
      <c r="A897" t="str">
        <f t="shared" si="42"/>
        <v>03</v>
      </c>
      <c r="B897" s="68" t="str">
        <f t="shared" si="40"/>
        <v>W</v>
      </c>
      <c r="C897" t="s">
        <v>201</v>
      </c>
      <c r="D897" t="s">
        <v>1221</v>
      </c>
      <c r="E897">
        <f t="shared" ca="1" si="41"/>
        <v>0</v>
      </c>
    </row>
    <row r="898" spans="1:5">
      <c r="A898" t="str">
        <f t="shared" si="42"/>
        <v>04</v>
      </c>
      <c r="B898" s="68" t="str">
        <f t="shared" si="40"/>
        <v>W</v>
      </c>
      <c r="C898" t="s">
        <v>201</v>
      </c>
      <c r="D898" t="s">
        <v>1222</v>
      </c>
      <c r="E898">
        <f t="shared" ca="1" si="41"/>
        <v>0</v>
      </c>
    </row>
    <row r="899" spans="1:5">
      <c r="A899" t="str">
        <f t="shared" si="42"/>
        <v>05</v>
      </c>
      <c r="B899" s="68" t="str">
        <f t="shared" si="40"/>
        <v>W</v>
      </c>
      <c r="C899" t="s">
        <v>201</v>
      </c>
      <c r="D899" t="s">
        <v>1223</v>
      </c>
      <c r="E899">
        <f t="shared" ca="1" si="41"/>
        <v>0</v>
      </c>
    </row>
    <row r="900" spans="1:5">
      <c r="A900" t="str">
        <f t="shared" si="42"/>
        <v>06</v>
      </c>
      <c r="B900" s="68" t="str">
        <f t="shared" si="40"/>
        <v>W</v>
      </c>
      <c r="C900" t="s">
        <v>201</v>
      </c>
      <c r="D900" t="s">
        <v>1224</v>
      </c>
      <c r="E900">
        <f t="shared" ca="1" si="41"/>
        <v>0</v>
      </c>
    </row>
    <row r="901" spans="1:5">
      <c r="A901" t="str">
        <f t="shared" si="42"/>
        <v>07</v>
      </c>
      <c r="B901" s="68" t="str">
        <f t="shared" si="40"/>
        <v>W</v>
      </c>
      <c r="C901" t="s">
        <v>201</v>
      </c>
      <c r="D901" t="s">
        <v>1225</v>
      </c>
      <c r="E901">
        <f t="shared" ca="1" si="41"/>
        <v>0</v>
      </c>
    </row>
    <row r="902" spans="1:5">
      <c r="A902" t="str">
        <f t="shared" si="42"/>
        <v>08</v>
      </c>
      <c r="B902" s="68" t="str">
        <f t="shared" si="40"/>
        <v>W</v>
      </c>
      <c r="C902" t="s">
        <v>201</v>
      </c>
      <c r="D902" t="s">
        <v>1226</v>
      </c>
      <c r="E902">
        <f t="shared" ca="1" si="41"/>
        <v>0</v>
      </c>
    </row>
    <row r="903" spans="1:5">
      <c r="A903" t="str">
        <f t="shared" si="42"/>
        <v>09</v>
      </c>
      <c r="B903" s="68" t="str">
        <f t="shared" si="40"/>
        <v>W</v>
      </c>
      <c r="C903" t="s">
        <v>201</v>
      </c>
      <c r="D903" t="s">
        <v>1227</v>
      </c>
      <c r="E903">
        <f t="shared" ca="1" si="41"/>
        <v>0</v>
      </c>
    </row>
    <row r="904" spans="1:5">
      <c r="A904" t="str">
        <f t="shared" si="42"/>
        <v>10</v>
      </c>
      <c r="B904" s="68" t="str">
        <f t="shared" si="40"/>
        <v>W</v>
      </c>
      <c r="C904" t="s">
        <v>201</v>
      </c>
      <c r="D904" t="s">
        <v>1228</v>
      </c>
      <c r="E904">
        <f t="shared" ca="1" si="41"/>
        <v>0</v>
      </c>
    </row>
    <row r="905" spans="1:5">
      <c r="A905" t="str">
        <f t="shared" si="42"/>
        <v>11</v>
      </c>
      <c r="B905" s="68" t="str">
        <f t="shared" si="40"/>
        <v>W</v>
      </c>
      <c r="C905" t="s">
        <v>201</v>
      </c>
      <c r="D905" t="s">
        <v>1229</v>
      </c>
      <c r="E905">
        <f t="shared" ca="1" si="41"/>
        <v>0</v>
      </c>
    </row>
    <row r="906" spans="1:5">
      <c r="A906" t="str">
        <f t="shared" si="42"/>
        <v>12</v>
      </c>
      <c r="B906" s="68" t="str">
        <f t="shared" ref="B906:B969" si="43">IF(ISNUMBER(FIND("PU",D906,1)),"PU",IF(ISNUMBER(FIND("W-",D906,1)),"W",0))</f>
        <v>W</v>
      </c>
      <c r="C906" t="s">
        <v>201</v>
      </c>
      <c r="D906" t="s">
        <v>1230</v>
      </c>
      <c r="E906">
        <f t="shared" ref="E906:E969" ca="1" si="44">IFERROR(IF(B906=0,VLOOKUP(C906,INDIRECT($G$4&amp;$H$4),MATCH($A906,INDIRECT($G$4&amp;$I$4),0),0),IF(B906="W",VLOOKUP(C906,INDIRECT($G$5&amp;$H$5),MATCH($A906,INDIRECT($G$5&amp;$I$5),0),FALSE),VLOOKUP(C906,INDIRECT($G$6&amp;$H$6),MATCH($A906,INDIRECT($G$6&amp;$I$6),0),FALSE))),0)</f>
        <v>0</v>
      </c>
    </row>
    <row r="907" spans="1:5">
      <c r="A907" t="str">
        <f t="shared" si="42"/>
        <v>13</v>
      </c>
      <c r="B907" s="68" t="str">
        <f t="shared" si="43"/>
        <v>W</v>
      </c>
      <c r="C907" t="s">
        <v>201</v>
      </c>
      <c r="D907" t="s">
        <v>1231</v>
      </c>
      <c r="E907">
        <f t="shared" ca="1" si="44"/>
        <v>0</v>
      </c>
    </row>
    <row r="908" spans="1:5">
      <c r="A908" t="str">
        <f t="shared" si="42"/>
        <v>01</v>
      </c>
      <c r="B908" s="68" t="str">
        <f t="shared" si="43"/>
        <v>W</v>
      </c>
      <c r="C908" t="s">
        <v>203</v>
      </c>
      <c r="D908" t="s">
        <v>1232</v>
      </c>
      <c r="E908">
        <f t="shared" ca="1" si="44"/>
        <v>0</v>
      </c>
    </row>
    <row r="909" spans="1:5">
      <c r="A909" t="str">
        <f t="shared" si="42"/>
        <v>02</v>
      </c>
      <c r="B909" s="68" t="str">
        <f t="shared" si="43"/>
        <v>W</v>
      </c>
      <c r="C909" t="s">
        <v>203</v>
      </c>
      <c r="D909" t="s">
        <v>1233</v>
      </c>
      <c r="E909">
        <f t="shared" ca="1" si="44"/>
        <v>0</v>
      </c>
    </row>
    <row r="910" spans="1:5">
      <c r="A910" t="str">
        <f t="shared" si="42"/>
        <v>03</v>
      </c>
      <c r="B910" s="68" t="str">
        <f t="shared" si="43"/>
        <v>W</v>
      </c>
      <c r="C910" t="s">
        <v>203</v>
      </c>
      <c r="D910" t="s">
        <v>1234</v>
      </c>
      <c r="E910">
        <f t="shared" ca="1" si="44"/>
        <v>0</v>
      </c>
    </row>
    <row r="911" spans="1:5">
      <c r="A911" t="str">
        <f t="shared" si="42"/>
        <v>04</v>
      </c>
      <c r="B911" s="68" t="str">
        <f t="shared" si="43"/>
        <v>W</v>
      </c>
      <c r="C911" t="s">
        <v>203</v>
      </c>
      <c r="D911" t="s">
        <v>1235</v>
      </c>
      <c r="E911">
        <f t="shared" ca="1" si="44"/>
        <v>0</v>
      </c>
    </row>
    <row r="912" spans="1:5">
      <c r="A912" t="str">
        <f t="shared" si="42"/>
        <v>05</v>
      </c>
      <c r="B912" s="68" t="str">
        <f t="shared" si="43"/>
        <v>W</v>
      </c>
      <c r="C912" t="s">
        <v>203</v>
      </c>
      <c r="D912" t="s">
        <v>1236</v>
      </c>
      <c r="E912">
        <f t="shared" ca="1" si="44"/>
        <v>0</v>
      </c>
    </row>
    <row r="913" spans="1:5">
      <c r="A913" t="str">
        <f t="shared" si="42"/>
        <v>06</v>
      </c>
      <c r="B913" s="68" t="str">
        <f t="shared" si="43"/>
        <v>W</v>
      </c>
      <c r="C913" t="s">
        <v>203</v>
      </c>
      <c r="D913" t="s">
        <v>1237</v>
      </c>
      <c r="E913">
        <f t="shared" ca="1" si="44"/>
        <v>0</v>
      </c>
    </row>
    <row r="914" spans="1:5">
      <c r="A914" t="str">
        <f t="shared" si="42"/>
        <v>07</v>
      </c>
      <c r="B914" s="68" t="str">
        <f t="shared" si="43"/>
        <v>W</v>
      </c>
      <c r="C914" t="s">
        <v>203</v>
      </c>
      <c r="D914" t="s">
        <v>1238</v>
      </c>
      <c r="E914">
        <f t="shared" ca="1" si="44"/>
        <v>0</v>
      </c>
    </row>
    <row r="915" spans="1:5">
      <c r="A915" t="str">
        <f t="shared" si="42"/>
        <v>08</v>
      </c>
      <c r="B915" s="68" t="str">
        <f t="shared" si="43"/>
        <v>W</v>
      </c>
      <c r="C915" t="s">
        <v>203</v>
      </c>
      <c r="D915" t="s">
        <v>1239</v>
      </c>
      <c r="E915">
        <f t="shared" ca="1" si="44"/>
        <v>0</v>
      </c>
    </row>
    <row r="916" spans="1:5">
      <c r="A916" t="str">
        <f t="shared" si="42"/>
        <v>09</v>
      </c>
      <c r="B916" s="68" t="str">
        <f t="shared" si="43"/>
        <v>W</v>
      </c>
      <c r="C916" t="s">
        <v>203</v>
      </c>
      <c r="D916" t="s">
        <v>1240</v>
      </c>
      <c r="E916">
        <f t="shared" ca="1" si="44"/>
        <v>0</v>
      </c>
    </row>
    <row r="917" spans="1:5">
      <c r="A917" t="str">
        <f t="shared" si="42"/>
        <v>10</v>
      </c>
      <c r="B917" s="68" t="str">
        <f t="shared" si="43"/>
        <v>W</v>
      </c>
      <c r="C917" t="s">
        <v>203</v>
      </c>
      <c r="D917" t="s">
        <v>1241</v>
      </c>
      <c r="E917">
        <f t="shared" ca="1" si="44"/>
        <v>0</v>
      </c>
    </row>
    <row r="918" spans="1:5">
      <c r="A918" t="str">
        <f t="shared" si="42"/>
        <v>11</v>
      </c>
      <c r="B918" s="68" t="str">
        <f t="shared" si="43"/>
        <v>W</v>
      </c>
      <c r="C918" t="s">
        <v>203</v>
      </c>
      <c r="D918" t="s">
        <v>1242</v>
      </c>
      <c r="E918">
        <f t="shared" ca="1" si="44"/>
        <v>0</v>
      </c>
    </row>
    <row r="919" spans="1:5">
      <c r="A919" t="str">
        <f t="shared" si="42"/>
        <v>12</v>
      </c>
      <c r="B919" s="68" t="str">
        <f t="shared" si="43"/>
        <v>W</v>
      </c>
      <c r="C919" t="s">
        <v>203</v>
      </c>
      <c r="D919" t="s">
        <v>1243</v>
      </c>
      <c r="E919">
        <f t="shared" ca="1" si="44"/>
        <v>0</v>
      </c>
    </row>
    <row r="920" spans="1:5">
      <c r="A920" t="str">
        <f t="shared" si="42"/>
        <v>13</v>
      </c>
      <c r="B920" s="68" t="str">
        <f t="shared" si="43"/>
        <v>W</v>
      </c>
      <c r="C920" t="s">
        <v>203</v>
      </c>
      <c r="D920" t="s">
        <v>1244</v>
      </c>
      <c r="E920">
        <f t="shared" ca="1" si="44"/>
        <v>0</v>
      </c>
    </row>
    <row r="921" spans="1:5">
      <c r="A921" t="str">
        <f t="shared" si="42"/>
        <v>01</v>
      </c>
      <c r="B921" s="68" t="str">
        <f t="shared" si="43"/>
        <v>W</v>
      </c>
      <c r="C921" t="s">
        <v>204</v>
      </c>
      <c r="D921" t="s">
        <v>1245</v>
      </c>
      <c r="E921">
        <f t="shared" ca="1" si="44"/>
        <v>0</v>
      </c>
    </row>
    <row r="922" spans="1:5">
      <c r="A922" t="str">
        <f t="shared" si="42"/>
        <v>02</v>
      </c>
      <c r="B922" s="68" t="str">
        <f t="shared" si="43"/>
        <v>W</v>
      </c>
      <c r="C922" t="s">
        <v>204</v>
      </c>
      <c r="D922" t="s">
        <v>1246</v>
      </c>
      <c r="E922">
        <f t="shared" ca="1" si="44"/>
        <v>0</v>
      </c>
    </row>
    <row r="923" spans="1:5">
      <c r="A923" t="str">
        <f t="shared" si="42"/>
        <v>03</v>
      </c>
      <c r="B923" s="68" t="str">
        <f t="shared" si="43"/>
        <v>W</v>
      </c>
      <c r="C923" t="s">
        <v>204</v>
      </c>
      <c r="D923" t="s">
        <v>1247</v>
      </c>
      <c r="E923">
        <f t="shared" ca="1" si="44"/>
        <v>0</v>
      </c>
    </row>
    <row r="924" spans="1:5">
      <c r="A924" t="str">
        <f t="shared" si="42"/>
        <v>04</v>
      </c>
      <c r="B924" s="68" t="str">
        <f t="shared" si="43"/>
        <v>W</v>
      </c>
      <c r="C924" t="s">
        <v>204</v>
      </c>
      <c r="D924" t="s">
        <v>1248</v>
      </c>
      <c r="E924">
        <f t="shared" ca="1" si="44"/>
        <v>0</v>
      </c>
    </row>
    <row r="925" spans="1:5">
      <c r="A925" t="str">
        <f t="shared" si="42"/>
        <v>05</v>
      </c>
      <c r="B925" s="68" t="str">
        <f t="shared" si="43"/>
        <v>W</v>
      </c>
      <c r="C925" t="s">
        <v>204</v>
      </c>
      <c r="D925" t="s">
        <v>1249</v>
      </c>
      <c r="E925">
        <f t="shared" ca="1" si="44"/>
        <v>0</v>
      </c>
    </row>
    <row r="926" spans="1:5">
      <c r="A926" t="str">
        <f t="shared" si="42"/>
        <v>06</v>
      </c>
      <c r="B926" s="68" t="str">
        <f t="shared" si="43"/>
        <v>W</v>
      </c>
      <c r="C926" t="s">
        <v>204</v>
      </c>
      <c r="D926" t="s">
        <v>1250</v>
      </c>
      <c r="E926">
        <f t="shared" ca="1" si="44"/>
        <v>0</v>
      </c>
    </row>
    <row r="927" spans="1:5">
      <c r="A927" t="str">
        <f t="shared" si="42"/>
        <v>07</v>
      </c>
      <c r="B927" s="68" t="str">
        <f t="shared" si="43"/>
        <v>W</v>
      </c>
      <c r="C927" t="s">
        <v>204</v>
      </c>
      <c r="D927" t="s">
        <v>1251</v>
      </c>
      <c r="E927">
        <f t="shared" ca="1" si="44"/>
        <v>0</v>
      </c>
    </row>
    <row r="928" spans="1:5">
      <c r="A928" t="str">
        <f t="shared" si="42"/>
        <v>08</v>
      </c>
      <c r="B928" s="68" t="str">
        <f t="shared" si="43"/>
        <v>W</v>
      </c>
      <c r="C928" t="s">
        <v>204</v>
      </c>
      <c r="D928" t="s">
        <v>1252</v>
      </c>
      <c r="E928">
        <f t="shared" ca="1" si="44"/>
        <v>0</v>
      </c>
    </row>
    <row r="929" spans="1:5">
      <c r="A929" t="str">
        <f t="shared" si="42"/>
        <v>09</v>
      </c>
      <c r="B929" s="68" t="str">
        <f t="shared" si="43"/>
        <v>W</v>
      </c>
      <c r="C929" t="s">
        <v>204</v>
      </c>
      <c r="D929" t="s">
        <v>1253</v>
      </c>
      <c r="E929">
        <f t="shared" ca="1" si="44"/>
        <v>0</v>
      </c>
    </row>
    <row r="930" spans="1:5">
      <c r="A930" t="str">
        <f t="shared" si="42"/>
        <v>10</v>
      </c>
      <c r="B930" s="68" t="str">
        <f t="shared" si="43"/>
        <v>W</v>
      </c>
      <c r="C930" t="s">
        <v>204</v>
      </c>
      <c r="D930" t="s">
        <v>1254</v>
      </c>
      <c r="E930">
        <f t="shared" ca="1" si="44"/>
        <v>0</v>
      </c>
    </row>
    <row r="931" spans="1:5">
      <c r="A931" t="str">
        <f t="shared" si="42"/>
        <v>11</v>
      </c>
      <c r="B931" s="68" t="str">
        <f t="shared" si="43"/>
        <v>W</v>
      </c>
      <c r="C931" t="s">
        <v>204</v>
      </c>
      <c r="D931" t="s">
        <v>1255</v>
      </c>
      <c r="E931">
        <f t="shared" ca="1" si="44"/>
        <v>0</v>
      </c>
    </row>
    <row r="932" spans="1:5">
      <c r="A932" t="str">
        <f t="shared" si="42"/>
        <v>12</v>
      </c>
      <c r="B932" s="68" t="str">
        <f t="shared" si="43"/>
        <v>W</v>
      </c>
      <c r="C932" t="s">
        <v>204</v>
      </c>
      <c r="D932" t="s">
        <v>1256</v>
      </c>
      <c r="E932">
        <f t="shared" ca="1" si="44"/>
        <v>0</v>
      </c>
    </row>
    <row r="933" spans="1:5">
      <c r="A933" t="str">
        <f t="shared" si="42"/>
        <v>13</v>
      </c>
      <c r="B933" s="68" t="str">
        <f t="shared" si="43"/>
        <v>W</v>
      </c>
      <c r="C933" t="s">
        <v>204</v>
      </c>
      <c r="D933" t="s">
        <v>1257</v>
      </c>
      <c r="E933">
        <f t="shared" ca="1" si="44"/>
        <v>0</v>
      </c>
    </row>
    <row r="934" spans="1:5">
      <c r="A934" t="str">
        <f t="shared" si="42"/>
        <v>01</v>
      </c>
      <c r="B934" s="68" t="str">
        <f t="shared" si="43"/>
        <v>W</v>
      </c>
      <c r="C934" t="s">
        <v>205</v>
      </c>
      <c r="D934" t="s">
        <v>1258</v>
      </c>
      <c r="E934">
        <f t="shared" ca="1" si="44"/>
        <v>0</v>
      </c>
    </row>
    <row r="935" spans="1:5">
      <c r="A935" t="str">
        <f t="shared" si="42"/>
        <v>02</v>
      </c>
      <c r="B935" s="68" t="str">
        <f t="shared" si="43"/>
        <v>W</v>
      </c>
      <c r="C935" t="s">
        <v>205</v>
      </c>
      <c r="D935" t="s">
        <v>1259</v>
      </c>
      <c r="E935">
        <f t="shared" ca="1" si="44"/>
        <v>0</v>
      </c>
    </row>
    <row r="936" spans="1:5">
      <c r="A936" t="str">
        <f t="shared" ref="A936:A999" si="45">MID(D936,LEN(C936)+2,LEN(D936)-LEN(C936))</f>
        <v>03</v>
      </c>
      <c r="B936" s="68" t="str">
        <f t="shared" si="43"/>
        <v>W</v>
      </c>
      <c r="C936" t="s">
        <v>205</v>
      </c>
      <c r="D936" t="s">
        <v>1260</v>
      </c>
      <c r="E936">
        <f t="shared" ca="1" si="44"/>
        <v>0</v>
      </c>
    </row>
    <row r="937" spans="1:5">
      <c r="A937" t="str">
        <f t="shared" si="45"/>
        <v>04</v>
      </c>
      <c r="B937" s="68" t="str">
        <f t="shared" si="43"/>
        <v>W</v>
      </c>
      <c r="C937" t="s">
        <v>205</v>
      </c>
      <c r="D937" t="s">
        <v>1261</v>
      </c>
      <c r="E937">
        <f t="shared" ca="1" si="44"/>
        <v>0</v>
      </c>
    </row>
    <row r="938" spans="1:5">
      <c r="A938" t="str">
        <f t="shared" si="45"/>
        <v>05</v>
      </c>
      <c r="B938" s="68" t="str">
        <f t="shared" si="43"/>
        <v>W</v>
      </c>
      <c r="C938" t="s">
        <v>205</v>
      </c>
      <c r="D938" t="s">
        <v>1262</v>
      </c>
      <c r="E938">
        <f t="shared" ca="1" si="44"/>
        <v>0</v>
      </c>
    </row>
    <row r="939" spans="1:5">
      <c r="A939" t="str">
        <f t="shared" si="45"/>
        <v>06</v>
      </c>
      <c r="B939" s="68" t="str">
        <f t="shared" si="43"/>
        <v>W</v>
      </c>
      <c r="C939" t="s">
        <v>205</v>
      </c>
      <c r="D939" t="s">
        <v>1263</v>
      </c>
      <c r="E939">
        <f t="shared" ca="1" si="44"/>
        <v>0</v>
      </c>
    </row>
    <row r="940" spans="1:5">
      <c r="A940" t="str">
        <f t="shared" si="45"/>
        <v>07</v>
      </c>
      <c r="B940" s="68" t="str">
        <f t="shared" si="43"/>
        <v>W</v>
      </c>
      <c r="C940" t="s">
        <v>205</v>
      </c>
      <c r="D940" t="s">
        <v>1264</v>
      </c>
      <c r="E940">
        <f t="shared" ca="1" si="44"/>
        <v>0</v>
      </c>
    </row>
    <row r="941" spans="1:5">
      <c r="A941" t="str">
        <f t="shared" si="45"/>
        <v>08</v>
      </c>
      <c r="B941" s="68" t="str">
        <f t="shared" si="43"/>
        <v>W</v>
      </c>
      <c r="C941" t="s">
        <v>205</v>
      </c>
      <c r="D941" t="s">
        <v>1265</v>
      </c>
      <c r="E941">
        <f t="shared" ca="1" si="44"/>
        <v>0</v>
      </c>
    </row>
    <row r="942" spans="1:5">
      <c r="A942" t="str">
        <f t="shared" si="45"/>
        <v>09</v>
      </c>
      <c r="B942" s="68" t="str">
        <f t="shared" si="43"/>
        <v>W</v>
      </c>
      <c r="C942" t="s">
        <v>205</v>
      </c>
      <c r="D942" t="s">
        <v>1266</v>
      </c>
      <c r="E942">
        <f t="shared" ca="1" si="44"/>
        <v>0</v>
      </c>
    </row>
    <row r="943" spans="1:5">
      <c r="A943" t="str">
        <f t="shared" si="45"/>
        <v>10</v>
      </c>
      <c r="B943" s="68" t="str">
        <f t="shared" si="43"/>
        <v>W</v>
      </c>
      <c r="C943" t="s">
        <v>205</v>
      </c>
      <c r="D943" t="s">
        <v>1267</v>
      </c>
      <c r="E943">
        <f t="shared" ca="1" si="44"/>
        <v>0</v>
      </c>
    </row>
    <row r="944" spans="1:5">
      <c r="A944" t="str">
        <f t="shared" si="45"/>
        <v>11</v>
      </c>
      <c r="B944" s="68" t="str">
        <f t="shared" si="43"/>
        <v>W</v>
      </c>
      <c r="C944" t="s">
        <v>205</v>
      </c>
      <c r="D944" t="s">
        <v>1268</v>
      </c>
      <c r="E944">
        <f t="shared" ca="1" si="44"/>
        <v>0</v>
      </c>
    </row>
    <row r="945" spans="1:5">
      <c r="A945" t="str">
        <f t="shared" si="45"/>
        <v>12</v>
      </c>
      <c r="B945" s="68" t="str">
        <f t="shared" si="43"/>
        <v>W</v>
      </c>
      <c r="C945" t="s">
        <v>205</v>
      </c>
      <c r="D945" t="s">
        <v>1269</v>
      </c>
      <c r="E945">
        <f t="shared" ca="1" si="44"/>
        <v>0</v>
      </c>
    </row>
    <row r="946" spans="1:5">
      <c r="A946" t="str">
        <f t="shared" si="45"/>
        <v>13</v>
      </c>
      <c r="B946" s="68" t="str">
        <f t="shared" si="43"/>
        <v>W</v>
      </c>
      <c r="C946" t="s">
        <v>205</v>
      </c>
      <c r="D946" t="s">
        <v>1270</v>
      </c>
      <c r="E946">
        <f t="shared" ca="1" si="44"/>
        <v>0</v>
      </c>
    </row>
    <row r="947" spans="1:5">
      <c r="A947" t="str">
        <f t="shared" si="45"/>
        <v>01</v>
      </c>
      <c r="B947" s="68" t="str">
        <f t="shared" si="43"/>
        <v>W</v>
      </c>
      <c r="C947" t="s">
        <v>206</v>
      </c>
      <c r="D947" t="s">
        <v>1271</v>
      </c>
      <c r="E947">
        <f t="shared" ca="1" si="44"/>
        <v>0</v>
      </c>
    </row>
    <row r="948" spans="1:5">
      <c r="A948" t="str">
        <f t="shared" si="45"/>
        <v>02</v>
      </c>
      <c r="B948" s="68" t="str">
        <f t="shared" si="43"/>
        <v>W</v>
      </c>
      <c r="C948" t="s">
        <v>206</v>
      </c>
      <c r="D948" t="s">
        <v>1272</v>
      </c>
      <c r="E948">
        <f t="shared" ca="1" si="44"/>
        <v>0</v>
      </c>
    </row>
    <row r="949" spans="1:5">
      <c r="A949" t="str">
        <f t="shared" si="45"/>
        <v>03</v>
      </c>
      <c r="B949" s="68" t="str">
        <f t="shared" si="43"/>
        <v>W</v>
      </c>
      <c r="C949" t="s">
        <v>206</v>
      </c>
      <c r="D949" t="s">
        <v>1273</v>
      </c>
      <c r="E949">
        <f t="shared" ca="1" si="44"/>
        <v>0</v>
      </c>
    </row>
    <row r="950" spans="1:5">
      <c r="A950" t="str">
        <f t="shared" si="45"/>
        <v>04</v>
      </c>
      <c r="B950" s="68" t="str">
        <f t="shared" si="43"/>
        <v>W</v>
      </c>
      <c r="C950" t="s">
        <v>206</v>
      </c>
      <c r="D950" t="s">
        <v>1274</v>
      </c>
      <c r="E950">
        <f t="shared" ca="1" si="44"/>
        <v>0</v>
      </c>
    </row>
    <row r="951" spans="1:5">
      <c r="A951" t="str">
        <f t="shared" si="45"/>
        <v>05</v>
      </c>
      <c r="B951" s="68" t="str">
        <f t="shared" si="43"/>
        <v>W</v>
      </c>
      <c r="C951" t="s">
        <v>206</v>
      </c>
      <c r="D951" t="s">
        <v>1275</v>
      </c>
      <c r="E951">
        <f t="shared" ca="1" si="44"/>
        <v>0</v>
      </c>
    </row>
    <row r="952" spans="1:5">
      <c r="A952" t="str">
        <f t="shared" si="45"/>
        <v>06</v>
      </c>
      <c r="B952" s="68" t="str">
        <f t="shared" si="43"/>
        <v>W</v>
      </c>
      <c r="C952" t="s">
        <v>206</v>
      </c>
      <c r="D952" t="s">
        <v>1276</v>
      </c>
      <c r="E952">
        <f t="shared" ca="1" si="44"/>
        <v>0</v>
      </c>
    </row>
    <row r="953" spans="1:5">
      <c r="A953" t="str">
        <f t="shared" si="45"/>
        <v>07</v>
      </c>
      <c r="B953" s="68" t="str">
        <f t="shared" si="43"/>
        <v>W</v>
      </c>
      <c r="C953" t="s">
        <v>206</v>
      </c>
      <c r="D953" t="s">
        <v>1277</v>
      </c>
      <c r="E953">
        <f t="shared" ca="1" si="44"/>
        <v>0</v>
      </c>
    </row>
    <row r="954" spans="1:5">
      <c r="A954" t="str">
        <f t="shared" si="45"/>
        <v>08</v>
      </c>
      <c r="B954" s="68" t="str">
        <f t="shared" si="43"/>
        <v>W</v>
      </c>
      <c r="C954" t="s">
        <v>206</v>
      </c>
      <c r="D954" t="s">
        <v>1278</v>
      </c>
      <c r="E954">
        <f t="shared" ca="1" si="44"/>
        <v>0</v>
      </c>
    </row>
    <row r="955" spans="1:5">
      <c r="A955" t="str">
        <f t="shared" si="45"/>
        <v>09</v>
      </c>
      <c r="B955" s="68" t="str">
        <f t="shared" si="43"/>
        <v>W</v>
      </c>
      <c r="C955" t="s">
        <v>206</v>
      </c>
      <c r="D955" t="s">
        <v>1279</v>
      </c>
      <c r="E955">
        <f t="shared" ca="1" si="44"/>
        <v>0</v>
      </c>
    </row>
    <row r="956" spans="1:5">
      <c r="A956" t="str">
        <f t="shared" si="45"/>
        <v>10</v>
      </c>
      <c r="B956" s="68" t="str">
        <f t="shared" si="43"/>
        <v>W</v>
      </c>
      <c r="C956" t="s">
        <v>206</v>
      </c>
      <c r="D956" t="s">
        <v>1280</v>
      </c>
      <c r="E956">
        <f t="shared" ca="1" si="44"/>
        <v>0</v>
      </c>
    </row>
    <row r="957" spans="1:5">
      <c r="A957" t="str">
        <f t="shared" si="45"/>
        <v>11</v>
      </c>
      <c r="B957" s="68" t="str">
        <f t="shared" si="43"/>
        <v>W</v>
      </c>
      <c r="C957" t="s">
        <v>206</v>
      </c>
      <c r="D957" t="s">
        <v>1281</v>
      </c>
      <c r="E957">
        <f t="shared" ca="1" si="44"/>
        <v>0</v>
      </c>
    </row>
    <row r="958" spans="1:5">
      <c r="A958" t="str">
        <f t="shared" si="45"/>
        <v>12</v>
      </c>
      <c r="B958" s="68" t="str">
        <f t="shared" si="43"/>
        <v>W</v>
      </c>
      <c r="C958" t="s">
        <v>206</v>
      </c>
      <c r="D958" t="s">
        <v>1282</v>
      </c>
      <c r="E958">
        <f t="shared" ca="1" si="44"/>
        <v>0</v>
      </c>
    </row>
    <row r="959" spans="1:5">
      <c r="A959" t="str">
        <f t="shared" si="45"/>
        <v>13</v>
      </c>
      <c r="B959" s="68" t="str">
        <f t="shared" si="43"/>
        <v>W</v>
      </c>
      <c r="C959" t="s">
        <v>206</v>
      </c>
      <c r="D959" t="s">
        <v>1283</v>
      </c>
      <c r="E959">
        <f t="shared" ca="1" si="44"/>
        <v>0</v>
      </c>
    </row>
    <row r="960" spans="1:5">
      <c r="A960" t="str">
        <f t="shared" si="45"/>
        <v>01</v>
      </c>
      <c r="B960" s="68" t="str">
        <f t="shared" si="43"/>
        <v>W</v>
      </c>
      <c r="C960" t="s">
        <v>208</v>
      </c>
      <c r="D960" t="s">
        <v>1284</v>
      </c>
      <c r="E960">
        <f t="shared" ca="1" si="44"/>
        <v>0</v>
      </c>
    </row>
    <row r="961" spans="1:5">
      <c r="A961" t="str">
        <f t="shared" si="45"/>
        <v>02</v>
      </c>
      <c r="B961" s="68" t="str">
        <f t="shared" si="43"/>
        <v>W</v>
      </c>
      <c r="C961" t="s">
        <v>208</v>
      </c>
      <c r="D961" t="s">
        <v>1285</v>
      </c>
      <c r="E961">
        <f t="shared" ca="1" si="44"/>
        <v>0</v>
      </c>
    </row>
    <row r="962" spans="1:5">
      <c r="A962" t="str">
        <f t="shared" si="45"/>
        <v>03</v>
      </c>
      <c r="B962" s="68" t="str">
        <f t="shared" si="43"/>
        <v>W</v>
      </c>
      <c r="C962" t="s">
        <v>208</v>
      </c>
      <c r="D962" t="s">
        <v>1286</v>
      </c>
      <c r="E962">
        <f t="shared" ca="1" si="44"/>
        <v>0</v>
      </c>
    </row>
    <row r="963" spans="1:5">
      <c r="A963" t="str">
        <f t="shared" si="45"/>
        <v>04</v>
      </c>
      <c r="B963" s="68" t="str">
        <f t="shared" si="43"/>
        <v>W</v>
      </c>
      <c r="C963" t="s">
        <v>208</v>
      </c>
      <c r="D963" t="s">
        <v>1287</v>
      </c>
      <c r="E963">
        <f t="shared" ca="1" si="44"/>
        <v>0</v>
      </c>
    </row>
    <row r="964" spans="1:5">
      <c r="A964" t="str">
        <f t="shared" si="45"/>
        <v>05</v>
      </c>
      <c r="B964" s="68" t="str">
        <f t="shared" si="43"/>
        <v>W</v>
      </c>
      <c r="C964" t="s">
        <v>208</v>
      </c>
      <c r="D964" t="s">
        <v>1288</v>
      </c>
      <c r="E964">
        <f t="shared" ca="1" si="44"/>
        <v>0</v>
      </c>
    </row>
    <row r="965" spans="1:5">
      <c r="A965" t="str">
        <f t="shared" si="45"/>
        <v>06</v>
      </c>
      <c r="B965" s="68" t="str">
        <f t="shared" si="43"/>
        <v>W</v>
      </c>
      <c r="C965" t="s">
        <v>208</v>
      </c>
      <c r="D965" t="s">
        <v>1289</v>
      </c>
      <c r="E965">
        <f t="shared" ca="1" si="44"/>
        <v>0</v>
      </c>
    </row>
    <row r="966" spans="1:5">
      <c r="A966" t="str">
        <f t="shared" si="45"/>
        <v>07</v>
      </c>
      <c r="B966" s="68" t="str">
        <f t="shared" si="43"/>
        <v>W</v>
      </c>
      <c r="C966" t="s">
        <v>208</v>
      </c>
      <c r="D966" t="s">
        <v>1290</v>
      </c>
      <c r="E966">
        <f t="shared" ca="1" si="44"/>
        <v>0</v>
      </c>
    </row>
    <row r="967" spans="1:5">
      <c r="A967" t="str">
        <f t="shared" si="45"/>
        <v>08</v>
      </c>
      <c r="B967" s="68" t="str">
        <f t="shared" si="43"/>
        <v>W</v>
      </c>
      <c r="C967" t="s">
        <v>208</v>
      </c>
      <c r="D967" t="s">
        <v>1291</v>
      </c>
      <c r="E967">
        <f t="shared" ca="1" si="44"/>
        <v>0</v>
      </c>
    </row>
    <row r="968" spans="1:5">
      <c r="A968" t="str">
        <f t="shared" si="45"/>
        <v>09</v>
      </c>
      <c r="B968" s="68" t="str">
        <f t="shared" si="43"/>
        <v>W</v>
      </c>
      <c r="C968" t="s">
        <v>208</v>
      </c>
      <c r="D968" t="s">
        <v>1292</v>
      </c>
      <c r="E968">
        <f t="shared" ca="1" si="44"/>
        <v>0</v>
      </c>
    </row>
    <row r="969" spans="1:5">
      <c r="A969" t="str">
        <f t="shared" si="45"/>
        <v>10</v>
      </c>
      <c r="B969" s="68" t="str">
        <f t="shared" si="43"/>
        <v>W</v>
      </c>
      <c r="C969" t="s">
        <v>208</v>
      </c>
      <c r="D969" t="s">
        <v>1293</v>
      </c>
      <c r="E969">
        <f t="shared" ca="1" si="44"/>
        <v>0</v>
      </c>
    </row>
    <row r="970" spans="1:5">
      <c r="A970" t="str">
        <f t="shared" si="45"/>
        <v>11</v>
      </c>
      <c r="B970" s="68" t="str">
        <f t="shared" ref="B970:B1033" si="46">IF(ISNUMBER(FIND("PU",D970,1)),"PU",IF(ISNUMBER(FIND("W-",D970,1)),"W",0))</f>
        <v>W</v>
      </c>
      <c r="C970" t="s">
        <v>208</v>
      </c>
      <c r="D970" t="s">
        <v>1294</v>
      </c>
      <c r="E970">
        <f t="shared" ref="E970:E1033" ca="1" si="47">IFERROR(IF(B970=0,VLOOKUP(C970,INDIRECT($G$4&amp;$H$4),MATCH($A970,INDIRECT($G$4&amp;$I$4),0),0),IF(B970="W",VLOOKUP(C970,INDIRECT($G$5&amp;$H$5),MATCH($A970,INDIRECT($G$5&amp;$I$5),0),FALSE),VLOOKUP(C970,INDIRECT($G$6&amp;$H$6),MATCH($A970,INDIRECT($G$6&amp;$I$6),0),FALSE))),0)</f>
        <v>0</v>
      </c>
    </row>
    <row r="971" spans="1:5">
      <c r="A971" t="str">
        <f t="shared" si="45"/>
        <v>12</v>
      </c>
      <c r="B971" s="68" t="str">
        <f t="shared" si="46"/>
        <v>W</v>
      </c>
      <c r="C971" t="s">
        <v>208</v>
      </c>
      <c r="D971" t="s">
        <v>1295</v>
      </c>
      <c r="E971">
        <f t="shared" ca="1" si="47"/>
        <v>0</v>
      </c>
    </row>
    <row r="972" spans="1:5">
      <c r="A972" t="str">
        <f t="shared" si="45"/>
        <v>13</v>
      </c>
      <c r="B972" s="68" t="str">
        <f t="shared" si="46"/>
        <v>W</v>
      </c>
      <c r="C972" t="s">
        <v>208</v>
      </c>
      <c r="D972" t="s">
        <v>1296</v>
      </c>
      <c r="E972">
        <f t="shared" ca="1" si="47"/>
        <v>0</v>
      </c>
    </row>
    <row r="973" spans="1:5">
      <c r="A973" t="str">
        <f t="shared" si="45"/>
        <v>01</v>
      </c>
      <c r="B973" s="68" t="str">
        <f t="shared" si="46"/>
        <v>W</v>
      </c>
      <c r="C973" t="s">
        <v>209</v>
      </c>
      <c r="D973" t="s">
        <v>1297</v>
      </c>
      <c r="E973">
        <f t="shared" ca="1" si="47"/>
        <v>0</v>
      </c>
    </row>
    <row r="974" spans="1:5">
      <c r="A974" t="str">
        <f t="shared" si="45"/>
        <v>02</v>
      </c>
      <c r="B974" s="68" t="str">
        <f t="shared" si="46"/>
        <v>W</v>
      </c>
      <c r="C974" t="s">
        <v>209</v>
      </c>
      <c r="D974" t="s">
        <v>1298</v>
      </c>
      <c r="E974">
        <f t="shared" ca="1" si="47"/>
        <v>0</v>
      </c>
    </row>
    <row r="975" spans="1:5">
      <c r="A975" t="str">
        <f t="shared" si="45"/>
        <v>03</v>
      </c>
      <c r="B975" s="68" t="str">
        <f t="shared" si="46"/>
        <v>W</v>
      </c>
      <c r="C975" t="s">
        <v>209</v>
      </c>
      <c r="D975" t="s">
        <v>1299</v>
      </c>
      <c r="E975">
        <f t="shared" ca="1" si="47"/>
        <v>0</v>
      </c>
    </row>
    <row r="976" spans="1:5">
      <c r="A976" t="str">
        <f t="shared" si="45"/>
        <v>04</v>
      </c>
      <c r="B976" s="68" t="str">
        <f t="shared" si="46"/>
        <v>W</v>
      </c>
      <c r="C976" t="s">
        <v>209</v>
      </c>
      <c r="D976" t="s">
        <v>1300</v>
      </c>
      <c r="E976">
        <f t="shared" ca="1" si="47"/>
        <v>0</v>
      </c>
    </row>
    <row r="977" spans="1:5">
      <c r="A977" t="str">
        <f t="shared" si="45"/>
        <v>05</v>
      </c>
      <c r="B977" s="68" t="str">
        <f t="shared" si="46"/>
        <v>W</v>
      </c>
      <c r="C977" t="s">
        <v>209</v>
      </c>
      <c r="D977" t="s">
        <v>1301</v>
      </c>
      <c r="E977">
        <f t="shared" ca="1" si="47"/>
        <v>0</v>
      </c>
    </row>
    <row r="978" spans="1:5">
      <c r="A978" t="str">
        <f t="shared" si="45"/>
        <v>06</v>
      </c>
      <c r="B978" s="68" t="str">
        <f t="shared" si="46"/>
        <v>W</v>
      </c>
      <c r="C978" t="s">
        <v>209</v>
      </c>
      <c r="D978" t="s">
        <v>1302</v>
      </c>
      <c r="E978">
        <f t="shared" ca="1" si="47"/>
        <v>0</v>
      </c>
    </row>
    <row r="979" spans="1:5">
      <c r="A979" t="str">
        <f t="shared" si="45"/>
        <v>07</v>
      </c>
      <c r="B979" s="68" t="str">
        <f t="shared" si="46"/>
        <v>W</v>
      </c>
      <c r="C979" t="s">
        <v>209</v>
      </c>
      <c r="D979" t="s">
        <v>1303</v>
      </c>
      <c r="E979">
        <f t="shared" ca="1" si="47"/>
        <v>0</v>
      </c>
    </row>
    <row r="980" spans="1:5">
      <c r="A980" t="str">
        <f t="shared" si="45"/>
        <v>08</v>
      </c>
      <c r="B980" s="68" t="str">
        <f t="shared" si="46"/>
        <v>W</v>
      </c>
      <c r="C980" t="s">
        <v>209</v>
      </c>
      <c r="D980" t="s">
        <v>1304</v>
      </c>
      <c r="E980">
        <f t="shared" ca="1" si="47"/>
        <v>0</v>
      </c>
    </row>
    <row r="981" spans="1:5">
      <c r="A981" t="str">
        <f t="shared" si="45"/>
        <v>09</v>
      </c>
      <c r="B981" s="68" t="str">
        <f t="shared" si="46"/>
        <v>W</v>
      </c>
      <c r="C981" t="s">
        <v>209</v>
      </c>
      <c r="D981" t="s">
        <v>1305</v>
      </c>
      <c r="E981">
        <f t="shared" ca="1" si="47"/>
        <v>0</v>
      </c>
    </row>
    <row r="982" spans="1:5">
      <c r="A982" t="str">
        <f t="shared" si="45"/>
        <v>10</v>
      </c>
      <c r="B982" s="68" t="str">
        <f t="shared" si="46"/>
        <v>W</v>
      </c>
      <c r="C982" t="s">
        <v>209</v>
      </c>
      <c r="D982" t="s">
        <v>1306</v>
      </c>
      <c r="E982">
        <f t="shared" ca="1" si="47"/>
        <v>0</v>
      </c>
    </row>
    <row r="983" spans="1:5">
      <c r="A983" t="str">
        <f t="shared" si="45"/>
        <v>11</v>
      </c>
      <c r="B983" s="68" t="str">
        <f t="shared" si="46"/>
        <v>W</v>
      </c>
      <c r="C983" t="s">
        <v>209</v>
      </c>
      <c r="D983" t="s">
        <v>1307</v>
      </c>
      <c r="E983">
        <f t="shared" ca="1" si="47"/>
        <v>0</v>
      </c>
    </row>
    <row r="984" spans="1:5">
      <c r="A984" t="str">
        <f t="shared" si="45"/>
        <v>12</v>
      </c>
      <c r="B984" s="68" t="str">
        <f t="shared" si="46"/>
        <v>W</v>
      </c>
      <c r="C984" t="s">
        <v>209</v>
      </c>
      <c r="D984" t="s">
        <v>1308</v>
      </c>
      <c r="E984">
        <f t="shared" ca="1" si="47"/>
        <v>0</v>
      </c>
    </row>
    <row r="985" spans="1:5">
      <c r="A985" t="str">
        <f t="shared" si="45"/>
        <v>13</v>
      </c>
      <c r="B985" s="68" t="str">
        <f t="shared" si="46"/>
        <v>W</v>
      </c>
      <c r="C985" t="s">
        <v>209</v>
      </c>
      <c r="D985" t="s">
        <v>1309</v>
      </c>
      <c r="E985">
        <f t="shared" ca="1" si="47"/>
        <v>0</v>
      </c>
    </row>
    <row r="986" spans="1:5">
      <c r="A986" t="str">
        <f t="shared" si="45"/>
        <v>01</v>
      </c>
      <c r="B986" s="68" t="str">
        <f t="shared" si="46"/>
        <v>W</v>
      </c>
      <c r="C986" t="s">
        <v>210</v>
      </c>
      <c r="D986" t="s">
        <v>1310</v>
      </c>
      <c r="E986">
        <f t="shared" ca="1" si="47"/>
        <v>0</v>
      </c>
    </row>
    <row r="987" spans="1:5">
      <c r="A987" t="str">
        <f t="shared" si="45"/>
        <v>02</v>
      </c>
      <c r="B987" s="68" t="str">
        <f t="shared" si="46"/>
        <v>W</v>
      </c>
      <c r="C987" t="s">
        <v>210</v>
      </c>
      <c r="D987" t="s">
        <v>1311</v>
      </c>
      <c r="E987">
        <f t="shared" ca="1" si="47"/>
        <v>0</v>
      </c>
    </row>
    <row r="988" spans="1:5">
      <c r="A988" t="str">
        <f t="shared" si="45"/>
        <v>03</v>
      </c>
      <c r="B988" s="68" t="str">
        <f t="shared" si="46"/>
        <v>W</v>
      </c>
      <c r="C988" t="s">
        <v>210</v>
      </c>
      <c r="D988" t="s">
        <v>1312</v>
      </c>
      <c r="E988">
        <f t="shared" ca="1" si="47"/>
        <v>0</v>
      </c>
    </row>
    <row r="989" spans="1:5">
      <c r="A989" t="str">
        <f t="shared" si="45"/>
        <v>04</v>
      </c>
      <c r="B989" s="68" t="str">
        <f t="shared" si="46"/>
        <v>W</v>
      </c>
      <c r="C989" t="s">
        <v>210</v>
      </c>
      <c r="D989" t="s">
        <v>1313</v>
      </c>
      <c r="E989">
        <f t="shared" ca="1" si="47"/>
        <v>0</v>
      </c>
    </row>
    <row r="990" spans="1:5">
      <c r="A990" t="str">
        <f t="shared" si="45"/>
        <v>05</v>
      </c>
      <c r="B990" s="68" t="str">
        <f t="shared" si="46"/>
        <v>W</v>
      </c>
      <c r="C990" t="s">
        <v>210</v>
      </c>
      <c r="D990" t="s">
        <v>1314</v>
      </c>
      <c r="E990">
        <f t="shared" ca="1" si="47"/>
        <v>0</v>
      </c>
    </row>
    <row r="991" spans="1:5">
      <c r="A991" t="str">
        <f t="shared" si="45"/>
        <v>06</v>
      </c>
      <c r="B991" s="68" t="str">
        <f t="shared" si="46"/>
        <v>W</v>
      </c>
      <c r="C991" t="s">
        <v>210</v>
      </c>
      <c r="D991" t="s">
        <v>1315</v>
      </c>
      <c r="E991">
        <f t="shared" ca="1" si="47"/>
        <v>0</v>
      </c>
    </row>
    <row r="992" spans="1:5">
      <c r="A992" t="str">
        <f t="shared" si="45"/>
        <v>07</v>
      </c>
      <c r="B992" s="68" t="str">
        <f t="shared" si="46"/>
        <v>W</v>
      </c>
      <c r="C992" t="s">
        <v>210</v>
      </c>
      <c r="D992" t="s">
        <v>1316</v>
      </c>
      <c r="E992">
        <f t="shared" ca="1" si="47"/>
        <v>0</v>
      </c>
    </row>
    <row r="993" spans="1:5">
      <c r="A993" t="str">
        <f t="shared" si="45"/>
        <v>08</v>
      </c>
      <c r="B993" s="68" t="str">
        <f t="shared" si="46"/>
        <v>W</v>
      </c>
      <c r="C993" t="s">
        <v>210</v>
      </c>
      <c r="D993" t="s">
        <v>1317</v>
      </c>
      <c r="E993">
        <f t="shared" ca="1" si="47"/>
        <v>0</v>
      </c>
    </row>
    <row r="994" spans="1:5">
      <c r="A994" t="str">
        <f t="shared" si="45"/>
        <v>09</v>
      </c>
      <c r="B994" s="68" t="str">
        <f t="shared" si="46"/>
        <v>W</v>
      </c>
      <c r="C994" t="s">
        <v>210</v>
      </c>
      <c r="D994" t="s">
        <v>1318</v>
      </c>
      <c r="E994">
        <f t="shared" ca="1" si="47"/>
        <v>0</v>
      </c>
    </row>
    <row r="995" spans="1:5">
      <c r="A995" t="str">
        <f t="shared" si="45"/>
        <v>10</v>
      </c>
      <c r="B995" s="68" t="str">
        <f t="shared" si="46"/>
        <v>W</v>
      </c>
      <c r="C995" t="s">
        <v>210</v>
      </c>
      <c r="D995" t="s">
        <v>1319</v>
      </c>
      <c r="E995">
        <f t="shared" ca="1" si="47"/>
        <v>0</v>
      </c>
    </row>
    <row r="996" spans="1:5">
      <c r="A996" t="str">
        <f t="shared" si="45"/>
        <v>11</v>
      </c>
      <c r="B996" s="68" t="str">
        <f t="shared" si="46"/>
        <v>W</v>
      </c>
      <c r="C996" t="s">
        <v>210</v>
      </c>
      <c r="D996" t="s">
        <v>1320</v>
      </c>
      <c r="E996">
        <f t="shared" ca="1" si="47"/>
        <v>0</v>
      </c>
    </row>
    <row r="997" spans="1:5">
      <c r="A997" t="str">
        <f t="shared" si="45"/>
        <v>12</v>
      </c>
      <c r="B997" s="68" t="str">
        <f t="shared" si="46"/>
        <v>W</v>
      </c>
      <c r="C997" t="s">
        <v>210</v>
      </c>
      <c r="D997" t="s">
        <v>1321</v>
      </c>
      <c r="E997">
        <f t="shared" ca="1" si="47"/>
        <v>0</v>
      </c>
    </row>
    <row r="998" spans="1:5">
      <c r="A998" t="str">
        <f t="shared" si="45"/>
        <v>13</v>
      </c>
      <c r="B998" s="68" t="str">
        <f t="shared" si="46"/>
        <v>W</v>
      </c>
      <c r="C998" t="s">
        <v>210</v>
      </c>
      <c r="D998" t="s">
        <v>1322</v>
      </c>
      <c r="E998">
        <f t="shared" ca="1" si="47"/>
        <v>0</v>
      </c>
    </row>
    <row r="999" spans="1:5">
      <c r="A999" t="str">
        <f t="shared" si="45"/>
        <v>01</v>
      </c>
      <c r="B999" s="68" t="str">
        <f t="shared" si="46"/>
        <v>W</v>
      </c>
      <c r="C999" t="s">
        <v>211</v>
      </c>
      <c r="D999" t="s">
        <v>1323</v>
      </c>
      <c r="E999">
        <f t="shared" ca="1" si="47"/>
        <v>0</v>
      </c>
    </row>
    <row r="1000" spans="1:5">
      <c r="A1000" t="str">
        <f t="shared" ref="A1000:A1063" si="48">MID(D1000,LEN(C1000)+2,LEN(D1000)-LEN(C1000))</f>
        <v>02</v>
      </c>
      <c r="B1000" s="68" t="str">
        <f t="shared" si="46"/>
        <v>W</v>
      </c>
      <c r="C1000" t="s">
        <v>211</v>
      </c>
      <c r="D1000" t="s">
        <v>1324</v>
      </c>
      <c r="E1000">
        <f t="shared" ca="1" si="47"/>
        <v>0</v>
      </c>
    </row>
    <row r="1001" spans="1:5">
      <c r="A1001" t="str">
        <f t="shared" si="48"/>
        <v>03</v>
      </c>
      <c r="B1001" s="68" t="str">
        <f t="shared" si="46"/>
        <v>W</v>
      </c>
      <c r="C1001" t="s">
        <v>211</v>
      </c>
      <c r="D1001" t="s">
        <v>1325</v>
      </c>
      <c r="E1001">
        <f t="shared" ca="1" si="47"/>
        <v>0</v>
      </c>
    </row>
    <row r="1002" spans="1:5">
      <c r="A1002" t="str">
        <f t="shared" si="48"/>
        <v>04</v>
      </c>
      <c r="B1002" s="68" t="str">
        <f t="shared" si="46"/>
        <v>W</v>
      </c>
      <c r="C1002" t="s">
        <v>211</v>
      </c>
      <c r="D1002" t="s">
        <v>1326</v>
      </c>
      <c r="E1002">
        <f t="shared" ca="1" si="47"/>
        <v>0</v>
      </c>
    </row>
    <row r="1003" spans="1:5">
      <c r="A1003" t="str">
        <f t="shared" si="48"/>
        <v>05</v>
      </c>
      <c r="B1003" s="68" t="str">
        <f t="shared" si="46"/>
        <v>W</v>
      </c>
      <c r="C1003" t="s">
        <v>211</v>
      </c>
      <c r="D1003" t="s">
        <v>1327</v>
      </c>
      <c r="E1003">
        <f t="shared" ca="1" si="47"/>
        <v>0</v>
      </c>
    </row>
    <row r="1004" spans="1:5">
      <c r="A1004" t="str">
        <f t="shared" si="48"/>
        <v>06</v>
      </c>
      <c r="B1004" s="68" t="str">
        <f t="shared" si="46"/>
        <v>W</v>
      </c>
      <c r="C1004" t="s">
        <v>211</v>
      </c>
      <c r="D1004" t="s">
        <v>1328</v>
      </c>
      <c r="E1004">
        <f t="shared" ca="1" si="47"/>
        <v>0</v>
      </c>
    </row>
    <row r="1005" spans="1:5">
      <c r="A1005" t="str">
        <f t="shared" si="48"/>
        <v>07</v>
      </c>
      <c r="B1005" s="68" t="str">
        <f t="shared" si="46"/>
        <v>W</v>
      </c>
      <c r="C1005" t="s">
        <v>211</v>
      </c>
      <c r="D1005" t="s">
        <v>1329</v>
      </c>
      <c r="E1005">
        <f t="shared" ca="1" si="47"/>
        <v>0</v>
      </c>
    </row>
    <row r="1006" spans="1:5">
      <c r="A1006" t="str">
        <f t="shared" si="48"/>
        <v>08</v>
      </c>
      <c r="B1006" s="68" t="str">
        <f t="shared" si="46"/>
        <v>W</v>
      </c>
      <c r="C1006" t="s">
        <v>211</v>
      </c>
      <c r="D1006" t="s">
        <v>1330</v>
      </c>
      <c r="E1006">
        <f t="shared" ca="1" si="47"/>
        <v>0</v>
      </c>
    </row>
    <row r="1007" spans="1:5">
      <c r="A1007" t="str">
        <f t="shared" si="48"/>
        <v>09</v>
      </c>
      <c r="B1007" s="68" t="str">
        <f t="shared" si="46"/>
        <v>W</v>
      </c>
      <c r="C1007" t="s">
        <v>211</v>
      </c>
      <c r="D1007" t="s">
        <v>1331</v>
      </c>
      <c r="E1007">
        <f t="shared" ca="1" si="47"/>
        <v>0</v>
      </c>
    </row>
    <row r="1008" spans="1:5">
      <c r="A1008" t="str">
        <f t="shared" si="48"/>
        <v>10</v>
      </c>
      <c r="B1008" s="68" t="str">
        <f t="shared" si="46"/>
        <v>W</v>
      </c>
      <c r="C1008" t="s">
        <v>211</v>
      </c>
      <c r="D1008" t="s">
        <v>1332</v>
      </c>
      <c r="E1008">
        <f t="shared" ca="1" si="47"/>
        <v>0</v>
      </c>
    </row>
    <row r="1009" spans="1:5">
      <c r="A1009" t="str">
        <f t="shared" si="48"/>
        <v>11</v>
      </c>
      <c r="B1009" s="68" t="str">
        <f t="shared" si="46"/>
        <v>W</v>
      </c>
      <c r="C1009" t="s">
        <v>211</v>
      </c>
      <c r="D1009" t="s">
        <v>1333</v>
      </c>
      <c r="E1009">
        <f t="shared" ca="1" si="47"/>
        <v>0</v>
      </c>
    </row>
    <row r="1010" spans="1:5">
      <c r="A1010" t="str">
        <f t="shared" si="48"/>
        <v>12</v>
      </c>
      <c r="B1010" s="68" t="str">
        <f t="shared" si="46"/>
        <v>W</v>
      </c>
      <c r="C1010" t="s">
        <v>211</v>
      </c>
      <c r="D1010" t="s">
        <v>1334</v>
      </c>
      <c r="E1010">
        <f t="shared" ca="1" si="47"/>
        <v>0</v>
      </c>
    </row>
    <row r="1011" spans="1:5">
      <c r="A1011" t="str">
        <f t="shared" si="48"/>
        <v>13</v>
      </c>
      <c r="B1011" s="68" t="str">
        <f t="shared" si="46"/>
        <v>W</v>
      </c>
      <c r="C1011" t="s">
        <v>211</v>
      </c>
      <c r="D1011" t="s">
        <v>1335</v>
      </c>
      <c r="E1011">
        <f t="shared" ca="1" si="47"/>
        <v>0</v>
      </c>
    </row>
    <row r="1012" spans="1:5">
      <c r="A1012" t="str">
        <f t="shared" si="48"/>
        <v>01</v>
      </c>
      <c r="B1012" s="68" t="str">
        <f t="shared" si="46"/>
        <v>W</v>
      </c>
      <c r="C1012" t="s">
        <v>212</v>
      </c>
      <c r="D1012" t="s">
        <v>1336</v>
      </c>
      <c r="E1012">
        <f t="shared" ca="1" si="47"/>
        <v>0</v>
      </c>
    </row>
    <row r="1013" spans="1:5">
      <c r="A1013" t="str">
        <f t="shared" si="48"/>
        <v>02</v>
      </c>
      <c r="B1013" s="68" t="str">
        <f t="shared" si="46"/>
        <v>W</v>
      </c>
      <c r="C1013" t="s">
        <v>212</v>
      </c>
      <c r="D1013" t="s">
        <v>1337</v>
      </c>
      <c r="E1013">
        <f t="shared" ca="1" si="47"/>
        <v>0</v>
      </c>
    </row>
    <row r="1014" spans="1:5">
      <c r="A1014" t="str">
        <f t="shared" si="48"/>
        <v>03</v>
      </c>
      <c r="B1014" s="68" t="str">
        <f t="shared" si="46"/>
        <v>W</v>
      </c>
      <c r="C1014" t="s">
        <v>212</v>
      </c>
      <c r="D1014" t="s">
        <v>1338</v>
      </c>
      <c r="E1014">
        <f t="shared" ca="1" si="47"/>
        <v>0</v>
      </c>
    </row>
    <row r="1015" spans="1:5">
      <c r="A1015" t="str">
        <f t="shared" si="48"/>
        <v>04</v>
      </c>
      <c r="B1015" s="68" t="str">
        <f t="shared" si="46"/>
        <v>W</v>
      </c>
      <c r="C1015" t="s">
        <v>212</v>
      </c>
      <c r="D1015" t="s">
        <v>1339</v>
      </c>
      <c r="E1015">
        <f t="shared" ca="1" si="47"/>
        <v>0</v>
      </c>
    </row>
    <row r="1016" spans="1:5">
      <c r="A1016" t="str">
        <f t="shared" si="48"/>
        <v>05</v>
      </c>
      <c r="B1016" s="68" t="str">
        <f t="shared" si="46"/>
        <v>W</v>
      </c>
      <c r="C1016" t="s">
        <v>212</v>
      </c>
      <c r="D1016" t="s">
        <v>1340</v>
      </c>
      <c r="E1016">
        <f t="shared" ca="1" si="47"/>
        <v>0</v>
      </c>
    </row>
    <row r="1017" spans="1:5">
      <c r="A1017" t="str">
        <f t="shared" si="48"/>
        <v>06</v>
      </c>
      <c r="B1017" s="68" t="str">
        <f t="shared" si="46"/>
        <v>W</v>
      </c>
      <c r="C1017" t="s">
        <v>212</v>
      </c>
      <c r="D1017" t="s">
        <v>1341</v>
      </c>
      <c r="E1017">
        <f t="shared" ca="1" si="47"/>
        <v>0</v>
      </c>
    </row>
    <row r="1018" spans="1:5">
      <c r="A1018" t="str">
        <f t="shared" si="48"/>
        <v>07</v>
      </c>
      <c r="B1018" s="68" t="str">
        <f t="shared" si="46"/>
        <v>W</v>
      </c>
      <c r="C1018" t="s">
        <v>212</v>
      </c>
      <c r="D1018" t="s">
        <v>1342</v>
      </c>
      <c r="E1018">
        <f t="shared" ca="1" si="47"/>
        <v>0</v>
      </c>
    </row>
    <row r="1019" spans="1:5">
      <c r="A1019" t="str">
        <f t="shared" si="48"/>
        <v>08</v>
      </c>
      <c r="B1019" s="68" t="str">
        <f t="shared" si="46"/>
        <v>W</v>
      </c>
      <c r="C1019" t="s">
        <v>212</v>
      </c>
      <c r="D1019" t="s">
        <v>1343</v>
      </c>
      <c r="E1019">
        <f t="shared" ca="1" si="47"/>
        <v>0</v>
      </c>
    </row>
    <row r="1020" spans="1:5">
      <c r="A1020" t="str">
        <f t="shared" si="48"/>
        <v>09</v>
      </c>
      <c r="B1020" s="68" t="str">
        <f t="shared" si="46"/>
        <v>W</v>
      </c>
      <c r="C1020" t="s">
        <v>212</v>
      </c>
      <c r="D1020" t="s">
        <v>1344</v>
      </c>
      <c r="E1020">
        <f t="shared" ca="1" si="47"/>
        <v>0</v>
      </c>
    </row>
    <row r="1021" spans="1:5">
      <c r="A1021" t="str">
        <f t="shared" si="48"/>
        <v>10</v>
      </c>
      <c r="B1021" s="68" t="str">
        <f t="shared" si="46"/>
        <v>W</v>
      </c>
      <c r="C1021" t="s">
        <v>212</v>
      </c>
      <c r="D1021" t="s">
        <v>1345</v>
      </c>
      <c r="E1021">
        <f t="shared" ca="1" si="47"/>
        <v>0</v>
      </c>
    </row>
    <row r="1022" spans="1:5">
      <c r="A1022" t="str">
        <f t="shared" si="48"/>
        <v>11</v>
      </c>
      <c r="B1022" s="68" t="str">
        <f t="shared" si="46"/>
        <v>W</v>
      </c>
      <c r="C1022" t="s">
        <v>212</v>
      </c>
      <c r="D1022" t="s">
        <v>1346</v>
      </c>
      <c r="E1022">
        <f t="shared" ca="1" si="47"/>
        <v>0</v>
      </c>
    </row>
    <row r="1023" spans="1:5">
      <c r="A1023" t="str">
        <f t="shared" si="48"/>
        <v>12</v>
      </c>
      <c r="B1023" s="68" t="str">
        <f t="shared" si="46"/>
        <v>W</v>
      </c>
      <c r="C1023" t="s">
        <v>212</v>
      </c>
      <c r="D1023" t="s">
        <v>1347</v>
      </c>
      <c r="E1023">
        <f t="shared" ca="1" si="47"/>
        <v>0</v>
      </c>
    </row>
    <row r="1024" spans="1:5">
      <c r="A1024" t="str">
        <f t="shared" si="48"/>
        <v>13</v>
      </c>
      <c r="B1024" s="68" t="str">
        <f t="shared" si="46"/>
        <v>W</v>
      </c>
      <c r="C1024" t="s">
        <v>212</v>
      </c>
      <c r="D1024" t="s">
        <v>1348</v>
      </c>
      <c r="E1024">
        <f t="shared" ca="1" si="47"/>
        <v>0</v>
      </c>
    </row>
    <row r="1025" spans="1:5">
      <c r="A1025" t="str">
        <f t="shared" si="48"/>
        <v>01</v>
      </c>
      <c r="B1025" s="68" t="str">
        <f t="shared" si="46"/>
        <v>W</v>
      </c>
      <c r="C1025" t="s">
        <v>213</v>
      </c>
      <c r="D1025" t="s">
        <v>1349</v>
      </c>
      <c r="E1025">
        <f t="shared" ca="1" si="47"/>
        <v>0</v>
      </c>
    </row>
    <row r="1026" spans="1:5">
      <c r="A1026" t="str">
        <f t="shared" si="48"/>
        <v>02</v>
      </c>
      <c r="B1026" s="68" t="str">
        <f t="shared" si="46"/>
        <v>W</v>
      </c>
      <c r="C1026" t="s">
        <v>213</v>
      </c>
      <c r="D1026" t="s">
        <v>1350</v>
      </c>
      <c r="E1026">
        <f t="shared" ca="1" si="47"/>
        <v>0</v>
      </c>
    </row>
    <row r="1027" spans="1:5">
      <c r="A1027" t="str">
        <f t="shared" si="48"/>
        <v>03</v>
      </c>
      <c r="B1027" s="68" t="str">
        <f t="shared" si="46"/>
        <v>W</v>
      </c>
      <c r="C1027" t="s">
        <v>213</v>
      </c>
      <c r="D1027" t="s">
        <v>1351</v>
      </c>
      <c r="E1027">
        <f t="shared" ca="1" si="47"/>
        <v>0</v>
      </c>
    </row>
    <row r="1028" spans="1:5">
      <c r="A1028" t="str">
        <f t="shared" si="48"/>
        <v>04</v>
      </c>
      <c r="B1028" s="68" t="str">
        <f t="shared" si="46"/>
        <v>W</v>
      </c>
      <c r="C1028" t="s">
        <v>213</v>
      </c>
      <c r="D1028" t="s">
        <v>1352</v>
      </c>
      <c r="E1028">
        <f t="shared" ca="1" si="47"/>
        <v>0</v>
      </c>
    </row>
    <row r="1029" spans="1:5">
      <c r="A1029" t="str">
        <f t="shared" si="48"/>
        <v>05</v>
      </c>
      <c r="B1029" s="68" t="str">
        <f t="shared" si="46"/>
        <v>W</v>
      </c>
      <c r="C1029" t="s">
        <v>213</v>
      </c>
      <c r="D1029" t="s">
        <v>1353</v>
      </c>
      <c r="E1029">
        <f t="shared" ca="1" si="47"/>
        <v>0</v>
      </c>
    </row>
    <row r="1030" spans="1:5">
      <c r="A1030" t="str">
        <f t="shared" si="48"/>
        <v>06</v>
      </c>
      <c r="B1030" s="68" t="str">
        <f t="shared" si="46"/>
        <v>W</v>
      </c>
      <c r="C1030" t="s">
        <v>213</v>
      </c>
      <c r="D1030" t="s">
        <v>1354</v>
      </c>
      <c r="E1030">
        <f t="shared" ca="1" si="47"/>
        <v>0</v>
      </c>
    </row>
    <row r="1031" spans="1:5">
      <c r="A1031" t="str">
        <f t="shared" si="48"/>
        <v>07</v>
      </c>
      <c r="B1031" s="68" t="str">
        <f t="shared" si="46"/>
        <v>W</v>
      </c>
      <c r="C1031" t="s">
        <v>213</v>
      </c>
      <c r="D1031" t="s">
        <v>1355</v>
      </c>
      <c r="E1031">
        <f t="shared" ca="1" si="47"/>
        <v>0</v>
      </c>
    </row>
    <row r="1032" spans="1:5">
      <c r="A1032" t="str">
        <f t="shared" si="48"/>
        <v>08</v>
      </c>
      <c r="B1032" s="68" t="str">
        <f t="shared" si="46"/>
        <v>W</v>
      </c>
      <c r="C1032" t="s">
        <v>213</v>
      </c>
      <c r="D1032" t="s">
        <v>1356</v>
      </c>
      <c r="E1032">
        <f t="shared" ca="1" si="47"/>
        <v>0</v>
      </c>
    </row>
    <row r="1033" spans="1:5">
      <c r="A1033" t="str">
        <f t="shared" si="48"/>
        <v>09</v>
      </c>
      <c r="B1033" s="68" t="str">
        <f t="shared" si="46"/>
        <v>W</v>
      </c>
      <c r="C1033" t="s">
        <v>213</v>
      </c>
      <c r="D1033" t="s">
        <v>1357</v>
      </c>
      <c r="E1033">
        <f t="shared" ca="1" si="47"/>
        <v>0</v>
      </c>
    </row>
    <row r="1034" spans="1:5">
      <c r="A1034" t="str">
        <f t="shared" si="48"/>
        <v>10</v>
      </c>
      <c r="B1034" s="68" t="str">
        <f t="shared" ref="B1034:B1097" si="49">IF(ISNUMBER(FIND("PU",D1034,1)),"PU",IF(ISNUMBER(FIND("W-",D1034,1)),"W",0))</f>
        <v>W</v>
      </c>
      <c r="C1034" t="s">
        <v>213</v>
      </c>
      <c r="D1034" t="s">
        <v>1358</v>
      </c>
      <c r="E1034">
        <f t="shared" ref="E1034:E1097" ca="1" si="50">IFERROR(IF(B1034=0,VLOOKUP(C1034,INDIRECT($G$4&amp;$H$4),MATCH($A1034,INDIRECT($G$4&amp;$I$4),0),0),IF(B1034="W",VLOOKUP(C1034,INDIRECT($G$5&amp;$H$5),MATCH($A1034,INDIRECT($G$5&amp;$I$5),0),FALSE),VLOOKUP(C1034,INDIRECT($G$6&amp;$H$6),MATCH($A1034,INDIRECT($G$6&amp;$I$6),0),FALSE))),0)</f>
        <v>0</v>
      </c>
    </row>
    <row r="1035" spans="1:5">
      <c r="A1035" t="str">
        <f t="shared" si="48"/>
        <v>11</v>
      </c>
      <c r="B1035" s="68" t="str">
        <f t="shared" si="49"/>
        <v>W</v>
      </c>
      <c r="C1035" t="s">
        <v>213</v>
      </c>
      <c r="D1035" t="s">
        <v>1359</v>
      </c>
      <c r="E1035">
        <f t="shared" ca="1" si="50"/>
        <v>0</v>
      </c>
    </row>
    <row r="1036" spans="1:5">
      <c r="A1036" t="str">
        <f t="shared" si="48"/>
        <v>12</v>
      </c>
      <c r="B1036" s="68" t="str">
        <f t="shared" si="49"/>
        <v>W</v>
      </c>
      <c r="C1036" t="s">
        <v>213</v>
      </c>
      <c r="D1036" t="s">
        <v>1360</v>
      </c>
      <c r="E1036">
        <f t="shared" ca="1" si="50"/>
        <v>0</v>
      </c>
    </row>
    <row r="1037" spans="1:5">
      <c r="A1037" t="str">
        <f t="shared" si="48"/>
        <v>13</v>
      </c>
      <c r="B1037" s="68" t="str">
        <f t="shared" si="49"/>
        <v>W</v>
      </c>
      <c r="C1037" t="s">
        <v>213</v>
      </c>
      <c r="D1037" t="s">
        <v>1361</v>
      </c>
      <c r="E1037">
        <f t="shared" ca="1" si="50"/>
        <v>0</v>
      </c>
    </row>
    <row r="1038" spans="1:5">
      <c r="A1038" t="str">
        <f t="shared" si="48"/>
        <v>01</v>
      </c>
      <c r="B1038" s="68" t="str">
        <f t="shared" si="49"/>
        <v>W</v>
      </c>
      <c r="C1038" t="s">
        <v>214</v>
      </c>
      <c r="D1038" t="s">
        <v>1362</v>
      </c>
      <c r="E1038">
        <f t="shared" ca="1" si="50"/>
        <v>0</v>
      </c>
    </row>
    <row r="1039" spans="1:5">
      <c r="A1039" t="str">
        <f t="shared" si="48"/>
        <v>02</v>
      </c>
      <c r="B1039" s="68" t="str">
        <f t="shared" si="49"/>
        <v>W</v>
      </c>
      <c r="C1039" t="s">
        <v>214</v>
      </c>
      <c r="D1039" t="s">
        <v>1363</v>
      </c>
      <c r="E1039">
        <f t="shared" ca="1" si="50"/>
        <v>0</v>
      </c>
    </row>
    <row r="1040" spans="1:5">
      <c r="A1040" t="str">
        <f t="shared" si="48"/>
        <v>03</v>
      </c>
      <c r="B1040" s="68" t="str">
        <f t="shared" si="49"/>
        <v>W</v>
      </c>
      <c r="C1040" t="s">
        <v>214</v>
      </c>
      <c r="D1040" t="s">
        <v>1364</v>
      </c>
      <c r="E1040">
        <f t="shared" ca="1" si="50"/>
        <v>0</v>
      </c>
    </row>
    <row r="1041" spans="1:5">
      <c r="A1041" t="str">
        <f t="shared" si="48"/>
        <v>04</v>
      </c>
      <c r="B1041" s="68" t="str">
        <f t="shared" si="49"/>
        <v>W</v>
      </c>
      <c r="C1041" t="s">
        <v>214</v>
      </c>
      <c r="D1041" t="s">
        <v>1365</v>
      </c>
      <c r="E1041">
        <f t="shared" ca="1" si="50"/>
        <v>0</v>
      </c>
    </row>
    <row r="1042" spans="1:5">
      <c r="A1042" t="str">
        <f t="shared" si="48"/>
        <v>05</v>
      </c>
      <c r="B1042" s="68" t="str">
        <f t="shared" si="49"/>
        <v>W</v>
      </c>
      <c r="C1042" t="s">
        <v>214</v>
      </c>
      <c r="D1042" t="s">
        <v>1366</v>
      </c>
      <c r="E1042">
        <f t="shared" ca="1" si="50"/>
        <v>0</v>
      </c>
    </row>
    <row r="1043" spans="1:5">
      <c r="A1043" t="str">
        <f t="shared" si="48"/>
        <v>06</v>
      </c>
      <c r="B1043" s="68" t="str">
        <f t="shared" si="49"/>
        <v>W</v>
      </c>
      <c r="C1043" t="s">
        <v>214</v>
      </c>
      <c r="D1043" t="s">
        <v>1367</v>
      </c>
      <c r="E1043">
        <f t="shared" ca="1" si="50"/>
        <v>0</v>
      </c>
    </row>
    <row r="1044" spans="1:5">
      <c r="A1044" t="str">
        <f t="shared" si="48"/>
        <v>07</v>
      </c>
      <c r="B1044" s="68" t="str">
        <f t="shared" si="49"/>
        <v>W</v>
      </c>
      <c r="C1044" t="s">
        <v>214</v>
      </c>
      <c r="D1044" t="s">
        <v>1368</v>
      </c>
      <c r="E1044">
        <f t="shared" ca="1" si="50"/>
        <v>0</v>
      </c>
    </row>
    <row r="1045" spans="1:5">
      <c r="A1045" t="str">
        <f t="shared" si="48"/>
        <v>08</v>
      </c>
      <c r="B1045" s="68" t="str">
        <f t="shared" si="49"/>
        <v>W</v>
      </c>
      <c r="C1045" t="s">
        <v>214</v>
      </c>
      <c r="D1045" t="s">
        <v>1369</v>
      </c>
      <c r="E1045">
        <f t="shared" ca="1" si="50"/>
        <v>0</v>
      </c>
    </row>
    <row r="1046" spans="1:5">
      <c r="A1046" t="str">
        <f t="shared" si="48"/>
        <v>09</v>
      </c>
      <c r="B1046" s="68" t="str">
        <f t="shared" si="49"/>
        <v>W</v>
      </c>
      <c r="C1046" t="s">
        <v>214</v>
      </c>
      <c r="D1046" t="s">
        <v>1370</v>
      </c>
      <c r="E1046">
        <f t="shared" ca="1" si="50"/>
        <v>0</v>
      </c>
    </row>
    <row r="1047" spans="1:5">
      <c r="A1047" t="str">
        <f t="shared" si="48"/>
        <v>10</v>
      </c>
      <c r="B1047" s="68" t="str">
        <f t="shared" si="49"/>
        <v>W</v>
      </c>
      <c r="C1047" t="s">
        <v>214</v>
      </c>
      <c r="D1047" t="s">
        <v>1371</v>
      </c>
      <c r="E1047">
        <f t="shared" ca="1" si="50"/>
        <v>0</v>
      </c>
    </row>
    <row r="1048" spans="1:5">
      <c r="A1048" t="str">
        <f t="shared" si="48"/>
        <v>11</v>
      </c>
      <c r="B1048" s="68" t="str">
        <f t="shared" si="49"/>
        <v>W</v>
      </c>
      <c r="C1048" t="s">
        <v>214</v>
      </c>
      <c r="D1048" t="s">
        <v>1372</v>
      </c>
      <c r="E1048">
        <f t="shared" ca="1" si="50"/>
        <v>0</v>
      </c>
    </row>
    <row r="1049" spans="1:5">
      <c r="A1049" t="str">
        <f t="shared" si="48"/>
        <v>12</v>
      </c>
      <c r="B1049" s="68" t="str">
        <f t="shared" si="49"/>
        <v>W</v>
      </c>
      <c r="C1049" t="s">
        <v>214</v>
      </c>
      <c r="D1049" t="s">
        <v>1373</v>
      </c>
      <c r="E1049">
        <f t="shared" ca="1" si="50"/>
        <v>0</v>
      </c>
    </row>
    <row r="1050" spans="1:5">
      <c r="A1050" t="str">
        <f t="shared" si="48"/>
        <v>13</v>
      </c>
      <c r="B1050" s="68" t="str">
        <f t="shared" si="49"/>
        <v>W</v>
      </c>
      <c r="C1050" t="s">
        <v>214</v>
      </c>
      <c r="D1050" t="s">
        <v>1374</v>
      </c>
      <c r="E1050">
        <f t="shared" ca="1" si="50"/>
        <v>0</v>
      </c>
    </row>
    <row r="1051" spans="1:5">
      <c r="A1051" t="str">
        <f t="shared" si="48"/>
        <v>01</v>
      </c>
      <c r="B1051" s="68" t="str">
        <f t="shared" si="49"/>
        <v>W</v>
      </c>
      <c r="C1051" t="s">
        <v>215</v>
      </c>
      <c r="D1051" t="s">
        <v>1375</v>
      </c>
      <c r="E1051">
        <f t="shared" ca="1" si="50"/>
        <v>0</v>
      </c>
    </row>
    <row r="1052" spans="1:5">
      <c r="A1052" t="str">
        <f t="shared" si="48"/>
        <v>02</v>
      </c>
      <c r="B1052" s="68" t="str">
        <f t="shared" si="49"/>
        <v>W</v>
      </c>
      <c r="C1052" t="s">
        <v>215</v>
      </c>
      <c r="D1052" t="s">
        <v>1376</v>
      </c>
      <c r="E1052">
        <f t="shared" ca="1" si="50"/>
        <v>0</v>
      </c>
    </row>
    <row r="1053" spans="1:5">
      <c r="A1053" t="str">
        <f t="shared" si="48"/>
        <v>03</v>
      </c>
      <c r="B1053" s="68" t="str">
        <f t="shared" si="49"/>
        <v>W</v>
      </c>
      <c r="C1053" t="s">
        <v>215</v>
      </c>
      <c r="D1053" t="s">
        <v>1377</v>
      </c>
      <c r="E1053">
        <f t="shared" ca="1" si="50"/>
        <v>0</v>
      </c>
    </row>
    <row r="1054" spans="1:5">
      <c r="A1054" t="str">
        <f t="shared" si="48"/>
        <v>04</v>
      </c>
      <c r="B1054" s="68" t="str">
        <f t="shared" si="49"/>
        <v>W</v>
      </c>
      <c r="C1054" t="s">
        <v>215</v>
      </c>
      <c r="D1054" t="s">
        <v>1378</v>
      </c>
      <c r="E1054">
        <f t="shared" ca="1" si="50"/>
        <v>0</v>
      </c>
    </row>
    <row r="1055" spans="1:5">
      <c r="A1055" t="str">
        <f t="shared" si="48"/>
        <v>05</v>
      </c>
      <c r="B1055" s="68" t="str">
        <f t="shared" si="49"/>
        <v>W</v>
      </c>
      <c r="C1055" t="s">
        <v>215</v>
      </c>
      <c r="D1055" t="s">
        <v>1379</v>
      </c>
      <c r="E1055">
        <f t="shared" ca="1" si="50"/>
        <v>0</v>
      </c>
    </row>
    <row r="1056" spans="1:5">
      <c r="A1056" t="str">
        <f t="shared" si="48"/>
        <v>06</v>
      </c>
      <c r="B1056" s="68" t="str">
        <f t="shared" si="49"/>
        <v>W</v>
      </c>
      <c r="C1056" t="s">
        <v>215</v>
      </c>
      <c r="D1056" t="s">
        <v>1380</v>
      </c>
      <c r="E1056">
        <f t="shared" ca="1" si="50"/>
        <v>0</v>
      </c>
    </row>
    <row r="1057" spans="1:5">
      <c r="A1057" t="str">
        <f t="shared" si="48"/>
        <v>07</v>
      </c>
      <c r="B1057" s="68" t="str">
        <f t="shared" si="49"/>
        <v>W</v>
      </c>
      <c r="C1057" t="s">
        <v>215</v>
      </c>
      <c r="D1057" t="s">
        <v>1381</v>
      </c>
      <c r="E1057">
        <f t="shared" ca="1" si="50"/>
        <v>0</v>
      </c>
    </row>
    <row r="1058" spans="1:5">
      <c r="A1058" t="str">
        <f t="shared" si="48"/>
        <v>08</v>
      </c>
      <c r="B1058" s="68" t="str">
        <f t="shared" si="49"/>
        <v>W</v>
      </c>
      <c r="C1058" t="s">
        <v>215</v>
      </c>
      <c r="D1058" t="s">
        <v>1382</v>
      </c>
      <c r="E1058">
        <f t="shared" ca="1" si="50"/>
        <v>0</v>
      </c>
    </row>
    <row r="1059" spans="1:5">
      <c r="A1059" t="str">
        <f t="shared" si="48"/>
        <v>09</v>
      </c>
      <c r="B1059" s="68" t="str">
        <f t="shared" si="49"/>
        <v>W</v>
      </c>
      <c r="C1059" t="s">
        <v>215</v>
      </c>
      <c r="D1059" t="s">
        <v>1383</v>
      </c>
      <c r="E1059">
        <f t="shared" ca="1" si="50"/>
        <v>0</v>
      </c>
    </row>
    <row r="1060" spans="1:5">
      <c r="A1060" t="str">
        <f t="shared" si="48"/>
        <v>10</v>
      </c>
      <c r="B1060" s="68" t="str">
        <f t="shared" si="49"/>
        <v>W</v>
      </c>
      <c r="C1060" t="s">
        <v>215</v>
      </c>
      <c r="D1060" t="s">
        <v>1384</v>
      </c>
      <c r="E1060">
        <f t="shared" ca="1" si="50"/>
        <v>0</v>
      </c>
    </row>
    <row r="1061" spans="1:5">
      <c r="A1061" t="str">
        <f t="shared" si="48"/>
        <v>11</v>
      </c>
      <c r="B1061" s="68" t="str">
        <f t="shared" si="49"/>
        <v>W</v>
      </c>
      <c r="C1061" t="s">
        <v>215</v>
      </c>
      <c r="D1061" t="s">
        <v>1385</v>
      </c>
      <c r="E1061">
        <f t="shared" ca="1" si="50"/>
        <v>0</v>
      </c>
    </row>
    <row r="1062" spans="1:5">
      <c r="A1062" t="str">
        <f t="shared" si="48"/>
        <v>12</v>
      </c>
      <c r="B1062" s="68" t="str">
        <f t="shared" si="49"/>
        <v>W</v>
      </c>
      <c r="C1062" t="s">
        <v>215</v>
      </c>
      <c r="D1062" t="s">
        <v>1386</v>
      </c>
      <c r="E1062">
        <f t="shared" ca="1" si="50"/>
        <v>0</v>
      </c>
    </row>
    <row r="1063" spans="1:5">
      <c r="A1063" t="str">
        <f t="shared" si="48"/>
        <v>13</v>
      </c>
      <c r="B1063" s="68" t="str">
        <f t="shared" si="49"/>
        <v>W</v>
      </c>
      <c r="C1063" t="s">
        <v>215</v>
      </c>
      <c r="D1063" t="s">
        <v>1387</v>
      </c>
      <c r="E1063">
        <f t="shared" ca="1" si="50"/>
        <v>0</v>
      </c>
    </row>
    <row r="1064" spans="1:5">
      <c r="A1064" t="str">
        <f t="shared" ref="A1064:A1127" si="51">MID(D1064,LEN(C1064)+2,LEN(D1064)-LEN(C1064))</f>
        <v>01</v>
      </c>
      <c r="B1064" s="68" t="str">
        <f t="shared" si="49"/>
        <v>W</v>
      </c>
      <c r="C1064" t="s">
        <v>216</v>
      </c>
      <c r="D1064" t="s">
        <v>1388</v>
      </c>
      <c r="E1064">
        <f t="shared" ca="1" si="50"/>
        <v>0</v>
      </c>
    </row>
    <row r="1065" spans="1:5">
      <c r="A1065" t="str">
        <f t="shared" si="51"/>
        <v>02</v>
      </c>
      <c r="B1065" s="68" t="str">
        <f t="shared" si="49"/>
        <v>W</v>
      </c>
      <c r="C1065" t="s">
        <v>216</v>
      </c>
      <c r="D1065" t="s">
        <v>1389</v>
      </c>
      <c r="E1065">
        <f t="shared" ca="1" si="50"/>
        <v>0</v>
      </c>
    </row>
    <row r="1066" spans="1:5">
      <c r="A1066" t="str">
        <f t="shared" si="51"/>
        <v>03</v>
      </c>
      <c r="B1066" s="68" t="str">
        <f t="shared" si="49"/>
        <v>W</v>
      </c>
      <c r="C1066" t="s">
        <v>216</v>
      </c>
      <c r="D1066" t="s">
        <v>1390</v>
      </c>
      <c r="E1066">
        <f t="shared" ca="1" si="50"/>
        <v>0</v>
      </c>
    </row>
    <row r="1067" spans="1:5">
      <c r="A1067" t="str">
        <f t="shared" si="51"/>
        <v>04</v>
      </c>
      <c r="B1067" s="68" t="str">
        <f t="shared" si="49"/>
        <v>W</v>
      </c>
      <c r="C1067" t="s">
        <v>216</v>
      </c>
      <c r="D1067" t="s">
        <v>1391</v>
      </c>
      <c r="E1067">
        <f t="shared" ca="1" si="50"/>
        <v>0</v>
      </c>
    </row>
    <row r="1068" spans="1:5">
      <c r="A1068" t="str">
        <f t="shared" si="51"/>
        <v>05</v>
      </c>
      <c r="B1068" s="68" t="str">
        <f t="shared" si="49"/>
        <v>W</v>
      </c>
      <c r="C1068" t="s">
        <v>216</v>
      </c>
      <c r="D1068" t="s">
        <v>1392</v>
      </c>
      <c r="E1068">
        <f t="shared" ca="1" si="50"/>
        <v>0</v>
      </c>
    </row>
    <row r="1069" spans="1:5">
      <c r="A1069" t="str">
        <f t="shared" si="51"/>
        <v>06</v>
      </c>
      <c r="B1069" s="68" t="str">
        <f t="shared" si="49"/>
        <v>W</v>
      </c>
      <c r="C1069" t="s">
        <v>216</v>
      </c>
      <c r="D1069" t="s">
        <v>1393</v>
      </c>
      <c r="E1069">
        <f t="shared" ca="1" si="50"/>
        <v>0</v>
      </c>
    </row>
    <row r="1070" spans="1:5">
      <c r="A1070" t="str">
        <f t="shared" si="51"/>
        <v>07</v>
      </c>
      <c r="B1070" s="68" t="str">
        <f t="shared" si="49"/>
        <v>W</v>
      </c>
      <c r="C1070" t="s">
        <v>216</v>
      </c>
      <c r="D1070" t="s">
        <v>1394</v>
      </c>
      <c r="E1070">
        <f t="shared" ca="1" si="50"/>
        <v>0</v>
      </c>
    </row>
    <row r="1071" spans="1:5">
      <c r="A1071" t="str">
        <f t="shared" si="51"/>
        <v>08</v>
      </c>
      <c r="B1071" s="68" t="str">
        <f t="shared" si="49"/>
        <v>W</v>
      </c>
      <c r="C1071" t="s">
        <v>216</v>
      </c>
      <c r="D1071" t="s">
        <v>1395</v>
      </c>
      <c r="E1071">
        <f t="shared" ca="1" si="50"/>
        <v>0</v>
      </c>
    </row>
    <row r="1072" spans="1:5">
      <c r="A1072" t="str">
        <f t="shared" si="51"/>
        <v>09</v>
      </c>
      <c r="B1072" s="68" t="str">
        <f t="shared" si="49"/>
        <v>W</v>
      </c>
      <c r="C1072" t="s">
        <v>216</v>
      </c>
      <c r="D1072" t="s">
        <v>1396</v>
      </c>
      <c r="E1072">
        <f t="shared" ca="1" si="50"/>
        <v>0</v>
      </c>
    </row>
    <row r="1073" spans="1:5">
      <c r="A1073" t="str">
        <f t="shared" si="51"/>
        <v>10</v>
      </c>
      <c r="B1073" s="68" t="str">
        <f t="shared" si="49"/>
        <v>W</v>
      </c>
      <c r="C1073" t="s">
        <v>216</v>
      </c>
      <c r="D1073" t="s">
        <v>1397</v>
      </c>
      <c r="E1073">
        <f t="shared" ca="1" si="50"/>
        <v>0</v>
      </c>
    </row>
    <row r="1074" spans="1:5">
      <c r="A1074" t="str">
        <f t="shared" si="51"/>
        <v>11</v>
      </c>
      <c r="B1074" s="68" t="str">
        <f t="shared" si="49"/>
        <v>W</v>
      </c>
      <c r="C1074" t="s">
        <v>216</v>
      </c>
      <c r="D1074" t="s">
        <v>1398</v>
      </c>
      <c r="E1074">
        <f t="shared" ca="1" si="50"/>
        <v>0</v>
      </c>
    </row>
    <row r="1075" spans="1:5">
      <c r="A1075" t="str">
        <f t="shared" si="51"/>
        <v>12</v>
      </c>
      <c r="B1075" s="68" t="str">
        <f t="shared" si="49"/>
        <v>W</v>
      </c>
      <c r="C1075" t="s">
        <v>216</v>
      </c>
      <c r="D1075" t="s">
        <v>1399</v>
      </c>
      <c r="E1075">
        <f t="shared" ca="1" si="50"/>
        <v>0</v>
      </c>
    </row>
    <row r="1076" spans="1:5">
      <c r="A1076" t="str">
        <f t="shared" si="51"/>
        <v>13</v>
      </c>
      <c r="B1076" s="68" t="str">
        <f t="shared" si="49"/>
        <v>W</v>
      </c>
      <c r="C1076" t="s">
        <v>216</v>
      </c>
      <c r="D1076" t="s">
        <v>1400</v>
      </c>
      <c r="E1076">
        <f t="shared" ca="1" si="50"/>
        <v>0</v>
      </c>
    </row>
    <row r="1077" spans="1:5">
      <c r="A1077" t="str">
        <f t="shared" si="51"/>
        <v>01</v>
      </c>
      <c r="B1077" s="68" t="str">
        <f t="shared" si="49"/>
        <v>W</v>
      </c>
      <c r="C1077" t="s">
        <v>217</v>
      </c>
      <c r="D1077" t="s">
        <v>1401</v>
      </c>
      <c r="E1077">
        <f t="shared" ca="1" si="50"/>
        <v>0</v>
      </c>
    </row>
    <row r="1078" spans="1:5">
      <c r="A1078" t="str">
        <f t="shared" si="51"/>
        <v>02</v>
      </c>
      <c r="B1078" s="68" t="str">
        <f t="shared" si="49"/>
        <v>W</v>
      </c>
      <c r="C1078" t="s">
        <v>217</v>
      </c>
      <c r="D1078" t="s">
        <v>1402</v>
      </c>
      <c r="E1078">
        <f t="shared" ca="1" si="50"/>
        <v>0</v>
      </c>
    </row>
    <row r="1079" spans="1:5">
      <c r="A1079" t="str">
        <f t="shared" si="51"/>
        <v>03</v>
      </c>
      <c r="B1079" s="68" t="str">
        <f t="shared" si="49"/>
        <v>W</v>
      </c>
      <c r="C1079" t="s">
        <v>217</v>
      </c>
      <c r="D1079" t="s">
        <v>1403</v>
      </c>
      <c r="E1079">
        <f t="shared" ca="1" si="50"/>
        <v>0</v>
      </c>
    </row>
    <row r="1080" spans="1:5">
      <c r="A1080" t="str">
        <f t="shared" si="51"/>
        <v>04</v>
      </c>
      <c r="B1080" s="68" t="str">
        <f t="shared" si="49"/>
        <v>W</v>
      </c>
      <c r="C1080" t="s">
        <v>217</v>
      </c>
      <c r="D1080" t="s">
        <v>1404</v>
      </c>
      <c r="E1080">
        <f t="shared" ca="1" si="50"/>
        <v>0</v>
      </c>
    </row>
    <row r="1081" spans="1:5">
      <c r="A1081" t="str">
        <f t="shared" si="51"/>
        <v>05</v>
      </c>
      <c r="B1081" s="68" t="str">
        <f t="shared" si="49"/>
        <v>W</v>
      </c>
      <c r="C1081" t="s">
        <v>217</v>
      </c>
      <c r="D1081" t="s">
        <v>1405</v>
      </c>
      <c r="E1081">
        <f t="shared" ca="1" si="50"/>
        <v>0</v>
      </c>
    </row>
    <row r="1082" spans="1:5">
      <c r="A1082" t="str">
        <f t="shared" si="51"/>
        <v>06</v>
      </c>
      <c r="B1082" s="68" t="str">
        <f t="shared" si="49"/>
        <v>W</v>
      </c>
      <c r="C1082" t="s">
        <v>217</v>
      </c>
      <c r="D1082" t="s">
        <v>1406</v>
      </c>
      <c r="E1082">
        <f t="shared" ca="1" si="50"/>
        <v>0</v>
      </c>
    </row>
    <row r="1083" spans="1:5">
      <c r="A1083" t="str">
        <f t="shared" si="51"/>
        <v>07</v>
      </c>
      <c r="B1083" s="68" t="str">
        <f t="shared" si="49"/>
        <v>W</v>
      </c>
      <c r="C1083" t="s">
        <v>217</v>
      </c>
      <c r="D1083" t="s">
        <v>1407</v>
      </c>
      <c r="E1083">
        <f t="shared" ca="1" si="50"/>
        <v>0</v>
      </c>
    </row>
    <row r="1084" spans="1:5">
      <c r="A1084" t="str">
        <f t="shared" si="51"/>
        <v>08</v>
      </c>
      <c r="B1084" s="68" t="str">
        <f t="shared" si="49"/>
        <v>W</v>
      </c>
      <c r="C1084" t="s">
        <v>217</v>
      </c>
      <c r="D1084" t="s">
        <v>1408</v>
      </c>
      <c r="E1084">
        <f t="shared" ca="1" si="50"/>
        <v>0</v>
      </c>
    </row>
    <row r="1085" spans="1:5">
      <c r="A1085" t="str">
        <f t="shared" si="51"/>
        <v>09</v>
      </c>
      <c r="B1085" s="68" t="str">
        <f t="shared" si="49"/>
        <v>W</v>
      </c>
      <c r="C1085" t="s">
        <v>217</v>
      </c>
      <c r="D1085" t="s">
        <v>1409</v>
      </c>
      <c r="E1085">
        <f t="shared" ca="1" si="50"/>
        <v>0</v>
      </c>
    </row>
    <row r="1086" spans="1:5">
      <c r="A1086" t="str">
        <f t="shared" si="51"/>
        <v>10</v>
      </c>
      <c r="B1086" s="68" t="str">
        <f t="shared" si="49"/>
        <v>W</v>
      </c>
      <c r="C1086" t="s">
        <v>217</v>
      </c>
      <c r="D1086" t="s">
        <v>1410</v>
      </c>
      <c r="E1086">
        <f t="shared" ca="1" si="50"/>
        <v>0</v>
      </c>
    </row>
    <row r="1087" spans="1:5">
      <c r="A1087" t="str">
        <f t="shared" si="51"/>
        <v>11</v>
      </c>
      <c r="B1087" s="68" t="str">
        <f t="shared" si="49"/>
        <v>W</v>
      </c>
      <c r="C1087" t="s">
        <v>217</v>
      </c>
      <c r="D1087" t="s">
        <v>1411</v>
      </c>
      <c r="E1087">
        <f t="shared" ca="1" si="50"/>
        <v>0</v>
      </c>
    </row>
    <row r="1088" spans="1:5">
      <c r="A1088" t="str">
        <f t="shared" si="51"/>
        <v>12</v>
      </c>
      <c r="B1088" s="68" t="str">
        <f t="shared" si="49"/>
        <v>W</v>
      </c>
      <c r="C1088" t="s">
        <v>217</v>
      </c>
      <c r="D1088" t="s">
        <v>1412</v>
      </c>
      <c r="E1088">
        <f t="shared" ca="1" si="50"/>
        <v>0</v>
      </c>
    </row>
    <row r="1089" spans="1:5">
      <c r="A1089" t="str">
        <f t="shared" si="51"/>
        <v>13</v>
      </c>
      <c r="B1089" s="68" t="str">
        <f t="shared" si="49"/>
        <v>W</v>
      </c>
      <c r="C1089" t="s">
        <v>217</v>
      </c>
      <c r="D1089" t="s">
        <v>1413</v>
      </c>
      <c r="E1089">
        <f t="shared" ca="1" si="50"/>
        <v>0</v>
      </c>
    </row>
    <row r="1090" spans="1:5">
      <c r="A1090" t="str">
        <f t="shared" si="51"/>
        <v>01</v>
      </c>
      <c r="B1090" s="68" t="str">
        <f t="shared" si="49"/>
        <v>W</v>
      </c>
      <c r="C1090" t="s">
        <v>218</v>
      </c>
      <c r="D1090" t="s">
        <v>1414</v>
      </c>
      <c r="E1090">
        <f t="shared" ca="1" si="50"/>
        <v>0</v>
      </c>
    </row>
    <row r="1091" spans="1:5">
      <c r="A1091" t="str">
        <f t="shared" si="51"/>
        <v>02</v>
      </c>
      <c r="B1091" s="68" t="str">
        <f t="shared" si="49"/>
        <v>W</v>
      </c>
      <c r="C1091" t="s">
        <v>218</v>
      </c>
      <c r="D1091" t="s">
        <v>1415</v>
      </c>
      <c r="E1091">
        <f t="shared" ca="1" si="50"/>
        <v>0</v>
      </c>
    </row>
    <row r="1092" spans="1:5">
      <c r="A1092" t="str">
        <f t="shared" si="51"/>
        <v>03</v>
      </c>
      <c r="B1092" s="68" t="str">
        <f t="shared" si="49"/>
        <v>W</v>
      </c>
      <c r="C1092" t="s">
        <v>218</v>
      </c>
      <c r="D1092" t="s">
        <v>1416</v>
      </c>
      <c r="E1092">
        <f t="shared" ca="1" si="50"/>
        <v>0</v>
      </c>
    </row>
    <row r="1093" spans="1:5">
      <c r="A1093" t="str">
        <f t="shared" si="51"/>
        <v>04</v>
      </c>
      <c r="B1093" s="68" t="str">
        <f t="shared" si="49"/>
        <v>W</v>
      </c>
      <c r="C1093" t="s">
        <v>218</v>
      </c>
      <c r="D1093" t="s">
        <v>1417</v>
      </c>
      <c r="E1093">
        <f t="shared" ca="1" si="50"/>
        <v>0</v>
      </c>
    </row>
    <row r="1094" spans="1:5">
      <c r="A1094" t="str">
        <f t="shared" si="51"/>
        <v>05</v>
      </c>
      <c r="B1094" s="68" t="str">
        <f t="shared" si="49"/>
        <v>W</v>
      </c>
      <c r="C1094" t="s">
        <v>218</v>
      </c>
      <c r="D1094" t="s">
        <v>1418</v>
      </c>
      <c r="E1094">
        <f t="shared" ca="1" si="50"/>
        <v>0</v>
      </c>
    </row>
    <row r="1095" spans="1:5">
      <c r="A1095" t="str">
        <f t="shared" si="51"/>
        <v>06</v>
      </c>
      <c r="B1095" s="68" t="str">
        <f t="shared" si="49"/>
        <v>W</v>
      </c>
      <c r="C1095" t="s">
        <v>218</v>
      </c>
      <c r="D1095" t="s">
        <v>1419</v>
      </c>
      <c r="E1095">
        <f t="shared" ca="1" si="50"/>
        <v>0</v>
      </c>
    </row>
    <row r="1096" spans="1:5">
      <c r="A1096" t="str">
        <f t="shared" si="51"/>
        <v>07</v>
      </c>
      <c r="B1096" s="68" t="str">
        <f t="shared" si="49"/>
        <v>W</v>
      </c>
      <c r="C1096" t="s">
        <v>218</v>
      </c>
      <c r="D1096" t="s">
        <v>1420</v>
      </c>
      <c r="E1096">
        <f t="shared" ca="1" si="50"/>
        <v>0</v>
      </c>
    </row>
    <row r="1097" spans="1:5">
      <c r="A1097" t="str">
        <f t="shared" si="51"/>
        <v>08</v>
      </c>
      <c r="B1097" s="68" t="str">
        <f t="shared" si="49"/>
        <v>W</v>
      </c>
      <c r="C1097" t="s">
        <v>218</v>
      </c>
      <c r="D1097" t="s">
        <v>1421</v>
      </c>
      <c r="E1097">
        <f t="shared" ca="1" si="50"/>
        <v>0</v>
      </c>
    </row>
    <row r="1098" spans="1:5">
      <c r="A1098" t="str">
        <f t="shared" si="51"/>
        <v>09</v>
      </c>
      <c r="B1098" s="68" t="str">
        <f t="shared" ref="B1098:B1161" si="52">IF(ISNUMBER(FIND("PU",D1098,1)),"PU",IF(ISNUMBER(FIND("W-",D1098,1)),"W",0))</f>
        <v>W</v>
      </c>
      <c r="C1098" t="s">
        <v>218</v>
      </c>
      <c r="D1098" t="s">
        <v>1422</v>
      </c>
      <c r="E1098">
        <f t="shared" ref="E1098:E1161" ca="1" si="53">IFERROR(IF(B1098=0,VLOOKUP(C1098,INDIRECT($G$4&amp;$H$4),MATCH($A1098,INDIRECT($G$4&amp;$I$4),0),0),IF(B1098="W",VLOOKUP(C1098,INDIRECT($G$5&amp;$H$5),MATCH($A1098,INDIRECT($G$5&amp;$I$5),0),FALSE),VLOOKUP(C1098,INDIRECT($G$6&amp;$H$6),MATCH($A1098,INDIRECT($G$6&amp;$I$6),0),FALSE))),0)</f>
        <v>0</v>
      </c>
    </row>
    <row r="1099" spans="1:5">
      <c r="A1099" t="str">
        <f t="shared" si="51"/>
        <v>10</v>
      </c>
      <c r="B1099" s="68" t="str">
        <f t="shared" si="52"/>
        <v>W</v>
      </c>
      <c r="C1099" t="s">
        <v>218</v>
      </c>
      <c r="D1099" t="s">
        <v>1423</v>
      </c>
      <c r="E1099">
        <f t="shared" ca="1" si="53"/>
        <v>0</v>
      </c>
    </row>
    <row r="1100" spans="1:5">
      <c r="A1100" t="str">
        <f t="shared" si="51"/>
        <v>11</v>
      </c>
      <c r="B1100" s="68" t="str">
        <f t="shared" si="52"/>
        <v>W</v>
      </c>
      <c r="C1100" t="s">
        <v>218</v>
      </c>
      <c r="D1100" t="s">
        <v>1424</v>
      </c>
      <c r="E1100">
        <f t="shared" ca="1" si="53"/>
        <v>0</v>
      </c>
    </row>
    <row r="1101" spans="1:5">
      <c r="A1101" t="str">
        <f t="shared" si="51"/>
        <v>12</v>
      </c>
      <c r="B1101" s="68" t="str">
        <f t="shared" si="52"/>
        <v>W</v>
      </c>
      <c r="C1101" t="s">
        <v>218</v>
      </c>
      <c r="D1101" t="s">
        <v>1425</v>
      </c>
      <c r="E1101">
        <f t="shared" ca="1" si="53"/>
        <v>0</v>
      </c>
    </row>
    <row r="1102" spans="1:5">
      <c r="A1102" t="str">
        <f t="shared" si="51"/>
        <v>13</v>
      </c>
      <c r="B1102" s="68" t="str">
        <f t="shared" si="52"/>
        <v>W</v>
      </c>
      <c r="C1102" t="s">
        <v>218</v>
      </c>
      <c r="D1102" t="s">
        <v>1426</v>
      </c>
      <c r="E1102">
        <f t="shared" ca="1" si="53"/>
        <v>0</v>
      </c>
    </row>
    <row r="1103" spans="1:5">
      <c r="A1103" t="str">
        <f t="shared" si="51"/>
        <v>01</v>
      </c>
      <c r="B1103" s="68" t="str">
        <f t="shared" si="52"/>
        <v>W</v>
      </c>
      <c r="C1103" t="s">
        <v>219</v>
      </c>
      <c r="D1103" t="s">
        <v>1427</v>
      </c>
      <c r="E1103">
        <f t="shared" ca="1" si="53"/>
        <v>0</v>
      </c>
    </row>
    <row r="1104" spans="1:5">
      <c r="A1104" t="str">
        <f t="shared" si="51"/>
        <v>02</v>
      </c>
      <c r="B1104" s="68" t="str">
        <f t="shared" si="52"/>
        <v>W</v>
      </c>
      <c r="C1104" t="s">
        <v>219</v>
      </c>
      <c r="D1104" t="s">
        <v>1428</v>
      </c>
      <c r="E1104">
        <f t="shared" ca="1" si="53"/>
        <v>0</v>
      </c>
    </row>
    <row r="1105" spans="1:5">
      <c r="A1105" t="str">
        <f t="shared" si="51"/>
        <v>03</v>
      </c>
      <c r="B1105" s="68" t="str">
        <f t="shared" si="52"/>
        <v>W</v>
      </c>
      <c r="C1105" t="s">
        <v>219</v>
      </c>
      <c r="D1105" t="s">
        <v>1429</v>
      </c>
      <c r="E1105">
        <f t="shared" ca="1" si="53"/>
        <v>0</v>
      </c>
    </row>
    <row r="1106" spans="1:5">
      <c r="A1106" t="str">
        <f t="shared" si="51"/>
        <v>04</v>
      </c>
      <c r="B1106" s="68" t="str">
        <f t="shared" si="52"/>
        <v>W</v>
      </c>
      <c r="C1106" t="s">
        <v>219</v>
      </c>
      <c r="D1106" t="s">
        <v>1430</v>
      </c>
      <c r="E1106">
        <f t="shared" ca="1" si="53"/>
        <v>0</v>
      </c>
    </row>
    <row r="1107" spans="1:5">
      <c r="A1107" t="str">
        <f t="shared" si="51"/>
        <v>05</v>
      </c>
      <c r="B1107" s="68" t="str">
        <f t="shared" si="52"/>
        <v>W</v>
      </c>
      <c r="C1107" t="s">
        <v>219</v>
      </c>
      <c r="D1107" t="s">
        <v>1431</v>
      </c>
      <c r="E1107">
        <f t="shared" ca="1" si="53"/>
        <v>0</v>
      </c>
    </row>
    <row r="1108" spans="1:5">
      <c r="A1108" t="str">
        <f t="shared" si="51"/>
        <v>06</v>
      </c>
      <c r="B1108" s="68" t="str">
        <f t="shared" si="52"/>
        <v>W</v>
      </c>
      <c r="C1108" t="s">
        <v>219</v>
      </c>
      <c r="D1108" t="s">
        <v>1432</v>
      </c>
      <c r="E1108">
        <f t="shared" ca="1" si="53"/>
        <v>0</v>
      </c>
    </row>
    <row r="1109" spans="1:5">
      <c r="A1109" t="str">
        <f t="shared" si="51"/>
        <v>07</v>
      </c>
      <c r="B1109" s="68" t="str">
        <f t="shared" si="52"/>
        <v>W</v>
      </c>
      <c r="C1109" t="s">
        <v>219</v>
      </c>
      <c r="D1109" t="s">
        <v>1433</v>
      </c>
      <c r="E1109">
        <f t="shared" ca="1" si="53"/>
        <v>0</v>
      </c>
    </row>
    <row r="1110" spans="1:5">
      <c r="A1110" t="str">
        <f t="shared" si="51"/>
        <v>08</v>
      </c>
      <c r="B1110" s="68" t="str">
        <f t="shared" si="52"/>
        <v>W</v>
      </c>
      <c r="C1110" t="s">
        <v>219</v>
      </c>
      <c r="D1110" t="s">
        <v>1434</v>
      </c>
      <c r="E1110">
        <f t="shared" ca="1" si="53"/>
        <v>0</v>
      </c>
    </row>
    <row r="1111" spans="1:5">
      <c r="A1111" t="str">
        <f t="shared" si="51"/>
        <v>09</v>
      </c>
      <c r="B1111" s="68" t="str">
        <f t="shared" si="52"/>
        <v>W</v>
      </c>
      <c r="C1111" t="s">
        <v>219</v>
      </c>
      <c r="D1111" t="s">
        <v>1435</v>
      </c>
      <c r="E1111">
        <f t="shared" ca="1" si="53"/>
        <v>0</v>
      </c>
    </row>
    <row r="1112" spans="1:5">
      <c r="A1112" t="str">
        <f t="shared" si="51"/>
        <v>10</v>
      </c>
      <c r="B1112" s="68" t="str">
        <f t="shared" si="52"/>
        <v>W</v>
      </c>
      <c r="C1112" t="s">
        <v>219</v>
      </c>
      <c r="D1112" t="s">
        <v>1436</v>
      </c>
      <c r="E1112">
        <f t="shared" ca="1" si="53"/>
        <v>0</v>
      </c>
    </row>
    <row r="1113" spans="1:5">
      <c r="A1113" t="str">
        <f t="shared" si="51"/>
        <v>11</v>
      </c>
      <c r="B1113" s="68" t="str">
        <f t="shared" si="52"/>
        <v>W</v>
      </c>
      <c r="C1113" t="s">
        <v>219</v>
      </c>
      <c r="D1113" t="s">
        <v>1437</v>
      </c>
      <c r="E1113">
        <f t="shared" ca="1" si="53"/>
        <v>0</v>
      </c>
    </row>
    <row r="1114" spans="1:5">
      <c r="A1114" t="str">
        <f t="shared" si="51"/>
        <v>12</v>
      </c>
      <c r="B1114" s="68" t="str">
        <f t="shared" si="52"/>
        <v>W</v>
      </c>
      <c r="C1114" t="s">
        <v>219</v>
      </c>
      <c r="D1114" t="s">
        <v>1438</v>
      </c>
      <c r="E1114">
        <f t="shared" ca="1" si="53"/>
        <v>0</v>
      </c>
    </row>
    <row r="1115" spans="1:5">
      <c r="A1115" t="str">
        <f t="shared" si="51"/>
        <v>13</v>
      </c>
      <c r="B1115" s="68" t="str">
        <f t="shared" si="52"/>
        <v>W</v>
      </c>
      <c r="C1115" t="s">
        <v>219</v>
      </c>
      <c r="D1115" t="s">
        <v>1439</v>
      </c>
      <c r="E1115">
        <f t="shared" ca="1" si="53"/>
        <v>0</v>
      </c>
    </row>
    <row r="1116" spans="1:5">
      <c r="A1116" t="str">
        <f t="shared" si="51"/>
        <v>99</v>
      </c>
      <c r="B1116" s="68">
        <f t="shared" si="52"/>
        <v>0</v>
      </c>
      <c r="C1116" t="s">
        <v>155</v>
      </c>
      <c r="D1116" t="s">
        <v>1440</v>
      </c>
      <c r="E1116">
        <f t="shared" ca="1" si="53"/>
        <v>0</v>
      </c>
    </row>
    <row r="1117" spans="1:5">
      <c r="A1117" t="str">
        <f t="shared" si="51"/>
        <v>99</v>
      </c>
      <c r="B1117" s="68">
        <f t="shared" si="52"/>
        <v>0</v>
      </c>
      <c r="C1117" t="s">
        <v>156</v>
      </c>
      <c r="D1117" t="s">
        <v>1441</v>
      </c>
      <c r="E1117">
        <f t="shared" ca="1" si="53"/>
        <v>0</v>
      </c>
    </row>
    <row r="1118" spans="1:5">
      <c r="A1118" t="str">
        <f t="shared" si="51"/>
        <v>99</v>
      </c>
      <c r="B1118" s="68">
        <f t="shared" si="52"/>
        <v>0</v>
      </c>
      <c r="C1118" t="s">
        <v>157</v>
      </c>
      <c r="D1118" t="s">
        <v>1442</v>
      </c>
      <c r="E1118">
        <f t="shared" ca="1" si="53"/>
        <v>0</v>
      </c>
    </row>
    <row r="1119" spans="1:5">
      <c r="A1119" t="str">
        <f t="shared" si="51"/>
        <v>99</v>
      </c>
      <c r="B1119" s="68">
        <f t="shared" si="52"/>
        <v>0</v>
      </c>
      <c r="C1119" t="s">
        <v>158</v>
      </c>
      <c r="D1119" t="s">
        <v>1443</v>
      </c>
      <c r="E1119">
        <f t="shared" ca="1" si="53"/>
        <v>0</v>
      </c>
    </row>
    <row r="1120" spans="1:5">
      <c r="A1120" t="str">
        <f t="shared" si="51"/>
        <v>99</v>
      </c>
      <c r="B1120" s="68">
        <f t="shared" si="52"/>
        <v>0</v>
      </c>
      <c r="C1120" t="s">
        <v>159</v>
      </c>
      <c r="D1120" t="s">
        <v>1444</v>
      </c>
      <c r="E1120">
        <f t="shared" ca="1" si="53"/>
        <v>0</v>
      </c>
    </row>
    <row r="1121" spans="1:5">
      <c r="A1121" t="str">
        <f t="shared" si="51"/>
        <v>99</v>
      </c>
      <c r="B1121" s="68">
        <f t="shared" si="52"/>
        <v>0</v>
      </c>
      <c r="C1121" t="s">
        <v>160</v>
      </c>
      <c r="D1121" t="s">
        <v>1445</v>
      </c>
      <c r="E1121">
        <f t="shared" ca="1" si="53"/>
        <v>0</v>
      </c>
    </row>
    <row r="1122" spans="1:5">
      <c r="A1122" t="str">
        <f t="shared" si="51"/>
        <v>99</v>
      </c>
      <c r="B1122" s="68">
        <f t="shared" si="52"/>
        <v>0</v>
      </c>
      <c r="C1122" t="s">
        <v>161</v>
      </c>
      <c r="D1122" t="s">
        <v>1446</v>
      </c>
      <c r="E1122">
        <f t="shared" ca="1" si="53"/>
        <v>0</v>
      </c>
    </row>
    <row r="1123" spans="1:5">
      <c r="A1123" t="str">
        <f t="shared" si="51"/>
        <v>99</v>
      </c>
      <c r="B1123" s="68">
        <f t="shared" si="52"/>
        <v>0</v>
      </c>
      <c r="C1123" t="s">
        <v>162</v>
      </c>
      <c r="D1123" t="s">
        <v>1447</v>
      </c>
      <c r="E1123">
        <f t="shared" ca="1" si="53"/>
        <v>0</v>
      </c>
    </row>
    <row r="1124" spans="1:5">
      <c r="A1124" t="str">
        <f t="shared" si="51"/>
        <v>99</v>
      </c>
      <c r="B1124" s="68">
        <f t="shared" si="52"/>
        <v>0</v>
      </c>
      <c r="C1124" t="s">
        <v>163</v>
      </c>
      <c r="D1124" t="s">
        <v>1448</v>
      </c>
      <c r="E1124">
        <f t="shared" ca="1" si="53"/>
        <v>0</v>
      </c>
    </row>
    <row r="1125" spans="1:5">
      <c r="A1125" t="str">
        <f t="shared" si="51"/>
        <v>99</v>
      </c>
      <c r="B1125" s="68">
        <f t="shared" si="52"/>
        <v>0</v>
      </c>
      <c r="C1125" t="s">
        <v>164</v>
      </c>
      <c r="D1125" t="s">
        <v>1449</v>
      </c>
      <c r="E1125">
        <f t="shared" ca="1" si="53"/>
        <v>0</v>
      </c>
    </row>
    <row r="1126" spans="1:5">
      <c r="A1126" t="str">
        <f t="shared" si="51"/>
        <v>99</v>
      </c>
      <c r="B1126" s="68">
        <f t="shared" si="52"/>
        <v>0</v>
      </c>
      <c r="C1126" t="s">
        <v>165</v>
      </c>
      <c r="D1126" t="s">
        <v>1450</v>
      </c>
      <c r="E1126">
        <f t="shared" ca="1" si="53"/>
        <v>0</v>
      </c>
    </row>
    <row r="1127" spans="1:5">
      <c r="A1127" t="str">
        <f t="shared" si="51"/>
        <v>15</v>
      </c>
      <c r="B1127" s="68">
        <f t="shared" si="52"/>
        <v>0</v>
      </c>
      <c r="C1127" t="s">
        <v>155</v>
      </c>
      <c r="D1127" t="s">
        <v>1527</v>
      </c>
      <c r="E1127">
        <f t="shared" ca="1" si="53"/>
        <v>0</v>
      </c>
    </row>
    <row r="1128" spans="1:5">
      <c r="A1128" t="str">
        <f t="shared" ref="A1128:A1191" si="54">MID(D1128,LEN(C1128)+2,LEN(D1128)-LEN(C1128))</f>
        <v>15</v>
      </c>
      <c r="B1128" s="68">
        <f t="shared" si="52"/>
        <v>0</v>
      </c>
      <c r="C1128" t="s">
        <v>196</v>
      </c>
      <c r="D1128" t="s">
        <v>1522</v>
      </c>
      <c r="E1128">
        <f t="shared" ca="1" si="53"/>
        <v>0</v>
      </c>
    </row>
    <row r="1129" spans="1:5">
      <c r="A1129" t="str">
        <f t="shared" si="54"/>
        <v>15</v>
      </c>
      <c r="B1129" s="68">
        <f t="shared" si="52"/>
        <v>0</v>
      </c>
      <c r="C1129" t="s">
        <v>156</v>
      </c>
      <c r="D1129" t="s">
        <v>1528</v>
      </c>
      <c r="E1129">
        <f t="shared" ca="1" si="53"/>
        <v>0</v>
      </c>
    </row>
    <row r="1130" spans="1:5">
      <c r="A1130" t="str">
        <f t="shared" si="54"/>
        <v>15</v>
      </c>
      <c r="B1130" s="68">
        <f t="shared" si="52"/>
        <v>0</v>
      </c>
      <c r="C1130" t="s">
        <v>157</v>
      </c>
      <c r="D1130" t="s">
        <v>1529</v>
      </c>
      <c r="E1130">
        <f t="shared" ca="1" si="53"/>
        <v>0</v>
      </c>
    </row>
    <row r="1131" spans="1:5">
      <c r="A1131" t="str">
        <f t="shared" si="54"/>
        <v>15</v>
      </c>
      <c r="B1131" s="68">
        <f t="shared" si="52"/>
        <v>0</v>
      </c>
      <c r="C1131" t="s">
        <v>158</v>
      </c>
      <c r="D1131" t="s">
        <v>1530</v>
      </c>
      <c r="E1131">
        <f t="shared" ca="1" si="53"/>
        <v>0</v>
      </c>
    </row>
    <row r="1132" spans="1:5">
      <c r="A1132" t="str">
        <f t="shared" si="54"/>
        <v>15</v>
      </c>
      <c r="B1132" s="68">
        <f t="shared" si="52"/>
        <v>0</v>
      </c>
      <c r="C1132" t="s">
        <v>159</v>
      </c>
      <c r="D1132" t="s">
        <v>1531</v>
      </c>
      <c r="E1132">
        <f t="shared" ca="1" si="53"/>
        <v>0</v>
      </c>
    </row>
    <row r="1133" spans="1:5">
      <c r="A1133" t="str">
        <f t="shared" si="54"/>
        <v>15</v>
      </c>
      <c r="B1133" s="68">
        <f t="shared" si="52"/>
        <v>0</v>
      </c>
      <c r="C1133" t="s">
        <v>160</v>
      </c>
      <c r="D1133" t="s">
        <v>1532</v>
      </c>
      <c r="E1133">
        <f t="shared" ca="1" si="53"/>
        <v>0</v>
      </c>
    </row>
    <row r="1134" spans="1:5">
      <c r="A1134" t="str">
        <f t="shared" si="54"/>
        <v>15</v>
      </c>
      <c r="B1134" s="68">
        <f t="shared" si="52"/>
        <v>0</v>
      </c>
      <c r="C1134" t="s">
        <v>161</v>
      </c>
      <c r="D1134" t="s">
        <v>1533</v>
      </c>
      <c r="E1134">
        <f t="shared" ca="1" si="53"/>
        <v>0</v>
      </c>
    </row>
    <row r="1135" spans="1:5">
      <c r="A1135" t="str">
        <f t="shared" si="54"/>
        <v>15</v>
      </c>
      <c r="B1135" s="68">
        <f t="shared" si="52"/>
        <v>0</v>
      </c>
      <c r="C1135" t="s">
        <v>162</v>
      </c>
      <c r="D1135" t="s">
        <v>1534</v>
      </c>
      <c r="E1135">
        <f t="shared" ca="1" si="53"/>
        <v>0</v>
      </c>
    </row>
    <row r="1136" spans="1:5">
      <c r="A1136" t="str">
        <f t="shared" si="54"/>
        <v>15</v>
      </c>
      <c r="B1136" s="68">
        <f t="shared" si="52"/>
        <v>0</v>
      </c>
      <c r="C1136" t="s">
        <v>163</v>
      </c>
      <c r="D1136" t="s">
        <v>1535</v>
      </c>
      <c r="E1136">
        <f t="shared" ca="1" si="53"/>
        <v>0</v>
      </c>
    </row>
    <row r="1137" spans="1:5">
      <c r="A1137" t="str">
        <f t="shared" si="54"/>
        <v>15</v>
      </c>
      <c r="B1137" s="68">
        <f t="shared" si="52"/>
        <v>0</v>
      </c>
      <c r="C1137" t="s">
        <v>112</v>
      </c>
      <c r="D1137" t="s">
        <v>1523</v>
      </c>
      <c r="E1137">
        <f t="shared" ca="1" si="53"/>
        <v>0</v>
      </c>
    </row>
    <row r="1138" spans="1:5">
      <c r="A1138" t="str">
        <f t="shared" si="54"/>
        <v>15</v>
      </c>
      <c r="B1138" s="68">
        <f t="shared" si="52"/>
        <v>0</v>
      </c>
      <c r="C1138" t="s">
        <v>164</v>
      </c>
      <c r="D1138" t="s">
        <v>1536</v>
      </c>
      <c r="E1138">
        <f t="shared" ca="1" si="53"/>
        <v>0</v>
      </c>
    </row>
    <row r="1139" spans="1:5">
      <c r="A1139" t="str">
        <f t="shared" si="54"/>
        <v>15</v>
      </c>
      <c r="B1139" s="68">
        <f t="shared" si="52"/>
        <v>0</v>
      </c>
      <c r="C1139" t="s">
        <v>113</v>
      </c>
      <c r="D1139" t="s">
        <v>1524</v>
      </c>
      <c r="E1139">
        <f t="shared" ca="1" si="53"/>
        <v>0</v>
      </c>
    </row>
    <row r="1140" spans="1:5">
      <c r="A1140" t="str">
        <f t="shared" si="54"/>
        <v>15</v>
      </c>
      <c r="B1140" s="68">
        <f t="shared" si="52"/>
        <v>0</v>
      </c>
      <c r="C1140" t="s">
        <v>165</v>
      </c>
      <c r="D1140" t="s">
        <v>1537</v>
      </c>
      <c r="E1140">
        <f t="shared" ca="1" si="53"/>
        <v>0</v>
      </c>
    </row>
    <row r="1141" spans="1:5">
      <c r="A1141" t="str">
        <f t="shared" si="54"/>
        <v>15</v>
      </c>
      <c r="B1141" s="68">
        <f t="shared" si="52"/>
        <v>0</v>
      </c>
      <c r="C1141" t="s">
        <v>197</v>
      </c>
      <c r="D1141" t="s">
        <v>1525</v>
      </c>
      <c r="E1141">
        <f t="shared" ca="1" si="53"/>
        <v>0</v>
      </c>
    </row>
    <row r="1142" spans="1:5">
      <c r="A1142" t="str">
        <f t="shared" si="54"/>
        <v>15</v>
      </c>
      <c r="B1142" s="68">
        <f t="shared" si="52"/>
        <v>0</v>
      </c>
      <c r="C1142" t="s">
        <v>198</v>
      </c>
      <c r="D1142" t="s">
        <v>1526</v>
      </c>
      <c r="E1142">
        <f t="shared" ca="1" si="53"/>
        <v>0</v>
      </c>
    </row>
    <row r="1143" spans="1:5">
      <c r="A1143" t="str">
        <f t="shared" si="54"/>
        <v>15</v>
      </c>
      <c r="B1143" s="68" t="str">
        <f t="shared" si="52"/>
        <v>W</v>
      </c>
      <c r="C1143" t="s">
        <v>301</v>
      </c>
      <c r="D1143" t="s">
        <v>1538</v>
      </c>
      <c r="E1143">
        <f t="shared" ca="1" si="53"/>
        <v>0</v>
      </c>
    </row>
    <row r="1144" spans="1:5">
      <c r="A1144" t="str">
        <f t="shared" si="54"/>
        <v>15</v>
      </c>
      <c r="B1144" s="68" t="str">
        <f t="shared" si="52"/>
        <v>W</v>
      </c>
      <c r="C1144" t="s">
        <v>302</v>
      </c>
      <c r="D1144" t="s">
        <v>1539</v>
      </c>
      <c r="E1144">
        <f t="shared" ca="1" si="53"/>
        <v>0</v>
      </c>
    </row>
    <row r="1145" spans="1:5">
      <c r="A1145" t="str">
        <f t="shared" si="54"/>
        <v>15</v>
      </c>
      <c r="B1145" s="68" t="str">
        <f t="shared" si="52"/>
        <v>W</v>
      </c>
      <c r="C1145" t="s">
        <v>295</v>
      </c>
      <c r="D1145" t="s">
        <v>1540</v>
      </c>
      <c r="E1145">
        <f t="shared" ca="1" si="53"/>
        <v>0</v>
      </c>
    </row>
    <row r="1146" spans="1:5">
      <c r="A1146" t="str">
        <f t="shared" si="54"/>
        <v>15</v>
      </c>
      <c r="B1146" s="68" t="str">
        <f t="shared" si="52"/>
        <v>W</v>
      </c>
      <c r="C1146" t="s">
        <v>296</v>
      </c>
      <c r="D1146" t="s">
        <v>1541</v>
      </c>
      <c r="E1146">
        <f t="shared" ca="1" si="53"/>
        <v>0</v>
      </c>
    </row>
    <row r="1147" spans="1:5">
      <c r="A1147" t="str">
        <f t="shared" si="54"/>
        <v>15</v>
      </c>
      <c r="B1147" s="68" t="str">
        <f t="shared" si="52"/>
        <v>W</v>
      </c>
      <c r="C1147" t="s">
        <v>297</v>
      </c>
      <c r="D1147" t="s">
        <v>1542</v>
      </c>
      <c r="E1147">
        <f t="shared" ca="1" si="53"/>
        <v>0</v>
      </c>
    </row>
    <row r="1148" spans="1:5">
      <c r="A1148" t="str">
        <f t="shared" si="54"/>
        <v>15</v>
      </c>
      <c r="B1148" s="68" t="str">
        <f t="shared" si="52"/>
        <v>W</v>
      </c>
      <c r="C1148" t="s">
        <v>298</v>
      </c>
      <c r="D1148" t="s">
        <v>1543</v>
      </c>
      <c r="E1148">
        <f t="shared" ca="1" si="53"/>
        <v>0</v>
      </c>
    </row>
    <row r="1149" spans="1:5">
      <c r="A1149" t="str">
        <f t="shared" si="54"/>
        <v>15</v>
      </c>
      <c r="B1149" s="68" t="str">
        <f t="shared" si="52"/>
        <v>W</v>
      </c>
      <c r="C1149" t="s">
        <v>299</v>
      </c>
      <c r="D1149" t="s">
        <v>1544</v>
      </c>
      <c r="E1149">
        <f t="shared" ca="1" si="53"/>
        <v>0</v>
      </c>
    </row>
    <row r="1150" spans="1:5">
      <c r="A1150" t="str">
        <f t="shared" si="54"/>
        <v>15</v>
      </c>
      <c r="B1150" s="68" t="str">
        <f t="shared" si="52"/>
        <v>W</v>
      </c>
      <c r="C1150" t="s">
        <v>300</v>
      </c>
      <c r="D1150" t="s">
        <v>1545</v>
      </c>
      <c r="E1150">
        <f t="shared" ca="1" si="53"/>
        <v>0</v>
      </c>
    </row>
    <row r="1151" spans="1:5">
      <c r="A1151" t="str">
        <f t="shared" si="54"/>
        <v>15</v>
      </c>
      <c r="B1151" s="68" t="str">
        <f t="shared" si="52"/>
        <v>W</v>
      </c>
      <c r="C1151" t="s">
        <v>291</v>
      </c>
      <c r="D1151" t="s">
        <v>1546</v>
      </c>
      <c r="E1151">
        <f t="shared" ca="1" si="53"/>
        <v>0</v>
      </c>
    </row>
    <row r="1152" spans="1:5">
      <c r="A1152" t="str">
        <f t="shared" si="54"/>
        <v>15</v>
      </c>
      <c r="B1152" s="68" t="str">
        <f t="shared" si="52"/>
        <v>W</v>
      </c>
      <c r="C1152" t="s">
        <v>292</v>
      </c>
      <c r="D1152" t="s">
        <v>1547</v>
      </c>
      <c r="E1152">
        <f t="shared" ca="1" si="53"/>
        <v>0</v>
      </c>
    </row>
    <row r="1153" spans="1:5">
      <c r="A1153" t="str">
        <f t="shared" si="54"/>
        <v>15</v>
      </c>
      <c r="B1153" s="68" t="str">
        <f t="shared" si="52"/>
        <v>W</v>
      </c>
      <c r="C1153" t="s">
        <v>293</v>
      </c>
      <c r="D1153" t="s">
        <v>1548</v>
      </c>
      <c r="E1153">
        <f t="shared" ca="1" si="53"/>
        <v>0</v>
      </c>
    </row>
    <row r="1154" spans="1:5">
      <c r="A1154" t="str">
        <f t="shared" si="54"/>
        <v>15</v>
      </c>
      <c r="B1154" s="68" t="str">
        <f t="shared" si="52"/>
        <v>W</v>
      </c>
      <c r="C1154" t="s">
        <v>294</v>
      </c>
      <c r="D1154" t="s">
        <v>1549</v>
      </c>
      <c r="E1154">
        <f t="shared" ca="1" si="53"/>
        <v>0</v>
      </c>
    </row>
    <row r="1155" spans="1:5">
      <c r="A1155" t="str">
        <f t="shared" si="54"/>
        <v>15</v>
      </c>
      <c r="B1155" s="68" t="str">
        <f t="shared" si="52"/>
        <v>W</v>
      </c>
      <c r="C1155" t="s">
        <v>287</v>
      </c>
      <c r="D1155" t="s">
        <v>1550</v>
      </c>
      <c r="E1155">
        <f t="shared" ca="1" si="53"/>
        <v>0</v>
      </c>
    </row>
    <row r="1156" spans="1:5">
      <c r="A1156" t="str">
        <f t="shared" si="54"/>
        <v>15</v>
      </c>
      <c r="B1156" s="68" t="str">
        <f t="shared" si="52"/>
        <v>W</v>
      </c>
      <c r="C1156" t="s">
        <v>288</v>
      </c>
      <c r="D1156" t="s">
        <v>1551</v>
      </c>
      <c r="E1156">
        <f t="shared" ca="1" si="53"/>
        <v>0</v>
      </c>
    </row>
    <row r="1157" spans="1:5">
      <c r="A1157" t="str">
        <f t="shared" si="54"/>
        <v>15</v>
      </c>
      <c r="B1157" s="68" t="str">
        <f t="shared" si="52"/>
        <v>W</v>
      </c>
      <c r="C1157" t="s">
        <v>289</v>
      </c>
      <c r="D1157" t="s">
        <v>1552</v>
      </c>
      <c r="E1157">
        <f t="shared" ca="1" si="53"/>
        <v>0</v>
      </c>
    </row>
    <row r="1158" spans="1:5">
      <c r="A1158" t="str">
        <f t="shared" si="54"/>
        <v>15</v>
      </c>
      <c r="B1158" s="68" t="str">
        <f t="shared" si="52"/>
        <v>W</v>
      </c>
      <c r="C1158" t="s">
        <v>290</v>
      </c>
      <c r="D1158" t="s">
        <v>1553</v>
      </c>
      <c r="E1158">
        <f t="shared" ca="1" si="53"/>
        <v>0</v>
      </c>
    </row>
    <row r="1159" spans="1:5">
      <c r="A1159" t="str">
        <f t="shared" si="54"/>
        <v>15</v>
      </c>
      <c r="B1159" s="68" t="str">
        <f t="shared" si="52"/>
        <v>W</v>
      </c>
      <c r="C1159" t="s">
        <v>283</v>
      </c>
      <c r="D1159" t="s">
        <v>1554</v>
      </c>
      <c r="E1159">
        <f t="shared" ca="1" si="53"/>
        <v>0</v>
      </c>
    </row>
    <row r="1160" spans="1:5">
      <c r="A1160" t="str">
        <f t="shared" si="54"/>
        <v>15</v>
      </c>
      <c r="B1160" s="68" t="str">
        <f t="shared" si="52"/>
        <v>W</v>
      </c>
      <c r="C1160" t="s">
        <v>284</v>
      </c>
      <c r="D1160" t="s">
        <v>1555</v>
      </c>
      <c r="E1160">
        <f t="shared" ca="1" si="53"/>
        <v>0</v>
      </c>
    </row>
    <row r="1161" spans="1:5">
      <c r="A1161" t="str">
        <f t="shared" si="54"/>
        <v>15</v>
      </c>
      <c r="B1161" s="68" t="str">
        <f t="shared" si="52"/>
        <v>W</v>
      </c>
      <c r="C1161" t="s">
        <v>285</v>
      </c>
      <c r="D1161" t="s">
        <v>1556</v>
      </c>
      <c r="E1161">
        <f t="shared" ca="1" si="53"/>
        <v>0</v>
      </c>
    </row>
    <row r="1162" spans="1:5">
      <c r="A1162" t="str">
        <f t="shared" si="54"/>
        <v>15</v>
      </c>
      <c r="B1162" s="68" t="str">
        <f t="shared" ref="B1162:B1198" si="55">IF(ISNUMBER(FIND("PU",D1162,1)),"PU",IF(ISNUMBER(FIND("W-",D1162,1)),"W",0))</f>
        <v>W</v>
      </c>
      <c r="C1162" t="s">
        <v>286</v>
      </c>
      <c r="D1162" t="s">
        <v>1557</v>
      </c>
      <c r="E1162">
        <f t="shared" ref="E1162:E1198" ca="1" si="56">IFERROR(IF(B1162=0,VLOOKUP(C1162,INDIRECT($G$4&amp;$H$4),MATCH($A1162,INDIRECT($G$4&amp;$I$4),0),0),IF(B1162="W",VLOOKUP(C1162,INDIRECT($G$5&amp;$H$5),MATCH($A1162,INDIRECT($G$5&amp;$I$5),0),FALSE),VLOOKUP(C1162,INDIRECT($G$6&amp;$H$6),MATCH($A1162,INDIRECT($G$6&amp;$I$6),0),FALSE))),0)</f>
        <v>0</v>
      </c>
    </row>
    <row r="1163" spans="1:5">
      <c r="A1163" t="str">
        <f t="shared" si="54"/>
        <v>15</v>
      </c>
      <c r="B1163" s="68" t="str">
        <f t="shared" si="55"/>
        <v>W</v>
      </c>
      <c r="C1163" t="s">
        <v>279</v>
      </c>
      <c r="D1163" t="s">
        <v>1558</v>
      </c>
      <c r="E1163">
        <f t="shared" ca="1" si="56"/>
        <v>0</v>
      </c>
    </row>
    <row r="1164" spans="1:5">
      <c r="A1164" t="str">
        <f t="shared" si="54"/>
        <v>15</v>
      </c>
      <c r="B1164" s="68" t="str">
        <f t="shared" si="55"/>
        <v>W</v>
      </c>
      <c r="C1164" t="s">
        <v>280</v>
      </c>
      <c r="D1164" t="s">
        <v>1559</v>
      </c>
      <c r="E1164">
        <f t="shared" ca="1" si="56"/>
        <v>0</v>
      </c>
    </row>
    <row r="1165" spans="1:5">
      <c r="A1165" t="str">
        <f t="shared" si="54"/>
        <v>15</v>
      </c>
      <c r="B1165" s="68" t="str">
        <f t="shared" si="55"/>
        <v>W</v>
      </c>
      <c r="C1165" t="s">
        <v>281</v>
      </c>
      <c r="D1165" t="s">
        <v>1560</v>
      </c>
      <c r="E1165">
        <f t="shared" ca="1" si="56"/>
        <v>0</v>
      </c>
    </row>
    <row r="1166" spans="1:5">
      <c r="A1166" t="str">
        <f t="shared" si="54"/>
        <v>15</v>
      </c>
      <c r="B1166" s="68" t="str">
        <f t="shared" si="55"/>
        <v>W</v>
      </c>
      <c r="C1166" t="s">
        <v>282</v>
      </c>
      <c r="D1166" t="s">
        <v>1561</v>
      </c>
      <c r="E1166">
        <f t="shared" ca="1" si="56"/>
        <v>0</v>
      </c>
    </row>
    <row r="1167" spans="1:5">
      <c r="A1167" t="str">
        <f t="shared" si="54"/>
        <v>15</v>
      </c>
      <c r="B1167" s="68" t="str">
        <f t="shared" si="55"/>
        <v>W</v>
      </c>
      <c r="C1167" t="s">
        <v>84</v>
      </c>
      <c r="D1167" t="s">
        <v>1562</v>
      </c>
      <c r="E1167">
        <f t="shared" ca="1" si="56"/>
        <v>0</v>
      </c>
    </row>
    <row r="1168" spans="1:5">
      <c r="A1168" t="str">
        <f t="shared" si="54"/>
        <v>15</v>
      </c>
      <c r="B1168" s="68" t="str">
        <f t="shared" si="55"/>
        <v>W</v>
      </c>
      <c r="C1168" t="s">
        <v>85</v>
      </c>
      <c r="D1168" t="s">
        <v>1563</v>
      </c>
      <c r="E1168">
        <f t="shared" ca="1" si="56"/>
        <v>0</v>
      </c>
    </row>
    <row r="1169" spans="1:5">
      <c r="A1169" t="str">
        <f t="shared" si="54"/>
        <v>15</v>
      </c>
      <c r="B1169" s="68" t="str">
        <f t="shared" si="55"/>
        <v>W</v>
      </c>
      <c r="C1169" t="s">
        <v>86</v>
      </c>
      <c r="D1169" t="s">
        <v>1564</v>
      </c>
      <c r="E1169">
        <f t="shared" ca="1" si="56"/>
        <v>0</v>
      </c>
    </row>
    <row r="1170" spans="1:5">
      <c r="A1170" t="str">
        <f t="shared" si="54"/>
        <v>15</v>
      </c>
      <c r="B1170" s="68" t="str">
        <f t="shared" si="55"/>
        <v>W</v>
      </c>
      <c r="C1170" t="s">
        <v>87</v>
      </c>
      <c r="D1170" t="s">
        <v>1565</v>
      </c>
      <c r="E1170">
        <f t="shared" ca="1" si="56"/>
        <v>0</v>
      </c>
    </row>
    <row r="1171" spans="1:5">
      <c r="A1171" t="str">
        <f t="shared" si="54"/>
        <v>15</v>
      </c>
      <c r="B1171" s="68" t="str">
        <f t="shared" si="55"/>
        <v>W</v>
      </c>
      <c r="C1171" t="s">
        <v>88</v>
      </c>
      <c r="D1171" t="s">
        <v>1566</v>
      </c>
      <c r="E1171">
        <f t="shared" ca="1" si="56"/>
        <v>0</v>
      </c>
    </row>
    <row r="1172" spans="1:5">
      <c r="A1172" t="str">
        <f t="shared" si="54"/>
        <v>15</v>
      </c>
      <c r="B1172" s="68" t="str">
        <f t="shared" si="55"/>
        <v>W</v>
      </c>
      <c r="C1172" t="s">
        <v>89</v>
      </c>
      <c r="D1172" t="s">
        <v>1567</v>
      </c>
      <c r="E1172">
        <f t="shared" ca="1" si="56"/>
        <v>0</v>
      </c>
    </row>
    <row r="1173" spans="1:5">
      <c r="A1173" t="str">
        <f t="shared" si="54"/>
        <v>15</v>
      </c>
      <c r="B1173" s="68" t="str">
        <f t="shared" si="55"/>
        <v>W</v>
      </c>
      <c r="C1173" t="s">
        <v>90</v>
      </c>
      <c r="D1173" t="s">
        <v>1568</v>
      </c>
      <c r="E1173">
        <f t="shared" ca="1" si="56"/>
        <v>0</v>
      </c>
    </row>
    <row r="1174" spans="1:5">
      <c r="A1174" t="str">
        <f t="shared" si="54"/>
        <v>15</v>
      </c>
      <c r="B1174" s="68" t="str">
        <f t="shared" si="55"/>
        <v>W</v>
      </c>
      <c r="C1174" t="s">
        <v>91</v>
      </c>
      <c r="D1174" t="s">
        <v>1569</v>
      </c>
      <c r="E1174">
        <f t="shared" ca="1" si="56"/>
        <v>0</v>
      </c>
    </row>
    <row r="1175" spans="1:5">
      <c r="A1175" t="str">
        <f t="shared" si="54"/>
        <v>15</v>
      </c>
      <c r="B1175" s="68" t="str">
        <f t="shared" si="55"/>
        <v>W</v>
      </c>
      <c r="C1175" t="s">
        <v>92</v>
      </c>
      <c r="D1175" t="s">
        <v>1570</v>
      </c>
      <c r="E1175">
        <f t="shared" ca="1" si="56"/>
        <v>0</v>
      </c>
    </row>
    <row r="1176" spans="1:5">
      <c r="A1176" t="str">
        <f t="shared" si="54"/>
        <v>15</v>
      </c>
      <c r="B1176" s="68" t="str">
        <f t="shared" si="55"/>
        <v>W</v>
      </c>
      <c r="C1176" t="s">
        <v>106</v>
      </c>
      <c r="D1176" t="s">
        <v>1571</v>
      </c>
      <c r="E1176">
        <f t="shared" ca="1" si="56"/>
        <v>0</v>
      </c>
    </row>
    <row r="1177" spans="1:5">
      <c r="A1177" t="str">
        <f t="shared" si="54"/>
        <v>15</v>
      </c>
      <c r="B1177" s="68" t="str">
        <f t="shared" si="55"/>
        <v>W</v>
      </c>
      <c r="C1177" t="s">
        <v>107</v>
      </c>
      <c r="D1177" t="s">
        <v>1572</v>
      </c>
      <c r="E1177">
        <f t="shared" ca="1" si="56"/>
        <v>0</v>
      </c>
    </row>
    <row r="1178" spans="1:5">
      <c r="A1178" t="str">
        <f t="shared" si="54"/>
        <v>15</v>
      </c>
      <c r="B1178" s="68" t="str">
        <f t="shared" si="55"/>
        <v>W</v>
      </c>
      <c r="C1178" t="s">
        <v>102</v>
      </c>
      <c r="D1178" t="s">
        <v>1573</v>
      </c>
      <c r="E1178">
        <f t="shared" ca="1" si="56"/>
        <v>0</v>
      </c>
    </row>
    <row r="1179" spans="1:5">
      <c r="A1179" t="str">
        <f t="shared" si="54"/>
        <v>15</v>
      </c>
      <c r="B1179" s="68" t="str">
        <f t="shared" si="55"/>
        <v>W</v>
      </c>
      <c r="C1179" t="s">
        <v>103</v>
      </c>
      <c r="D1179" t="s">
        <v>1574</v>
      </c>
      <c r="E1179">
        <f t="shared" ca="1" si="56"/>
        <v>0</v>
      </c>
    </row>
    <row r="1180" spans="1:5">
      <c r="A1180" t="str">
        <f t="shared" si="54"/>
        <v>15</v>
      </c>
      <c r="B1180" s="68" t="str">
        <f t="shared" si="55"/>
        <v>W</v>
      </c>
      <c r="C1180" t="s">
        <v>104</v>
      </c>
      <c r="D1180" t="s">
        <v>1575</v>
      </c>
      <c r="E1180">
        <f t="shared" ca="1" si="56"/>
        <v>0</v>
      </c>
    </row>
    <row r="1181" spans="1:5">
      <c r="A1181" t="str">
        <f t="shared" si="54"/>
        <v>15</v>
      </c>
      <c r="B1181" s="68" t="str">
        <f t="shared" si="55"/>
        <v>W</v>
      </c>
      <c r="C1181" t="s">
        <v>202</v>
      </c>
      <c r="D1181" t="s">
        <v>1576</v>
      </c>
      <c r="E1181">
        <f t="shared" ca="1" si="56"/>
        <v>0</v>
      </c>
    </row>
    <row r="1182" spans="1:5">
      <c r="A1182" t="str">
        <f t="shared" si="54"/>
        <v>15</v>
      </c>
      <c r="B1182" s="68" t="str">
        <f t="shared" si="55"/>
        <v>W</v>
      </c>
      <c r="C1182" t="s">
        <v>201</v>
      </c>
      <c r="D1182" t="s">
        <v>1577</v>
      </c>
      <c r="E1182">
        <f t="shared" ca="1" si="56"/>
        <v>0</v>
      </c>
    </row>
    <row r="1183" spans="1:5">
      <c r="A1183" t="str">
        <f t="shared" si="54"/>
        <v>15</v>
      </c>
      <c r="B1183" s="68" t="str">
        <f t="shared" si="55"/>
        <v>W</v>
      </c>
      <c r="C1183" t="s">
        <v>203</v>
      </c>
      <c r="D1183" t="s">
        <v>1578</v>
      </c>
      <c r="E1183">
        <f t="shared" ca="1" si="56"/>
        <v>0</v>
      </c>
    </row>
    <row r="1184" spans="1:5">
      <c r="A1184" t="str">
        <f t="shared" si="54"/>
        <v>15</v>
      </c>
      <c r="B1184" s="68" t="str">
        <f t="shared" si="55"/>
        <v>W</v>
      </c>
      <c r="C1184" t="s">
        <v>204</v>
      </c>
      <c r="D1184" t="s">
        <v>1579</v>
      </c>
      <c r="E1184">
        <f t="shared" ca="1" si="56"/>
        <v>0</v>
      </c>
    </row>
    <row r="1185" spans="1:5">
      <c r="A1185" t="str">
        <f t="shared" si="54"/>
        <v>15</v>
      </c>
      <c r="B1185" s="68" t="str">
        <f t="shared" si="55"/>
        <v>W</v>
      </c>
      <c r="C1185" t="s">
        <v>205</v>
      </c>
      <c r="D1185" t="s">
        <v>1580</v>
      </c>
      <c r="E1185">
        <f t="shared" ca="1" si="56"/>
        <v>0</v>
      </c>
    </row>
    <row r="1186" spans="1:5">
      <c r="A1186" t="str">
        <f t="shared" si="54"/>
        <v>15</v>
      </c>
      <c r="B1186" s="68" t="str">
        <f t="shared" si="55"/>
        <v>W</v>
      </c>
      <c r="C1186" t="s">
        <v>206</v>
      </c>
      <c r="D1186" t="s">
        <v>1581</v>
      </c>
      <c r="E1186">
        <f t="shared" ca="1" si="56"/>
        <v>0</v>
      </c>
    </row>
    <row r="1187" spans="1:5">
      <c r="A1187" t="str">
        <f t="shared" si="54"/>
        <v>15</v>
      </c>
      <c r="B1187" s="68" t="str">
        <f t="shared" si="55"/>
        <v>W</v>
      </c>
      <c r="C1187" t="s">
        <v>208</v>
      </c>
      <c r="D1187" t="s">
        <v>1582</v>
      </c>
      <c r="E1187">
        <f t="shared" ca="1" si="56"/>
        <v>0</v>
      </c>
    </row>
    <row r="1188" spans="1:5">
      <c r="A1188" t="str">
        <f t="shared" si="54"/>
        <v>15</v>
      </c>
      <c r="B1188" s="68" t="str">
        <f t="shared" si="55"/>
        <v>W</v>
      </c>
      <c r="C1188" t="s">
        <v>209</v>
      </c>
      <c r="D1188" t="s">
        <v>1583</v>
      </c>
      <c r="E1188">
        <f t="shared" ca="1" si="56"/>
        <v>0</v>
      </c>
    </row>
    <row r="1189" spans="1:5">
      <c r="A1189" t="str">
        <f t="shared" si="54"/>
        <v>15</v>
      </c>
      <c r="B1189" s="68" t="str">
        <f t="shared" si="55"/>
        <v>W</v>
      </c>
      <c r="C1189" t="s">
        <v>210</v>
      </c>
      <c r="D1189" t="s">
        <v>1584</v>
      </c>
      <c r="E1189">
        <f t="shared" ca="1" si="56"/>
        <v>0</v>
      </c>
    </row>
    <row r="1190" spans="1:5">
      <c r="A1190" t="str">
        <f t="shared" si="54"/>
        <v>15</v>
      </c>
      <c r="B1190" s="68" t="str">
        <f t="shared" si="55"/>
        <v>W</v>
      </c>
      <c r="C1190" t="s">
        <v>211</v>
      </c>
      <c r="D1190" t="s">
        <v>1585</v>
      </c>
      <c r="E1190">
        <f t="shared" ca="1" si="56"/>
        <v>0</v>
      </c>
    </row>
    <row r="1191" spans="1:5">
      <c r="A1191" t="str">
        <f t="shared" si="54"/>
        <v>15</v>
      </c>
      <c r="B1191" s="68" t="str">
        <f t="shared" si="55"/>
        <v>W</v>
      </c>
      <c r="C1191" t="s">
        <v>212</v>
      </c>
      <c r="D1191" t="s">
        <v>1586</v>
      </c>
      <c r="E1191">
        <f t="shared" ca="1" si="56"/>
        <v>0</v>
      </c>
    </row>
    <row r="1192" spans="1:5">
      <c r="A1192" t="str">
        <f t="shared" ref="A1192:A1198" si="57">MID(D1192,LEN(C1192)+2,LEN(D1192)-LEN(C1192))</f>
        <v>15</v>
      </c>
      <c r="B1192" s="68" t="str">
        <f t="shared" si="55"/>
        <v>W</v>
      </c>
      <c r="C1192" t="s">
        <v>213</v>
      </c>
      <c r="D1192" t="s">
        <v>1587</v>
      </c>
      <c r="E1192">
        <f t="shared" ca="1" si="56"/>
        <v>0</v>
      </c>
    </row>
    <row r="1193" spans="1:5">
      <c r="A1193" t="str">
        <f t="shared" si="57"/>
        <v>15</v>
      </c>
      <c r="B1193" s="68" t="str">
        <f t="shared" si="55"/>
        <v>W</v>
      </c>
      <c r="C1193" t="s">
        <v>214</v>
      </c>
      <c r="D1193" t="s">
        <v>1588</v>
      </c>
      <c r="E1193">
        <f t="shared" ca="1" si="56"/>
        <v>0</v>
      </c>
    </row>
    <row r="1194" spans="1:5">
      <c r="A1194" t="str">
        <f t="shared" si="57"/>
        <v>15</v>
      </c>
      <c r="B1194" s="68" t="str">
        <f t="shared" si="55"/>
        <v>W</v>
      </c>
      <c r="C1194" t="s">
        <v>215</v>
      </c>
      <c r="D1194" t="s">
        <v>1589</v>
      </c>
      <c r="E1194">
        <f t="shared" ca="1" si="56"/>
        <v>0</v>
      </c>
    </row>
    <row r="1195" spans="1:5">
      <c r="A1195" t="str">
        <f t="shared" si="57"/>
        <v>15</v>
      </c>
      <c r="B1195" s="68" t="str">
        <f t="shared" si="55"/>
        <v>W</v>
      </c>
      <c r="C1195" t="s">
        <v>216</v>
      </c>
      <c r="D1195" t="s">
        <v>1590</v>
      </c>
      <c r="E1195">
        <f t="shared" ca="1" si="56"/>
        <v>0</v>
      </c>
    </row>
    <row r="1196" spans="1:5">
      <c r="A1196" t="str">
        <f t="shared" si="57"/>
        <v>15</v>
      </c>
      <c r="B1196" s="68" t="str">
        <f t="shared" si="55"/>
        <v>W</v>
      </c>
      <c r="C1196" t="s">
        <v>217</v>
      </c>
      <c r="D1196" t="s">
        <v>1591</v>
      </c>
      <c r="E1196">
        <f t="shared" ca="1" si="56"/>
        <v>0</v>
      </c>
    </row>
    <row r="1197" spans="1:5">
      <c r="A1197" t="str">
        <f t="shared" si="57"/>
        <v>15</v>
      </c>
      <c r="B1197" s="68" t="str">
        <f t="shared" si="55"/>
        <v>W</v>
      </c>
      <c r="C1197" t="s">
        <v>218</v>
      </c>
      <c r="D1197" t="s">
        <v>1592</v>
      </c>
      <c r="E1197">
        <f t="shared" ca="1" si="56"/>
        <v>0</v>
      </c>
    </row>
    <row r="1198" spans="1:5">
      <c r="A1198" t="str">
        <f t="shared" si="57"/>
        <v>15</v>
      </c>
      <c r="B1198" s="68" t="str">
        <f t="shared" si="55"/>
        <v>W</v>
      </c>
      <c r="C1198" t="s">
        <v>219</v>
      </c>
      <c r="D1198" t="s">
        <v>1593</v>
      </c>
      <c r="E1198">
        <f t="shared" ca="1" si="56"/>
        <v>0</v>
      </c>
    </row>
  </sheetData>
  <sheetProtection algorithmName="SHA-512" hashValue="a0/QDgTvEtoYkQLSK5rD8A/Hme+9hca3THWZDQSAbkIjrNWG/FKYGYYoVKq07dTJ0IFWFcAKFJwQYrXq8O83hw==" saltValue="gRVIpRGvyIrJ8NNglWnZ9w==" spinCount="100000" sheet="1" objects="1" scenarios="1"/>
  <autoFilter ref="A8:J1126" xr:uid="{00000000-0001-0000-0300-000000000000}"/>
  <phoneticPr fontId="9" type="noConversion"/>
  <dataValidations count="1">
    <dataValidation showInputMessage="1" showErrorMessage="1" sqref="B8" xr:uid="{259E9DC3-ED09-482C-B91A-0FA8993E001E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7"/>
  <dimension ref="A1:V21"/>
  <sheetViews>
    <sheetView showGridLines="0" zoomScaleNormal="100" workbookViewId="0">
      <selection activeCell="K14" sqref="K14"/>
    </sheetView>
  </sheetViews>
  <sheetFormatPr defaultColWidth="12.296875" defaultRowHeight="23.25" customHeight="1"/>
  <cols>
    <col min="1" max="1" width="10" style="9" customWidth="1"/>
    <col min="2" max="2" width="4.5" style="9" customWidth="1"/>
    <col min="3" max="16" width="6.796875" style="16" customWidth="1"/>
    <col min="17" max="17" width="6" style="9" customWidth="1"/>
    <col min="18" max="18" width="5.796875" style="9" customWidth="1"/>
    <col min="19" max="19" width="8.5" style="9" customWidth="1"/>
    <col min="20" max="24" width="12.296875" style="9" customWidth="1"/>
    <col min="25" max="16384" width="12.296875" style="9"/>
  </cols>
  <sheetData>
    <row r="1" spans="1:22" ht="29.25" customHeight="1">
      <c r="A1" s="21"/>
      <c r="B1" s="21"/>
      <c r="C1" s="21"/>
      <c r="D1" s="21"/>
      <c r="E1" s="21"/>
      <c r="F1" s="21"/>
      <c r="G1" s="21"/>
      <c r="H1" s="21"/>
      <c r="I1" s="21"/>
      <c r="J1" s="72" t="s">
        <v>70</v>
      </c>
      <c r="K1" s="77" t="s">
        <v>4</v>
      </c>
      <c r="M1" s="75"/>
      <c r="Q1" s="21"/>
      <c r="R1" s="22"/>
      <c r="S1" s="21"/>
    </row>
    <row r="2" spans="1:22" ht="22.05" customHeight="1">
      <c r="C2" s="21"/>
      <c r="D2" s="21"/>
      <c r="E2" s="21"/>
      <c r="F2" s="21"/>
      <c r="G2" s="21"/>
      <c r="H2" s="21"/>
      <c r="I2" s="21"/>
      <c r="J2" s="18">
        <f>R4</f>
        <v>0</v>
      </c>
      <c r="K2" s="118">
        <f>'LYNX GRP'!K3</f>
        <v>0</v>
      </c>
      <c r="M2" s="76"/>
      <c r="O2" s="71"/>
      <c r="P2" s="71"/>
      <c r="Q2" s="21"/>
      <c r="S2" s="21"/>
    </row>
    <row r="3" spans="1:22" ht="44.25" customHeight="1">
      <c r="A3" s="119"/>
      <c r="B3" s="120" t="s">
        <v>152</v>
      </c>
      <c r="C3" s="727"/>
      <c r="D3" s="728"/>
      <c r="E3" s="728"/>
      <c r="F3" s="728"/>
      <c r="G3" s="728"/>
      <c r="H3" s="729"/>
      <c r="I3" s="677"/>
      <c r="J3" s="119"/>
      <c r="K3" s="119"/>
      <c r="L3" s="17"/>
      <c r="M3" s="19" t="s">
        <v>34</v>
      </c>
      <c r="N3" s="730"/>
      <c r="O3" s="731"/>
      <c r="P3" s="731"/>
      <c r="Q3" s="732"/>
    </row>
    <row r="4" spans="1:22" ht="21" customHeight="1">
      <c r="A4" s="23" t="s">
        <v>114</v>
      </c>
      <c r="B4" s="23"/>
      <c r="J4" s="11"/>
      <c r="K4" s="11"/>
      <c r="L4" s="733"/>
      <c r="M4" s="733"/>
      <c r="Q4" s="15">
        <f>SUM(Q6:Q21)</f>
        <v>0</v>
      </c>
      <c r="R4" s="123">
        <f>SUM(R6:R21)</f>
        <v>0</v>
      </c>
      <c r="S4" s="124">
        <f>SUM(S6:S21)</f>
        <v>0</v>
      </c>
    </row>
    <row r="5" spans="1:22" ht="31.5" customHeight="1">
      <c r="A5" s="110" t="s">
        <v>13</v>
      </c>
      <c r="B5" s="1" t="s">
        <v>254</v>
      </c>
      <c r="C5" s="12" t="s">
        <v>1</v>
      </c>
      <c r="D5" s="2" t="s">
        <v>2</v>
      </c>
      <c r="E5" s="2" t="s">
        <v>8</v>
      </c>
      <c r="F5" s="2" t="s">
        <v>27</v>
      </c>
      <c r="G5" s="2" t="s">
        <v>3</v>
      </c>
      <c r="H5" s="2" t="s">
        <v>11</v>
      </c>
      <c r="I5" s="113" t="s">
        <v>1518</v>
      </c>
      <c r="J5" s="2" t="s">
        <v>15</v>
      </c>
      <c r="K5" s="113" t="s">
        <v>149</v>
      </c>
      <c r="L5" s="2" t="s">
        <v>12</v>
      </c>
      <c r="M5" s="2" t="s">
        <v>33</v>
      </c>
      <c r="N5" s="2" t="s">
        <v>14</v>
      </c>
      <c r="O5" s="2" t="s">
        <v>110</v>
      </c>
      <c r="P5" s="73" t="s">
        <v>111</v>
      </c>
      <c r="Q5" s="125" t="s">
        <v>16</v>
      </c>
      <c r="R5" s="126" t="s">
        <v>17</v>
      </c>
      <c r="S5" s="115" t="s">
        <v>151</v>
      </c>
    </row>
    <row r="6" spans="1:22" ht="23.25" customHeight="1">
      <c r="A6" s="42" t="str">
        <f>'LYNX GRP'!D11</f>
        <v>L1-GRP-DT</v>
      </c>
      <c r="B6" s="111" t="str">
        <f>'LYNX GRP'!E11</f>
        <v>Dual tex.</v>
      </c>
      <c r="C6" s="20" t="str">
        <f>IF('LYNX GRP'!L11=0,"",'LYNX GRP'!L11)</f>
        <v/>
      </c>
      <c r="D6" s="18" t="str">
        <f>IF('LYNX GRP'!M11=0,"",'LYNX GRP'!M11)</f>
        <v/>
      </c>
      <c r="E6" s="18" t="str">
        <f>IF('LYNX GRP'!N11=0,"",'LYNX GRP'!N11)</f>
        <v/>
      </c>
      <c r="F6" s="18" t="str">
        <f>IF('LYNX GRP'!O11=0,"",'LYNX GRP'!O11)</f>
        <v/>
      </c>
      <c r="G6" s="18" t="str">
        <f>IF('LYNX GRP'!P11=0,"",'LYNX GRP'!P11)</f>
        <v/>
      </c>
      <c r="H6" s="18" t="str">
        <f>IF('LYNX GRP'!Q11=0,"",'LYNX GRP'!Q11)</f>
        <v/>
      </c>
      <c r="I6" s="18" t="str">
        <f>IF('LYNX GRP'!R11=0,"",'LYNX GRP'!R11)</f>
        <v/>
      </c>
      <c r="J6" s="18" t="str">
        <f>IF('LYNX GRP'!S11=0,"",'LYNX GRP'!S11)</f>
        <v/>
      </c>
      <c r="K6" s="18" t="str">
        <f>IF('LYNX GRP'!T11=0,"",'LYNX GRP'!T11)</f>
        <v/>
      </c>
      <c r="L6" s="18" t="str">
        <f>IF('LYNX GRP'!U11=0,"",'LYNX GRP'!U11)</f>
        <v/>
      </c>
      <c r="M6" s="18" t="str">
        <f>IF('LYNX GRP'!V11=0,"",'LYNX GRP'!V11)</f>
        <v/>
      </c>
      <c r="N6" s="18" t="str">
        <f>IF('LYNX GRP'!W11=0,"",'LYNX GRP'!W11)</f>
        <v/>
      </c>
      <c r="O6" s="18" t="str">
        <f>IF('LYNX GRP'!X11=0,"",'LYNX GRP'!X11)</f>
        <v/>
      </c>
      <c r="P6" s="18" t="str">
        <f>IF('LYNX GRP'!Y11=0,"",'LYNX GRP'!Y11)</f>
        <v/>
      </c>
      <c r="Q6" s="114">
        <f t="shared" ref="Q6:Q19" si="0">SUM(C6:P6)</f>
        <v>0</v>
      </c>
      <c r="R6" s="116">
        <f>Q6*'LYNX GRP'!I11</f>
        <v>0</v>
      </c>
      <c r="S6" s="117">
        <f>Q6*'LYNX GRP'!AW11</f>
        <v>0</v>
      </c>
    </row>
    <row r="7" spans="1:22" ht="23.25" customHeight="1">
      <c r="A7" s="42" t="str">
        <f>'LYNX GRP'!D12</f>
        <v>L2-GRP</v>
      </c>
      <c r="B7" s="111">
        <f>'LYNX GRP'!E12</f>
        <v>0</v>
      </c>
      <c r="C7" s="20" t="str">
        <f>IF('LYNX GRP'!L12=0,"",'LYNX GRP'!L12)</f>
        <v/>
      </c>
      <c r="D7" s="18" t="str">
        <f>IF('LYNX GRP'!M12=0,"",'LYNX GRP'!M12)</f>
        <v/>
      </c>
      <c r="E7" s="18" t="str">
        <f>IF('LYNX GRP'!N12=0,"",'LYNX GRP'!N12)</f>
        <v/>
      </c>
      <c r="F7" s="18" t="str">
        <f>IF('LYNX GRP'!O12=0,"",'LYNX GRP'!O12)</f>
        <v/>
      </c>
      <c r="G7" s="18" t="str">
        <f>IF('LYNX GRP'!P12=0,"",'LYNX GRP'!P12)</f>
        <v/>
      </c>
      <c r="H7" s="18" t="str">
        <f>IF('LYNX GRP'!Q12=0,"",'LYNX GRP'!Q12)</f>
        <v/>
      </c>
      <c r="I7" s="18" t="str">
        <f>IF('LYNX GRP'!R12=0,"",'LYNX GRP'!R12)</f>
        <v/>
      </c>
      <c r="J7" s="18" t="str">
        <f>IF('LYNX GRP'!S12=0,"",'LYNX GRP'!S12)</f>
        <v/>
      </c>
      <c r="K7" s="18" t="str">
        <f>IF('LYNX GRP'!T12=0,"",'LYNX GRP'!T12)</f>
        <v/>
      </c>
      <c r="L7" s="18" t="str">
        <f>IF('LYNX GRP'!U12=0,"",'LYNX GRP'!U12)</f>
        <v/>
      </c>
      <c r="M7" s="18" t="str">
        <f>IF('LYNX GRP'!V12=0,"",'LYNX GRP'!V12)</f>
        <v/>
      </c>
      <c r="N7" s="18" t="str">
        <f>IF('LYNX GRP'!W12=0,"",'LYNX GRP'!W12)</f>
        <v/>
      </c>
      <c r="O7" s="18" t="str">
        <f>IF('LYNX GRP'!X12=0,"",'LYNX GRP'!X12)</f>
        <v/>
      </c>
      <c r="P7" s="18" t="str">
        <f>IF('LYNX GRP'!Y12=0,"",'LYNX GRP'!Y12)</f>
        <v/>
      </c>
      <c r="Q7" s="114">
        <f t="shared" ref="Q7" si="1">SUM(C7:P7)</f>
        <v>0</v>
      </c>
      <c r="R7" s="116">
        <f>Q7*'LYNX GRP'!I12</f>
        <v>0</v>
      </c>
      <c r="S7" s="117">
        <f>Q7*'LYNX GRP'!AW12</f>
        <v>0</v>
      </c>
    </row>
    <row r="8" spans="1:22" ht="23.25" customHeight="1">
      <c r="A8" s="42" t="str">
        <f>'LYNX GRP'!D13</f>
        <v>L3-GRP-DT</v>
      </c>
      <c r="B8" s="111" t="str">
        <f>'LYNX GRP'!E13</f>
        <v>Dual tex.</v>
      </c>
      <c r="C8" s="20" t="str">
        <f>IF('LYNX GRP'!L13=0,"",'LYNX GRP'!L13)</f>
        <v/>
      </c>
      <c r="D8" s="18" t="str">
        <f>IF('LYNX GRP'!M13=0,"",'LYNX GRP'!M13)</f>
        <v/>
      </c>
      <c r="E8" s="18" t="str">
        <f>IF('LYNX GRP'!N13=0,"",'LYNX GRP'!N13)</f>
        <v/>
      </c>
      <c r="F8" s="18" t="str">
        <f>IF('LYNX GRP'!O13=0,"",'LYNX GRP'!O13)</f>
        <v/>
      </c>
      <c r="G8" s="18" t="str">
        <f>IF('LYNX GRP'!P13=0,"",'LYNX GRP'!P13)</f>
        <v/>
      </c>
      <c r="H8" s="18" t="str">
        <f>IF('LYNX GRP'!Q13=0,"",'LYNX GRP'!Q13)</f>
        <v/>
      </c>
      <c r="I8" s="18" t="str">
        <f>IF('LYNX GRP'!R13=0,"",'LYNX GRP'!R13)</f>
        <v/>
      </c>
      <c r="J8" s="18" t="str">
        <f>IF('LYNX GRP'!S13=0,"",'LYNX GRP'!S13)</f>
        <v/>
      </c>
      <c r="K8" s="18" t="str">
        <f>IF('LYNX GRP'!T13=0,"",'LYNX GRP'!T13)</f>
        <v/>
      </c>
      <c r="L8" s="18" t="str">
        <f>IF('LYNX GRP'!U13=0,"",'LYNX GRP'!U13)</f>
        <v/>
      </c>
      <c r="M8" s="18" t="str">
        <f>IF('LYNX GRP'!V13=0,"",'LYNX GRP'!V13)</f>
        <v/>
      </c>
      <c r="N8" s="18" t="str">
        <f>IF('LYNX GRP'!W13=0,"",'LYNX GRP'!W13)</f>
        <v/>
      </c>
      <c r="O8" s="18" t="str">
        <f>IF('LYNX GRP'!X13=0,"",'LYNX GRP'!X13)</f>
        <v/>
      </c>
      <c r="P8" s="18" t="str">
        <f>IF('LYNX GRP'!Y13=0,"",'LYNX GRP'!Y13)</f>
        <v/>
      </c>
      <c r="Q8" s="114">
        <f t="shared" si="0"/>
        <v>0</v>
      </c>
      <c r="R8" s="116">
        <f>Q8*'LYNX GRP'!I13</f>
        <v>0</v>
      </c>
      <c r="S8" s="117">
        <f>Q8*'LYNX GRP'!AW13</f>
        <v>0</v>
      </c>
    </row>
    <row r="9" spans="1:22" ht="23.25" customHeight="1">
      <c r="A9" s="42" t="str">
        <f>'LYNX GRP'!D14</f>
        <v>L4-GRP-DT</v>
      </c>
      <c r="B9" s="111" t="str">
        <f>'LYNX GRP'!E14</f>
        <v>Dual tex.</v>
      </c>
      <c r="C9" s="20" t="str">
        <f>IF('LYNX GRP'!L14=0,"",'LYNX GRP'!L14)</f>
        <v/>
      </c>
      <c r="D9" s="18" t="str">
        <f>IF('LYNX GRP'!M14=0,"",'LYNX GRP'!M14)</f>
        <v/>
      </c>
      <c r="E9" s="18" t="str">
        <f>IF('LYNX GRP'!N14=0,"",'LYNX GRP'!N14)</f>
        <v/>
      </c>
      <c r="F9" s="18" t="str">
        <f>IF('LYNX GRP'!O14=0,"",'LYNX GRP'!O14)</f>
        <v/>
      </c>
      <c r="G9" s="18" t="str">
        <f>IF('LYNX GRP'!P14=0,"",'LYNX GRP'!P14)</f>
        <v/>
      </c>
      <c r="H9" s="18" t="str">
        <f>IF('LYNX GRP'!Q14=0,"",'LYNX GRP'!Q14)</f>
        <v/>
      </c>
      <c r="I9" s="18" t="str">
        <f>IF('LYNX GRP'!R14=0,"",'LYNX GRP'!R14)</f>
        <v/>
      </c>
      <c r="J9" s="18" t="str">
        <f>IF('LYNX GRP'!S14=0,"",'LYNX GRP'!S14)</f>
        <v/>
      </c>
      <c r="K9" s="18" t="str">
        <f>IF('LYNX GRP'!T14=0,"",'LYNX GRP'!T14)</f>
        <v/>
      </c>
      <c r="L9" s="18" t="str">
        <f>IF('LYNX GRP'!U14=0,"",'LYNX GRP'!U14)</f>
        <v/>
      </c>
      <c r="M9" s="18" t="str">
        <f>IF('LYNX GRP'!V14=0,"",'LYNX GRP'!V14)</f>
        <v/>
      </c>
      <c r="N9" s="18" t="str">
        <f>IF('LYNX GRP'!W14=0,"",'LYNX GRP'!W14)</f>
        <v/>
      </c>
      <c r="O9" s="18" t="str">
        <f>IF('LYNX GRP'!X14=0,"",'LYNX GRP'!X14)</f>
        <v/>
      </c>
      <c r="P9" s="18" t="str">
        <f>IF('LYNX GRP'!Y14=0,"",'LYNX GRP'!Y14)</f>
        <v/>
      </c>
      <c r="Q9" s="114">
        <f t="shared" si="0"/>
        <v>0</v>
      </c>
      <c r="R9" s="116">
        <f>Q9*'LYNX GRP'!I14</f>
        <v>0</v>
      </c>
      <c r="S9" s="117">
        <f>Q9*'LYNX GRP'!AW14</f>
        <v>0</v>
      </c>
    </row>
    <row r="10" spans="1:22" ht="23.25" customHeight="1">
      <c r="A10" s="42" t="str">
        <f>'LYNX GRP'!D15</f>
        <v>L5-GRP-DT</v>
      </c>
      <c r="B10" s="111" t="str">
        <f>'LYNX GRP'!E15</f>
        <v>Dual tex.</v>
      </c>
      <c r="C10" s="20" t="str">
        <f>IF('LYNX GRP'!L15=0,"",'LYNX GRP'!L15)</f>
        <v/>
      </c>
      <c r="D10" s="18" t="str">
        <f>IF('LYNX GRP'!M15=0,"",'LYNX GRP'!M15)</f>
        <v/>
      </c>
      <c r="E10" s="18" t="str">
        <f>IF('LYNX GRP'!N15=0,"",'LYNX GRP'!N15)</f>
        <v/>
      </c>
      <c r="F10" s="18" t="str">
        <f>IF('LYNX GRP'!O15=0,"",'LYNX GRP'!O15)</f>
        <v/>
      </c>
      <c r="G10" s="18" t="str">
        <f>IF('LYNX GRP'!P15=0,"",'LYNX GRP'!P15)</f>
        <v/>
      </c>
      <c r="H10" s="18" t="str">
        <f>IF('LYNX GRP'!Q15=0,"",'LYNX GRP'!Q15)</f>
        <v/>
      </c>
      <c r="I10" s="18" t="str">
        <f>IF('LYNX GRP'!R15=0,"",'LYNX GRP'!R15)</f>
        <v/>
      </c>
      <c r="J10" s="18" t="str">
        <f>IF('LYNX GRP'!S15=0,"",'LYNX GRP'!S15)</f>
        <v/>
      </c>
      <c r="K10" s="18" t="str">
        <f>IF('LYNX GRP'!T15=0,"",'LYNX GRP'!T15)</f>
        <v/>
      </c>
      <c r="L10" s="18" t="str">
        <f>IF('LYNX GRP'!U15=0,"",'LYNX GRP'!U15)</f>
        <v/>
      </c>
      <c r="M10" s="18" t="str">
        <f>IF('LYNX GRP'!V15=0,"",'LYNX GRP'!V15)</f>
        <v/>
      </c>
      <c r="N10" s="18" t="str">
        <f>IF('LYNX GRP'!W15=0,"",'LYNX GRP'!W15)</f>
        <v/>
      </c>
      <c r="O10" s="18" t="str">
        <f>IF('LYNX GRP'!X15=0,"",'LYNX GRP'!X15)</f>
        <v/>
      </c>
      <c r="P10" s="18" t="str">
        <f>IF('LYNX GRP'!Y15=0,"",'LYNX GRP'!Y15)</f>
        <v/>
      </c>
      <c r="Q10" s="114">
        <f t="shared" si="0"/>
        <v>0</v>
      </c>
      <c r="R10" s="116">
        <f>Q10*'LYNX GRP'!I15</f>
        <v>0</v>
      </c>
      <c r="S10" s="117">
        <f>Q10*'LYNX GRP'!AW15</f>
        <v>0</v>
      </c>
    </row>
    <row r="11" spans="1:22" ht="23.25" customHeight="1">
      <c r="A11" s="42" t="str">
        <f>'LYNX GRP'!D16</f>
        <v>L6-GRP-DT</v>
      </c>
      <c r="B11" s="111" t="str">
        <f>'LYNX GRP'!E16</f>
        <v>Dual tex.</v>
      </c>
      <c r="C11" s="20" t="str">
        <f>IF('LYNX GRP'!L16=0,"",'LYNX GRP'!L16)</f>
        <v/>
      </c>
      <c r="D11" s="18" t="str">
        <f>IF('LYNX GRP'!M16=0,"",'LYNX GRP'!M16)</f>
        <v/>
      </c>
      <c r="E11" s="18" t="str">
        <f>IF('LYNX GRP'!N16=0,"",'LYNX GRP'!N16)</f>
        <v/>
      </c>
      <c r="F11" s="18" t="str">
        <f>IF('LYNX GRP'!O16=0,"",'LYNX GRP'!O16)</f>
        <v/>
      </c>
      <c r="G11" s="18" t="str">
        <f>IF('LYNX GRP'!P16=0,"",'LYNX GRP'!P16)</f>
        <v/>
      </c>
      <c r="H11" s="18" t="str">
        <f>IF('LYNX GRP'!Q16=0,"",'LYNX GRP'!Q16)</f>
        <v/>
      </c>
      <c r="I11" s="18" t="str">
        <f>IF('LYNX GRP'!R16=0,"",'LYNX GRP'!R16)</f>
        <v/>
      </c>
      <c r="J11" s="18" t="str">
        <f>IF('LYNX GRP'!S16=0,"",'LYNX GRP'!S16)</f>
        <v/>
      </c>
      <c r="K11" s="18" t="str">
        <f>IF('LYNX GRP'!T16=0,"",'LYNX GRP'!T16)</f>
        <v/>
      </c>
      <c r="L11" s="18" t="str">
        <f>IF('LYNX GRP'!U16=0,"",'LYNX GRP'!U16)</f>
        <v/>
      </c>
      <c r="M11" s="18" t="str">
        <f>IF('LYNX GRP'!V16=0,"",'LYNX GRP'!V16)</f>
        <v/>
      </c>
      <c r="N11" s="18" t="str">
        <f>IF('LYNX GRP'!W16=0,"",'LYNX GRP'!W16)</f>
        <v/>
      </c>
      <c r="O11" s="18" t="str">
        <f>IF('LYNX GRP'!X16=0,"",'LYNX GRP'!X16)</f>
        <v/>
      </c>
      <c r="P11" s="18" t="str">
        <f>IF('LYNX GRP'!Y16=0,"",'LYNX GRP'!Y16)</f>
        <v/>
      </c>
      <c r="Q11" s="114">
        <f t="shared" si="0"/>
        <v>0</v>
      </c>
      <c r="R11" s="116">
        <f>Q11*'LYNX GRP'!I16</f>
        <v>0</v>
      </c>
      <c r="S11" s="117">
        <f>Q11*'LYNX GRP'!AW16</f>
        <v>0</v>
      </c>
      <c r="T11" s="16"/>
      <c r="U11" s="16"/>
      <c r="V11" s="16"/>
    </row>
    <row r="12" spans="1:22" ht="23.25" customHeight="1">
      <c r="A12" s="42" t="str">
        <f>'LYNX GRP'!D17</f>
        <v>L7-GRP-DT</v>
      </c>
      <c r="B12" s="111" t="str">
        <f>'LYNX GRP'!E17</f>
        <v>Dual tex.</v>
      </c>
      <c r="C12" s="20" t="str">
        <f>IF('LYNX GRP'!L17=0,"",'LYNX GRP'!L17)</f>
        <v/>
      </c>
      <c r="D12" s="18" t="str">
        <f>IF('LYNX GRP'!M17=0,"",'LYNX GRP'!M17)</f>
        <v/>
      </c>
      <c r="E12" s="18" t="str">
        <f>IF('LYNX GRP'!N17=0,"",'LYNX GRP'!N17)</f>
        <v/>
      </c>
      <c r="F12" s="18" t="str">
        <f>IF('LYNX GRP'!O17=0,"",'LYNX GRP'!O17)</f>
        <v/>
      </c>
      <c r="G12" s="18" t="str">
        <f>IF('LYNX GRP'!P17=0,"",'LYNX GRP'!P17)</f>
        <v/>
      </c>
      <c r="H12" s="18" t="str">
        <f>IF('LYNX GRP'!Q17=0,"",'LYNX GRP'!Q17)</f>
        <v/>
      </c>
      <c r="I12" s="18" t="str">
        <f>IF('LYNX GRP'!R17=0,"",'LYNX GRP'!R17)</f>
        <v/>
      </c>
      <c r="J12" s="18" t="str">
        <f>IF('LYNX GRP'!S17=0,"",'LYNX GRP'!S17)</f>
        <v/>
      </c>
      <c r="K12" s="18" t="str">
        <f>IF('LYNX GRP'!T17=0,"",'LYNX GRP'!T17)</f>
        <v/>
      </c>
      <c r="L12" s="18" t="str">
        <f>IF('LYNX GRP'!U17=0,"",'LYNX GRP'!U17)</f>
        <v/>
      </c>
      <c r="M12" s="18" t="str">
        <f>IF('LYNX GRP'!V17=0,"",'LYNX GRP'!V17)</f>
        <v/>
      </c>
      <c r="N12" s="18" t="str">
        <f>IF('LYNX GRP'!W17=0,"",'LYNX GRP'!W17)</f>
        <v/>
      </c>
      <c r="O12" s="18" t="str">
        <f>IF('LYNX GRP'!X17=0,"",'LYNX GRP'!X17)</f>
        <v/>
      </c>
      <c r="P12" s="18" t="str">
        <f>IF('LYNX GRP'!Y17=0,"",'LYNX GRP'!Y17)</f>
        <v/>
      </c>
      <c r="Q12" s="114">
        <f t="shared" si="0"/>
        <v>0</v>
      </c>
      <c r="R12" s="116">
        <f>Q12*'LYNX GRP'!I17</f>
        <v>0</v>
      </c>
      <c r="S12" s="117">
        <f>Q12*'LYNX GRP'!AW17</f>
        <v>0</v>
      </c>
      <c r="T12" s="15"/>
      <c r="U12" s="25"/>
      <c r="V12" s="16"/>
    </row>
    <row r="13" spans="1:22" ht="23.25" customHeight="1">
      <c r="A13" s="42" t="str">
        <f>'LYNX GRP'!D18</f>
        <v>L8-GRP-DT</v>
      </c>
      <c r="B13" s="111" t="str">
        <f>'LYNX GRP'!E18</f>
        <v>Dual tex.</v>
      </c>
      <c r="C13" s="20" t="str">
        <f>IF('LYNX GRP'!L18=0,"",'LYNX GRP'!L18)</f>
        <v/>
      </c>
      <c r="D13" s="18" t="str">
        <f>IF('LYNX GRP'!M18=0,"",'LYNX GRP'!M18)</f>
        <v/>
      </c>
      <c r="E13" s="18" t="str">
        <f>IF('LYNX GRP'!N18=0,"",'LYNX GRP'!N18)</f>
        <v/>
      </c>
      <c r="F13" s="18" t="str">
        <f>IF('LYNX GRP'!O18=0,"",'LYNX GRP'!O18)</f>
        <v/>
      </c>
      <c r="G13" s="18" t="str">
        <f>IF('LYNX GRP'!P18=0,"",'LYNX GRP'!P18)</f>
        <v/>
      </c>
      <c r="H13" s="18" t="str">
        <f>IF('LYNX GRP'!Q18=0,"",'LYNX GRP'!Q18)</f>
        <v/>
      </c>
      <c r="I13" s="18" t="str">
        <f>IF('LYNX GRP'!R18=0,"",'LYNX GRP'!R18)</f>
        <v/>
      </c>
      <c r="J13" s="18" t="str">
        <f>IF('LYNX GRP'!S18=0,"",'LYNX GRP'!S18)</f>
        <v/>
      </c>
      <c r="K13" s="18" t="str">
        <f>IF('LYNX GRP'!T18=0,"",'LYNX GRP'!T18)</f>
        <v/>
      </c>
      <c r="L13" s="18" t="str">
        <f>IF('LYNX GRP'!U18=0,"",'LYNX GRP'!U18)</f>
        <v/>
      </c>
      <c r="M13" s="18" t="str">
        <f>IF('LYNX GRP'!V18=0,"",'LYNX GRP'!V18)</f>
        <v/>
      </c>
      <c r="N13" s="18" t="str">
        <f>IF('LYNX GRP'!W18=0,"",'LYNX GRP'!W18)</f>
        <v/>
      </c>
      <c r="O13" s="18" t="str">
        <f>IF('LYNX GRP'!X18=0,"",'LYNX GRP'!X18)</f>
        <v/>
      </c>
      <c r="P13" s="18" t="str">
        <f>IF('LYNX GRP'!Y18=0,"",'LYNX GRP'!Y18)</f>
        <v/>
      </c>
      <c r="Q13" s="114">
        <f t="shared" si="0"/>
        <v>0</v>
      </c>
      <c r="R13" s="116">
        <f>Q13*'LYNX GRP'!I18</f>
        <v>0</v>
      </c>
      <c r="S13" s="117">
        <f>Q13*'LYNX GRP'!AW18</f>
        <v>0</v>
      </c>
    </row>
    <row r="14" spans="1:22" ht="23.25" customHeight="1">
      <c r="A14" s="42" t="str">
        <f>'LYNX GRP'!D19</f>
        <v>L9-GRP-DT</v>
      </c>
      <c r="B14" s="111" t="str">
        <f>'LYNX GRP'!E19</f>
        <v>Dual tex.</v>
      </c>
      <c r="C14" s="20" t="str">
        <f>IF('LYNX GRP'!L19=0,"",'LYNX GRP'!L19)</f>
        <v/>
      </c>
      <c r="D14" s="18" t="str">
        <f>IF('LYNX GRP'!M19=0,"",'LYNX GRP'!M19)</f>
        <v/>
      </c>
      <c r="E14" s="18" t="str">
        <f>IF('LYNX GRP'!N19=0,"",'LYNX GRP'!N19)</f>
        <v/>
      </c>
      <c r="F14" s="18" t="str">
        <f>IF('LYNX GRP'!O19=0,"",'LYNX GRP'!O19)</f>
        <v/>
      </c>
      <c r="G14" s="18" t="str">
        <f>IF('LYNX GRP'!P19=0,"",'LYNX GRP'!P19)</f>
        <v/>
      </c>
      <c r="H14" s="18" t="str">
        <f>IF('LYNX GRP'!Q19=0,"",'LYNX GRP'!Q19)</f>
        <v/>
      </c>
      <c r="I14" s="18" t="str">
        <f>IF('LYNX GRP'!R19=0,"",'LYNX GRP'!R19)</f>
        <v/>
      </c>
      <c r="J14" s="18" t="str">
        <f>IF('LYNX GRP'!S19=0,"",'LYNX GRP'!S19)</f>
        <v/>
      </c>
      <c r="K14" s="18" t="str">
        <f>IF('LYNX GRP'!T19=0,"",'LYNX GRP'!T19)</f>
        <v/>
      </c>
      <c r="L14" s="18" t="str">
        <f>IF('LYNX GRP'!U19=0,"",'LYNX GRP'!U19)</f>
        <v/>
      </c>
      <c r="M14" s="18" t="str">
        <f>IF('LYNX GRP'!V19=0,"",'LYNX GRP'!V19)</f>
        <v/>
      </c>
      <c r="N14" s="18" t="str">
        <f>IF('LYNX GRP'!W19=0,"",'LYNX GRP'!W19)</f>
        <v/>
      </c>
      <c r="O14" s="18" t="str">
        <f>IF('LYNX GRP'!X19=0,"",'LYNX GRP'!X19)</f>
        <v/>
      </c>
      <c r="P14" s="18" t="str">
        <f>IF('LYNX GRP'!Y19=0,"",'LYNX GRP'!Y19)</f>
        <v/>
      </c>
      <c r="Q14" s="114">
        <f t="shared" si="0"/>
        <v>0</v>
      </c>
      <c r="R14" s="116">
        <f>Q14*'LYNX GRP'!I19</f>
        <v>0</v>
      </c>
      <c r="S14" s="117">
        <f>Q14*'LYNX GRP'!AW19</f>
        <v>0</v>
      </c>
    </row>
    <row r="15" spans="1:22" ht="23.25" customHeight="1">
      <c r="A15" s="42" t="str">
        <f>'LYNX GRP'!D20</f>
        <v>L10-GRP-DT</v>
      </c>
      <c r="B15" s="111" t="str">
        <f>'LYNX GRP'!E20</f>
        <v>Dual tex.</v>
      </c>
      <c r="C15" s="20" t="str">
        <f>IF('LYNX GRP'!L20=0,"",'LYNX GRP'!L20)</f>
        <v/>
      </c>
      <c r="D15" s="18" t="str">
        <f>IF('LYNX GRP'!M20=0,"",'LYNX GRP'!M20)</f>
        <v/>
      </c>
      <c r="E15" s="18" t="str">
        <f>IF('LYNX GRP'!N20=0,"",'LYNX GRP'!N20)</f>
        <v/>
      </c>
      <c r="F15" s="18" t="str">
        <f>IF('LYNX GRP'!O20=0,"",'LYNX GRP'!O20)</f>
        <v/>
      </c>
      <c r="G15" s="18" t="str">
        <f>IF('LYNX GRP'!P20=0,"",'LYNX GRP'!P20)</f>
        <v/>
      </c>
      <c r="H15" s="18" t="str">
        <f>IF('LYNX GRP'!Q20=0,"",'LYNX GRP'!Q20)</f>
        <v/>
      </c>
      <c r="I15" s="18" t="str">
        <f>IF('LYNX GRP'!R20=0,"",'LYNX GRP'!R20)</f>
        <v/>
      </c>
      <c r="J15" s="18" t="str">
        <f>IF('LYNX GRP'!S20=0,"",'LYNX GRP'!S20)</f>
        <v/>
      </c>
      <c r="K15" s="18" t="str">
        <f>IF('LYNX GRP'!T20=0,"",'LYNX GRP'!T20)</f>
        <v/>
      </c>
      <c r="L15" s="18" t="str">
        <f>IF('LYNX GRP'!U20=0,"",'LYNX GRP'!U20)</f>
        <v/>
      </c>
      <c r="M15" s="18" t="str">
        <f>IF('LYNX GRP'!V20=0,"",'LYNX GRP'!V20)</f>
        <v/>
      </c>
      <c r="N15" s="18" t="str">
        <f>IF('LYNX GRP'!W20=0,"",'LYNX GRP'!W20)</f>
        <v/>
      </c>
      <c r="O15" s="18" t="str">
        <f>IF('LYNX GRP'!X20=0,"",'LYNX GRP'!X20)</f>
        <v/>
      </c>
      <c r="P15" s="18" t="str">
        <f>IF('LYNX GRP'!Y20=0,"",'LYNX GRP'!Y20)</f>
        <v/>
      </c>
      <c r="Q15" s="114">
        <f t="shared" si="0"/>
        <v>0</v>
      </c>
      <c r="R15" s="116">
        <f>Q15*'LYNX GRP'!I20</f>
        <v>0</v>
      </c>
      <c r="S15" s="117">
        <f>Q15*'LYNX GRP'!AW20</f>
        <v>0</v>
      </c>
    </row>
    <row r="16" spans="1:22" ht="23.25" customHeight="1">
      <c r="A16" s="42" t="str">
        <f>'LYNX GRP'!D21</f>
        <v>L11-GRP</v>
      </c>
      <c r="B16" s="111">
        <f>'LYNX GRP'!E21</f>
        <v>0</v>
      </c>
      <c r="C16" s="20" t="str">
        <f>IF('LYNX GRP'!L21=0,"",'LYNX GRP'!L21)</f>
        <v/>
      </c>
      <c r="D16" s="18" t="str">
        <f>IF('LYNX GRP'!M21=0,"",'LYNX GRP'!M21)</f>
        <v/>
      </c>
      <c r="E16" s="18" t="str">
        <f>IF('LYNX GRP'!N21=0,"",'LYNX GRP'!N21)</f>
        <v/>
      </c>
      <c r="F16" s="18" t="str">
        <f>IF('LYNX GRP'!O21=0,"",'LYNX GRP'!O21)</f>
        <v/>
      </c>
      <c r="G16" s="18" t="str">
        <f>IF('LYNX GRP'!P21=0,"",'LYNX GRP'!P21)</f>
        <v/>
      </c>
      <c r="H16" s="18" t="str">
        <f>IF('LYNX GRP'!Q21=0,"",'LYNX GRP'!Q21)</f>
        <v/>
      </c>
      <c r="I16" s="18" t="str">
        <f>IF('LYNX GRP'!R21=0,"",'LYNX GRP'!R21)</f>
        <v/>
      </c>
      <c r="J16" s="18" t="str">
        <f>IF('LYNX GRP'!S21=0,"",'LYNX GRP'!S21)</f>
        <v/>
      </c>
      <c r="K16" s="18" t="str">
        <f>IF('LYNX GRP'!T21=0,"",'LYNX GRP'!T21)</f>
        <v/>
      </c>
      <c r="L16" s="18" t="str">
        <f>IF('LYNX GRP'!U21=0,"",'LYNX GRP'!U21)</f>
        <v/>
      </c>
      <c r="M16" s="18" t="str">
        <f>IF('LYNX GRP'!V21=0,"",'LYNX GRP'!V21)</f>
        <v/>
      </c>
      <c r="N16" s="18" t="str">
        <f>IF('LYNX GRP'!W21=0,"",'LYNX GRP'!W21)</f>
        <v/>
      </c>
      <c r="O16" s="18" t="str">
        <f>IF('LYNX GRP'!X21=0,"",'LYNX GRP'!X21)</f>
        <v/>
      </c>
      <c r="P16" s="18" t="str">
        <f>IF('LYNX GRP'!Y21=0,"",'LYNX GRP'!Y21)</f>
        <v/>
      </c>
      <c r="Q16" s="114">
        <f t="shared" si="0"/>
        <v>0</v>
      </c>
      <c r="R16" s="116">
        <f>Q16*'LYNX GRP'!I21</f>
        <v>0</v>
      </c>
      <c r="S16" s="117">
        <f>Q16*'LYNX GRP'!AW21</f>
        <v>0</v>
      </c>
    </row>
    <row r="17" spans="1:19" ht="23.25" customHeight="1">
      <c r="A17" s="42" t="str">
        <f>'LYNX GRP'!D22</f>
        <v>L12-GRP-DT</v>
      </c>
      <c r="B17" s="111" t="str">
        <f>'LYNX GRP'!E22</f>
        <v>Dual tex.</v>
      </c>
      <c r="C17" s="20" t="str">
        <f>IF('LYNX GRP'!L22=0,"",'LYNX GRP'!L22)</f>
        <v/>
      </c>
      <c r="D17" s="18" t="str">
        <f>IF('LYNX GRP'!M22=0,"",'LYNX GRP'!M22)</f>
        <v/>
      </c>
      <c r="E17" s="18" t="str">
        <f>IF('LYNX GRP'!N22=0,"",'LYNX GRP'!N22)</f>
        <v/>
      </c>
      <c r="F17" s="18" t="str">
        <f>IF('LYNX GRP'!O22=0,"",'LYNX GRP'!O22)</f>
        <v/>
      </c>
      <c r="G17" s="18" t="str">
        <f>IF('LYNX GRP'!P22=0,"",'LYNX GRP'!P22)</f>
        <v/>
      </c>
      <c r="H17" s="18" t="str">
        <f>IF('LYNX GRP'!Q22=0,"",'LYNX GRP'!Q22)</f>
        <v/>
      </c>
      <c r="I17" s="18" t="str">
        <f>IF('LYNX GRP'!R22=0,"",'LYNX GRP'!R22)</f>
        <v/>
      </c>
      <c r="J17" s="18" t="str">
        <f>IF('LYNX GRP'!S22=0,"",'LYNX GRP'!S22)</f>
        <v/>
      </c>
      <c r="K17" s="18" t="str">
        <f>IF('LYNX GRP'!T22=0,"",'LYNX GRP'!T22)</f>
        <v/>
      </c>
      <c r="L17" s="18" t="str">
        <f>IF('LYNX GRP'!U22=0,"",'LYNX GRP'!U22)</f>
        <v/>
      </c>
      <c r="M17" s="18" t="str">
        <f>IF('LYNX GRP'!V22=0,"",'LYNX GRP'!V22)</f>
        <v/>
      </c>
      <c r="N17" s="18" t="str">
        <f>IF('LYNX GRP'!W22=0,"",'LYNX GRP'!W22)</f>
        <v/>
      </c>
      <c r="O17" s="18" t="str">
        <f>IF('LYNX GRP'!X22=0,"",'LYNX GRP'!X22)</f>
        <v/>
      </c>
      <c r="P17" s="18" t="str">
        <f>IF('LYNX GRP'!Y22=0,"",'LYNX GRP'!Y22)</f>
        <v/>
      </c>
      <c r="Q17" s="114">
        <f t="shared" si="0"/>
        <v>0</v>
      </c>
      <c r="R17" s="116">
        <f>Q17*'LYNX GRP'!I22</f>
        <v>0</v>
      </c>
      <c r="S17" s="117">
        <f>Q17*'LYNX GRP'!AW22</f>
        <v>0</v>
      </c>
    </row>
    <row r="18" spans="1:19" ht="23.25" customHeight="1">
      <c r="A18" s="42" t="str">
        <f>'LYNX GRP'!D23</f>
        <v>L13-GRP</v>
      </c>
      <c r="B18" s="111">
        <f>'LYNX GRP'!E23</f>
        <v>0</v>
      </c>
      <c r="C18" s="20" t="str">
        <f>IF('LYNX GRP'!L23=0,"",'LYNX GRP'!L23)</f>
        <v/>
      </c>
      <c r="D18" s="18" t="str">
        <f>IF('LYNX GRP'!M23=0,"",'LYNX GRP'!M23)</f>
        <v/>
      </c>
      <c r="E18" s="18" t="str">
        <f>IF('LYNX GRP'!N23=0,"",'LYNX GRP'!N23)</f>
        <v/>
      </c>
      <c r="F18" s="18" t="str">
        <f>IF('LYNX GRP'!O23=0,"",'LYNX GRP'!O23)</f>
        <v/>
      </c>
      <c r="G18" s="18" t="str">
        <f>IF('LYNX GRP'!P23=0,"",'LYNX GRP'!P23)</f>
        <v/>
      </c>
      <c r="H18" s="18" t="str">
        <f>IF('LYNX GRP'!Q23=0,"",'LYNX GRP'!Q23)</f>
        <v/>
      </c>
      <c r="I18" s="18" t="str">
        <f>IF('LYNX GRP'!R23=0,"",'LYNX GRP'!R23)</f>
        <v/>
      </c>
      <c r="J18" s="18" t="str">
        <f>IF('LYNX GRP'!S23=0,"",'LYNX GRP'!S23)</f>
        <v/>
      </c>
      <c r="K18" s="18" t="str">
        <f>IF('LYNX GRP'!T23=0,"",'LYNX GRP'!T23)</f>
        <v/>
      </c>
      <c r="L18" s="18" t="str">
        <f>IF('LYNX GRP'!U23=0,"",'LYNX GRP'!U23)</f>
        <v/>
      </c>
      <c r="M18" s="18" t="str">
        <f>IF('LYNX GRP'!V23=0,"",'LYNX GRP'!V23)</f>
        <v/>
      </c>
      <c r="N18" s="18" t="str">
        <f>IF('LYNX GRP'!W23=0,"",'LYNX GRP'!W23)</f>
        <v/>
      </c>
      <c r="O18" s="18" t="str">
        <f>IF('LYNX GRP'!X23=0,"",'LYNX GRP'!X23)</f>
        <v/>
      </c>
      <c r="P18" s="18" t="str">
        <f>IF('LYNX GRP'!Y23=0,"",'LYNX GRP'!Y23)</f>
        <v/>
      </c>
      <c r="Q18" s="114">
        <f t="shared" si="0"/>
        <v>0</v>
      </c>
      <c r="R18" s="116">
        <f>Q18*'LYNX GRP'!I23</f>
        <v>0</v>
      </c>
      <c r="S18" s="117">
        <f>Q18*'LYNX GRP'!AW23</f>
        <v>0</v>
      </c>
    </row>
    <row r="19" spans="1:19" ht="23.25" customHeight="1">
      <c r="A19" s="1" t="str">
        <f>'LYNX GRP'!D24</f>
        <v>L14-GRP-DT</v>
      </c>
      <c r="B19" s="170" t="str">
        <f>'LYNX GRP'!E24</f>
        <v>Dual tex.</v>
      </c>
      <c r="C19" s="171" t="str">
        <f>IF('LYNX GRP'!L24=0,"",'LYNX GRP'!L24)</f>
        <v/>
      </c>
      <c r="D19" s="172" t="str">
        <f>IF('LYNX GRP'!M24=0,"",'LYNX GRP'!M24)</f>
        <v/>
      </c>
      <c r="E19" s="172" t="str">
        <f>IF('LYNX GRP'!N24=0,"",'LYNX GRP'!N24)</f>
        <v/>
      </c>
      <c r="F19" s="172" t="str">
        <f>IF('LYNX GRP'!O24=0,"",'LYNX GRP'!O24)</f>
        <v/>
      </c>
      <c r="G19" s="172" t="str">
        <f>IF('LYNX GRP'!P24=0,"",'LYNX GRP'!P24)</f>
        <v/>
      </c>
      <c r="H19" s="172" t="str">
        <f>IF('LYNX GRP'!Q24=0,"",'LYNX GRP'!Q24)</f>
        <v/>
      </c>
      <c r="I19" s="18" t="str">
        <f>IF('LYNX GRP'!R24=0,"",'LYNX GRP'!R24)</f>
        <v/>
      </c>
      <c r="J19" s="172" t="str">
        <f>IF('LYNX GRP'!S24=0,"",'LYNX GRP'!S24)</f>
        <v/>
      </c>
      <c r="K19" s="172" t="str">
        <f>IF('LYNX GRP'!T24=0,"",'LYNX GRP'!T24)</f>
        <v/>
      </c>
      <c r="L19" s="172" t="str">
        <f>IF('LYNX GRP'!U24=0,"",'LYNX GRP'!U24)</f>
        <v/>
      </c>
      <c r="M19" s="172" t="str">
        <f>IF('LYNX GRP'!V24=0,"",'LYNX GRP'!V24)</f>
        <v/>
      </c>
      <c r="N19" s="172" t="str">
        <f>IF('LYNX GRP'!W24=0,"",'LYNX GRP'!W24)</f>
        <v/>
      </c>
      <c r="O19" s="172" t="str">
        <f>IF('LYNX GRP'!X24=0,"",'LYNX GRP'!X24)</f>
        <v/>
      </c>
      <c r="P19" s="172" t="str">
        <f>IF('LYNX GRP'!Y24=0,"",'LYNX GRP'!Y24)</f>
        <v/>
      </c>
      <c r="Q19" s="173">
        <f t="shared" si="0"/>
        <v>0</v>
      </c>
      <c r="R19" s="174">
        <f>Q19*'LYNX GRP'!I24</f>
        <v>0</v>
      </c>
      <c r="S19" s="117">
        <f>Q19*'LYNX GRP'!AW24</f>
        <v>0</v>
      </c>
    </row>
    <row r="20" spans="1:19" ht="23.25" customHeight="1">
      <c r="A20" s="1" t="str">
        <f>'LYNX GRP'!D25</f>
        <v>L15-GRP</v>
      </c>
      <c r="B20" s="170">
        <f>'LYNX GRP'!E25</f>
        <v>0</v>
      </c>
      <c r="C20" s="171" t="str">
        <f>IF('LYNX GRP'!L25=0,"",'LYNX GRP'!L25)</f>
        <v/>
      </c>
      <c r="D20" s="172" t="str">
        <f>IF('LYNX GRP'!M25=0,"",'LYNX GRP'!M25)</f>
        <v/>
      </c>
      <c r="E20" s="172" t="str">
        <f>IF('LYNX GRP'!N25=0,"",'LYNX GRP'!N25)</f>
        <v/>
      </c>
      <c r="F20" s="172" t="str">
        <f>IF('LYNX GRP'!O25=0,"",'LYNX GRP'!O25)</f>
        <v/>
      </c>
      <c r="G20" s="172" t="str">
        <f>IF('LYNX GRP'!P25=0,"",'LYNX GRP'!P25)</f>
        <v/>
      </c>
      <c r="H20" s="172" t="str">
        <f>IF('LYNX GRP'!Q25=0,"",'LYNX GRP'!Q25)</f>
        <v/>
      </c>
      <c r="I20" s="18" t="str">
        <f>IF('LYNX GRP'!R25=0,"",'LYNX GRP'!R25)</f>
        <v/>
      </c>
      <c r="J20" s="172" t="str">
        <f>IF('LYNX GRP'!S25=0,"",'LYNX GRP'!S25)</f>
        <v/>
      </c>
      <c r="K20" s="172" t="str">
        <f>IF('LYNX GRP'!T25=0,"",'LYNX GRP'!T25)</f>
        <v/>
      </c>
      <c r="L20" s="172" t="str">
        <f>IF('LYNX GRP'!U25=0,"",'LYNX GRP'!U25)</f>
        <v/>
      </c>
      <c r="M20" s="172" t="str">
        <f>IF('LYNX GRP'!V25=0,"",'LYNX GRP'!V25)</f>
        <v/>
      </c>
      <c r="N20" s="172" t="str">
        <f>IF('LYNX GRP'!W25=0,"",'LYNX GRP'!W25)</f>
        <v/>
      </c>
      <c r="O20" s="172" t="str">
        <f>IF('LYNX GRP'!X25=0,"",'LYNX GRP'!X25)</f>
        <v/>
      </c>
      <c r="P20" s="172" t="str">
        <f>IF('LYNX GRP'!Y25=0,"",'LYNX GRP'!Y25)</f>
        <v/>
      </c>
      <c r="Q20" s="173">
        <f t="shared" ref="Q20:Q21" si="2">SUM(C20:P20)</f>
        <v>0</v>
      </c>
      <c r="R20" s="174">
        <f>Q20*'LYNX GRP'!I25</f>
        <v>0</v>
      </c>
      <c r="S20" s="117">
        <f>Q20*'LYNX GRP'!AW25</f>
        <v>0</v>
      </c>
    </row>
    <row r="21" spans="1:19" ht="23.25" customHeight="1">
      <c r="A21" s="1" t="str">
        <f>'LYNX GRP'!D26</f>
        <v>L16-GRP</v>
      </c>
      <c r="B21" s="111">
        <f>'LYNX GRP'!E26</f>
        <v>0</v>
      </c>
      <c r="C21" s="20" t="str">
        <f>IF('LYNX GRP'!L26=0,"",'LYNX GRP'!L26)</f>
        <v/>
      </c>
      <c r="D21" s="18" t="str">
        <f>IF('LYNX GRP'!M26=0,"",'LYNX GRP'!M26)</f>
        <v/>
      </c>
      <c r="E21" s="18" t="str">
        <f>IF('LYNX GRP'!N26=0,"",'LYNX GRP'!N26)</f>
        <v/>
      </c>
      <c r="F21" s="18" t="str">
        <f>IF('LYNX GRP'!O26=0,"",'LYNX GRP'!O26)</f>
        <v/>
      </c>
      <c r="G21" s="18" t="str">
        <f>IF('LYNX GRP'!P26=0,"",'LYNX GRP'!P26)</f>
        <v/>
      </c>
      <c r="H21" s="18" t="str">
        <f>IF('LYNX GRP'!Q26=0,"",'LYNX GRP'!Q26)</f>
        <v/>
      </c>
      <c r="I21" s="18" t="str">
        <f>IF('LYNX GRP'!R26=0,"",'LYNX GRP'!R26)</f>
        <v/>
      </c>
      <c r="J21" s="18" t="str">
        <f>IF('LYNX GRP'!S26=0,"",'LYNX GRP'!S26)</f>
        <v/>
      </c>
      <c r="K21" s="18" t="str">
        <f>IF('LYNX GRP'!T26=0,"",'LYNX GRP'!T26)</f>
        <v/>
      </c>
      <c r="L21" s="18" t="str">
        <f>IF('LYNX GRP'!U26=0,"",'LYNX GRP'!U26)</f>
        <v/>
      </c>
      <c r="M21" s="18" t="str">
        <f>IF('LYNX GRP'!V26=0,"",'LYNX GRP'!V26)</f>
        <v/>
      </c>
      <c r="N21" s="18" t="str">
        <f>IF('LYNX GRP'!W26=0,"",'LYNX GRP'!W26)</f>
        <v/>
      </c>
      <c r="O21" s="18" t="str">
        <f>IF('LYNX GRP'!X26=0,"",'LYNX GRP'!X26)</f>
        <v/>
      </c>
      <c r="P21" s="18" t="str">
        <f>IF('LYNX GRP'!Y26=0,"",'LYNX GRP'!Y26)</f>
        <v/>
      </c>
      <c r="Q21" s="461">
        <f t="shared" si="2"/>
        <v>0</v>
      </c>
      <c r="R21" s="116">
        <f>Q21*'LYNX GRP'!I26</f>
        <v>0</v>
      </c>
      <c r="S21" s="117">
        <f>Q21*'LYNX GRP'!AW26</f>
        <v>0</v>
      </c>
    </row>
  </sheetData>
  <sheetProtection selectLockedCells="1" selectUnlockedCells="1"/>
  <autoFilter ref="Q5:Q19" xr:uid="{00000000-0009-0000-0000-000005000000}"/>
  <mergeCells count="3">
    <mergeCell ref="C3:H3"/>
    <mergeCell ref="N3:Q3"/>
    <mergeCell ref="L4:M4"/>
  </mergeCells>
  <conditionalFormatting sqref="A5:N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{68335184-F032-482F-AAF1-D6F8DFB62D98}</x14:id>
        </ext>
      </extLst>
    </cfRule>
  </conditionalFormatting>
  <conditionalFormatting sqref="O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{EA37F6DF-7CC9-4B1D-A80A-D5047E80ED6B}</x14:id>
        </ext>
      </extLst>
    </cfRule>
  </conditionalFormatting>
  <conditionalFormatting sqref="P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{72EA5D68-2ADB-4C05-A62E-7B5028153703}</x14:id>
        </ext>
      </extLst>
    </cfRule>
  </conditionalFormatting>
  <pageMargins left="0.25" right="0.25" top="0.75" bottom="0.75" header="0.3" footer="0.3"/>
  <pageSetup paperSize="9" orientation="landscape" horizontalDpi="1200" verticalDpi="1200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335184-F032-482F-AAF1-D6F8DFB62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A5:N5</xm:sqref>
        </x14:conditionalFormatting>
        <x14:conditionalFormatting xmlns:xm="http://schemas.microsoft.com/office/excel/2006/main">
          <x14:cfRule type="dataBar" id="{EA37F6DF-7CC9-4B1D-A80A-D5047E80ED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O5</xm:sqref>
        </x14:conditionalFormatting>
        <x14:conditionalFormatting xmlns:xm="http://schemas.microsoft.com/office/excel/2006/main">
          <x14:cfRule type="dataBar" id="{72EA5D68-2ADB-4C05-A62E-7B50281537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3"/>
  <dimension ref="A1:U69"/>
  <sheetViews>
    <sheetView showGridLines="0" zoomScaleNormal="100" workbookViewId="0">
      <selection activeCell="I66" sqref="I66"/>
    </sheetView>
  </sheetViews>
  <sheetFormatPr defaultColWidth="12.296875" defaultRowHeight="23.25" customHeight="1"/>
  <cols>
    <col min="1" max="1" width="7.296875" style="9" customWidth="1"/>
    <col min="2" max="2" width="9" style="43" customWidth="1"/>
    <col min="3" max="16" width="7.296875" style="16" customWidth="1"/>
    <col min="17" max="17" width="5.796875" style="9" customWidth="1"/>
    <col min="18" max="18" width="6" style="9" customWidth="1"/>
    <col min="19" max="23" width="12.296875" style="9" customWidth="1"/>
    <col min="24" max="16384" width="12.296875" style="9"/>
  </cols>
  <sheetData>
    <row r="1" spans="1:21" ht="29.25" customHeight="1">
      <c r="A1" s="21"/>
      <c r="C1" s="21"/>
      <c r="D1" s="21"/>
      <c r="E1" s="21"/>
      <c r="F1" s="21"/>
      <c r="G1" s="21"/>
      <c r="H1" s="21"/>
      <c r="I1" s="21"/>
      <c r="J1" s="72" t="s">
        <v>70</v>
      </c>
      <c r="K1" s="77" t="s">
        <v>4</v>
      </c>
      <c r="M1" s="75"/>
      <c r="Q1" s="22"/>
      <c r="R1" s="21"/>
    </row>
    <row r="2" spans="1:21" ht="22.05" customHeight="1">
      <c r="C2" s="21"/>
      <c r="D2" s="21"/>
      <c r="E2" s="21"/>
      <c r="F2" s="21"/>
      <c r="G2" s="21"/>
      <c r="H2" s="21"/>
      <c r="I2" s="21"/>
      <c r="J2" s="18">
        <f>Q4</f>
        <v>0</v>
      </c>
      <c r="K2" s="24">
        <f>'LYNX PLYWOOD'!M3</f>
        <v>0</v>
      </c>
      <c r="M2" s="76"/>
      <c r="O2" s="71"/>
      <c r="P2" s="71"/>
      <c r="R2" s="21"/>
    </row>
    <row r="3" spans="1:21" ht="44.25" customHeight="1">
      <c r="A3" s="119"/>
      <c r="B3" s="120" t="s">
        <v>152</v>
      </c>
      <c r="C3" s="735">
        <f>'PRODUCTION LIST lynx grp'!C3:H3</f>
        <v>0</v>
      </c>
      <c r="D3" s="735"/>
      <c r="E3" s="735"/>
      <c r="F3" s="735"/>
      <c r="G3" s="735"/>
      <c r="H3" s="735"/>
      <c r="I3" s="677"/>
      <c r="J3" s="119"/>
      <c r="K3" s="119"/>
      <c r="L3" s="119"/>
      <c r="M3" s="17"/>
      <c r="N3" s="19" t="s">
        <v>34</v>
      </c>
      <c r="O3" s="736">
        <f>'PRODUCTION LIST lynx grp'!N3</f>
        <v>0</v>
      </c>
      <c r="P3" s="737"/>
      <c r="Q3" s="734"/>
      <c r="R3" s="734"/>
    </row>
    <row r="4" spans="1:21" ht="21" customHeight="1">
      <c r="A4" s="23" t="s">
        <v>42</v>
      </c>
      <c r="J4" s="11"/>
      <c r="K4" s="11"/>
      <c r="L4" s="733"/>
      <c r="M4" s="733"/>
      <c r="Q4" s="16">
        <f>SUM(Q6:Q69)</f>
        <v>0</v>
      </c>
      <c r="R4" s="15">
        <f>SUM(R6:R69)</f>
        <v>0</v>
      </c>
    </row>
    <row r="5" spans="1:21" ht="29.25" customHeight="1">
      <c r="A5" s="41" t="s">
        <v>13</v>
      </c>
      <c r="B5" s="45" t="s">
        <v>68</v>
      </c>
      <c r="C5" s="12" t="s">
        <v>1</v>
      </c>
      <c r="D5" s="2" t="s">
        <v>2</v>
      </c>
      <c r="E5" s="2" t="s">
        <v>8</v>
      </c>
      <c r="F5" s="2" t="s">
        <v>27</v>
      </c>
      <c r="G5" s="2" t="s">
        <v>3</v>
      </c>
      <c r="H5" s="2" t="s">
        <v>11</v>
      </c>
      <c r="I5" s="113" t="s">
        <v>1518</v>
      </c>
      <c r="J5" s="2" t="s">
        <v>15</v>
      </c>
      <c r="K5" s="113" t="s">
        <v>149</v>
      </c>
      <c r="L5" s="2" t="s">
        <v>12</v>
      </c>
      <c r="M5" s="2" t="s">
        <v>33</v>
      </c>
      <c r="N5" s="2" t="s">
        <v>14</v>
      </c>
      <c r="O5" s="2" t="s">
        <v>110</v>
      </c>
      <c r="P5" s="73" t="s">
        <v>111</v>
      </c>
      <c r="Q5" s="38" t="s">
        <v>17</v>
      </c>
      <c r="R5" s="39" t="s">
        <v>16</v>
      </c>
    </row>
    <row r="6" spans="1:21" ht="23.25" customHeight="1">
      <c r="A6" s="42" t="str">
        <f>'LYNX PLYWOOD'!D11</f>
        <v>L1-W</v>
      </c>
      <c r="B6" s="44">
        <f>'LYNX PLYWOOD'!E11</f>
        <v>21</v>
      </c>
      <c r="C6" s="121" t="str">
        <f>IF('LYNX PLYWOOD'!N11=0,"",'LYNX PLYWOOD'!N11)</f>
        <v/>
      </c>
      <c r="D6" s="122" t="str">
        <f>IF('LYNX PLYWOOD'!O11=0,"",'LYNX PLYWOOD'!O11)</f>
        <v/>
      </c>
      <c r="E6" s="122" t="str">
        <f>IF('LYNX PLYWOOD'!P11=0,"",'LYNX PLYWOOD'!P11)</f>
        <v/>
      </c>
      <c r="F6" s="122" t="str">
        <f>IF('LYNX PLYWOOD'!Q11=0,"",'LYNX PLYWOOD'!Q11)</f>
        <v/>
      </c>
      <c r="G6" s="122" t="str">
        <f>IF('LYNX PLYWOOD'!R11=0,"",'LYNX PLYWOOD'!R11)</f>
        <v/>
      </c>
      <c r="H6" s="122" t="str">
        <f>IF('LYNX PLYWOOD'!S11=0,"",'LYNX PLYWOOD'!S11)</f>
        <v/>
      </c>
      <c r="I6" s="122" t="str">
        <f>IF('LYNX PLYWOOD'!T11=0,"",'LYNX PLYWOOD'!T11)</f>
        <v/>
      </c>
      <c r="J6" s="122" t="str">
        <f>IF('LYNX PLYWOOD'!U11=0,"",'LYNX PLYWOOD'!U11)</f>
        <v/>
      </c>
      <c r="K6" s="122" t="str">
        <f>IF('LYNX PLYWOOD'!V11=0,"",'LYNX PLYWOOD'!V11)</f>
        <v/>
      </c>
      <c r="L6" s="122" t="str">
        <f>IF('LYNX PLYWOOD'!W11=0,"",'LYNX PLYWOOD'!W11)</f>
        <v/>
      </c>
      <c r="M6" s="122" t="str">
        <f>IF('LYNX PLYWOOD'!X11=0,"",'LYNX PLYWOOD'!X11)</f>
        <v/>
      </c>
      <c r="N6" s="122" t="str">
        <f>IF('LYNX PLYWOOD'!Y11=0,"",'LYNX PLYWOOD'!Y11)</f>
        <v/>
      </c>
      <c r="O6" s="122" t="str">
        <f>IF('LYNX PLYWOOD'!Z11=0,"",'LYNX PLYWOOD'!Z11)</f>
        <v/>
      </c>
      <c r="P6" s="122" t="str">
        <f>IF('LYNX PLYWOOD'!AA11=0,"",'LYNX PLYWOOD'!AA11)</f>
        <v/>
      </c>
      <c r="Q6" s="40">
        <f>R6*'LYNX PLYWOOD'!J11</f>
        <v>0</v>
      </c>
      <c r="R6" s="46">
        <f>SUM(C6:P6)</f>
        <v>0</v>
      </c>
    </row>
    <row r="7" spans="1:21" ht="23.25" customHeight="1">
      <c r="A7" s="42" t="str">
        <f>'LYNX PLYWOOD'!D12</f>
        <v>L2-W</v>
      </c>
      <c r="B7" s="44" t="str">
        <f>'LYNX PLYWOOD'!E12</f>
        <v>22, 23, 24</v>
      </c>
      <c r="C7" s="121" t="str">
        <f>IF('LYNX PLYWOOD'!N12=0,"",'LYNX PLYWOOD'!N12)</f>
        <v/>
      </c>
      <c r="D7" s="122" t="str">
        <f>IF('LYNX PLYWOOD'!O12=0,"",'LYNX PLYWOOD'!O12)</f>
        <v/>
      </c>
      <c r="E7" s="122" t="str">
        <f>IF('LYNX PLYWOOD'!P12=0,"",'LYNX PLYWOOD'!P12)</f>
        <v/>
      </c>
      <c r="F7" s="122" t="str">
        <f>IF('LYNX PLYWOOD'!Q12=0,"",'LYNX PLYWOOD'!Q12)</f>
        <v/>
      </c>
      <c r="G7" s="122" t="str">
        <f>IF('LYNX PLYWOOD'!R12=0,"",'LYNX PLYWOOD'!R12)</f>
        <v/>
      </c>
      <c r="H7" s="122" t="str">
        <f>IF('LYNX PLYWOOD'!S12=0,"",'LYNX PLYWOOD'!S12)</f>
        <v/>
      </c>
      <c r="I7" s="122" t="str">
        <f>IF('LYNX PLYWOOD'!T12=0,"",'LYNX PLYWOOD'!T12)</f>
        <v/>
      </c>
      <c r="J7" s="122" t="str">
        <f>IF('LYNX PLYWOOD'!U12=0,"",'LYNX PLYWOOD'!U12)</f>
        <v/>
      </c>
      <c r="K7" s="122" t="str">
        <f>IF('LYNX PLYWOOD'!V12=0,"",'LYNX PLYWOOD'!V12)</f>
        <v/>
      </c>
      <c r="L7" s="122" t="str">
        <f>IF('LYNX PLYWOOD'!W12=0,"",'LYNX PLYWOOD'!W12)</f>
        <v/>
      </c>
      <c r="M7" s="122" t="str">
        <f>IF('LYNX PLYWOOD'!X12=0,"",'LYNX PLYWOOD'!X12)</f>
        <v/>
      </c>
      <c r="N7" s="122" t="str">
        <f>IF('LYNX PLYWOOD'!Y12=0,"",'LYNX PLYWOOD'!Y12)</f>
        <v/>
      </c>
      <c r="O7" s="122" t="str">
        <f>IF('LYNX PLYWOOD'!Z12=0,"",'LYNX PLYWOOD'!Z12)</f>
        <v/>
      </c>
      <c r="P7" s="122" t="str">
        <f>IF('LYNX PLYWOOD'!AA12=0,"",'LYNX PLYWOOD'!AA12)</f>
        <v/>
      </c>
      <c r="Q7" s="40">
        <f>R7*'LYNX PLYWOOD'!J12</f>
        <v>0</v>
      </c>
      <c r="R7" s="46">
        <f t="shared" ref="R7:R35" si="0">SUM(C7:P7)</f>
        <v>0</v>
      </c>
    </row>
    <row r="8" spans="1:21" ht="23.25" customHeight="1">
      <c r="A8" s="42">
        <f>'LYNX PLYWOOD'!D13</f>
        <v>0</v>
      </c>
      <c r="B8" s="44">
        <f>'LYNX PLYWOOD'!E13</f>
        <v>0</v>
      </c>
      <c r="C8" s="121" t="str">
        <f>IF('LYNX PLYWOOD'!N13=0,"",'LYNX PLYWOOD'!N13)</f>
        <v/>
      </c>
      <c r="D8" s="122" t="str">
        <f>IF('LYNX PLYWOOD'!O13=0,"",'LYNX PLYWOOD'!O13)</f>
        <v/>
      </c>
      <c r="E8" s="122" t="str">
        <f>IF('LYNX PLYWOOD'!P13=0,"",'LYNX PLYWOOD'!P13)</f>
        <v/>
      </c>
      <c r="F8" s="122" t="str">
        <f>IF('LYNX PLYWOOD'!Q13=0,"",'LYNX PLYWOOD'!Q13)</f>
        <v/>
      </c>
      <c r="G8" s="122" t="str">
        <f>IF('LYNX PLYWOOD'!R13=0,"",'LYNX PLYWOOD'!R13)</f>
        <v/>
      </c>
      <c r="H8" s="122" t="str">
        <f>IF('LYNX PLYWOOD'!S13=0,"",'LYNX PLYWOOD'!S13)</f>
        <v/>
      </c>
      <c r="I8" s="122" t="str">
        <f>IF('LYNX PLYWOOD'!T13=0,"",'LYNX PLYWOOD'!T13)</f>
        <v/>
      </c>
      <c r="J8" s="122" t="str">
        <f>IF('LYNX PLYWOOD'!U13=0,"",'LYNX PLYWOOD'!U13)</f>
        <v/>
      </c>
      <c r="K8" s="122" t="str">
        <f>IF('LYNX PLYWOOD'!V13=0,"",'LYNX PLYWOOD'!V13)</f>
        <v/>
      </c>
      <c r="L8" s="122" t="str">
        <f>IF('LYNX PLYWOOD'!W13=0,"",'LYNX PLYWOOD'!W13)</f>
        <v/>
      </c>
      <c r="M8" s="122" t="str">
        <f>IF('LYNX PLYWOOD'!X13=0,"",'LYNX PLYWOOD'!X13)</f>
        <v/>
      </c>
      <c r="N8" s="122" t="str">
        <f>IF('LYNX PLYWOOD'!Y13=0,"",'LYNX PLYWOOD'!Y13)</f>
        <v/>
      </c>
      <c r="O8" s="122" t="str">
        <f>IF('LYNX PLYWOOD'!Z13=0,"",'LYNX PLYWOOD'!Z13)</f>
        <v/>
      </c>
      <c r="P8" s="122" t="str">
        <f>IF('LYNX PLYWOOD'!AA13=0,"",'LYNX PLYWOOD'!AA13)</f>
        <v/>
      </c>
      <c r="Q8" s="40">
        <f>R8*'LYNX PLYWOOD'!J13</f>
        <v>0</v>
      </c>
      <c r="R8" s="46">
        <f t="shared" si="0"/>
        <v>0</v>
      </c>
    </row>
    <row r="9" spans="1:21" ht="23.25" customHeight="1">
      <c r="A9" s="42" t="str">
        <f>'LYNX PLYWOOD'!D14</f>
        <v>L11-W</v>
      </c>
      <c r="B9" s="44">
        <f>'LYNX PLYWOOD'!E14</f>
        <v>33</v>
      </c>
      <c r="C9" s="121" t="str">
        <f>IF('LYNX PLYWOOD'!N14=0,"",'LYNX PLYWOOD'!N14)</f>
        <v/>
      </c>
      <c r="D9" s="122" t="str">
        <f>IF('LYNX PLYWOOD'!O14=0,"",'LYNX PLYWOOD'!O14)</f>
        <v/>
      </c>
      <c r="E9" s="122" t="str">
        <f>IF('LYNX PLYWOOD'!P14=0,"",'LYNX PLYWOOD'!P14)</f>
        <v/>
      </c>
      <c r="F9" s="122" t="str">
        <f>IF('LYNX PLYWOOD'!Q14=0,"",'LYNX PLYWOOD'!Q14)</f>
        <v/>
      </c>
      <c r="G9" s="122" t="str">
        <f>IF('LYNX PLYWOOD'!R14=0,"",'LYNX PLYWOOD'!R14)</f>
        <v/>
      </c>
      <c r="H9" s="122" t="str">
        <f>IF('LYNX PLYWOOD'!S14=0,"",'LYNX PLYWOOD'!S14)</f>
        <v/>
      </c>
      <c r="I9" s="122" t="str">
        <f>IF('LYNX PLYWOOD'!T14=0,"",'LYNX PLYWOOD'!T14)</f>
        <v/>
      </c>
      <c r="J9" s="122" t="str">
        <f>IF('LYNX PLYWOOD'!U14=0,"",'LYNX PLYWOOD'!U14)</f>
        <v/>
      </c>
      <c r="K9" s="122" t="str">
        <f>IF('LYNX PLYWOOD'!V14=0,"",'LYNX PLYWOOD'!V14)</f>
        <v/>
      </c>
      <c r="L9" s="122" t="str">
        <f>IF('LYNX PLYWOOD'!W14=0,"",'LYNX PLYWOOD'!W14)</f>
        <v/>
      </c>
      <c r="M9" s="122" t="str">
        <f>IF('LYNX PLYWOOD'!X14=0,"",'LYNX PLYWOOD'!X14)</f>
        <v/>
      </c>
      <c r="N9" s="122" t="str">
        <f>IF('LYNX PLYWOOD'!Y14=0,"",'LYNX PLYWOOD'!Y14)</f>
        <v/>
      </c>
      <c r="O9" s="122" t="str">
        <f>IF('LYNX PLYWOOD'!Z14=0,"",'LYNX PLYWOOD'!Z14)</f>
        <v/>
      </c>
      <c r="P9" s="122" t="str">
        <f>IF('LYNX PLYWOOD'!AA14=0,"",'LYNX PLYWOOD'!AA14)</f>
        <v/>
      </c>
      <c r="Q9" s="40">
        <f>R9*'LYNX PLYWOOD'!J14</f>
        <v>0</v>
      </c>
      <c r="R9" s="46">
        <f t="shared" si="0"/>
        <v>0</v>
      </c>
    </row>
    <row r="10" spans="1:21" ht="23.25" customHeight="1">
      <c r="A10" s="42" t="str">
        <f>'LYNX PLYWOOD'!D15</f>
        <v>L12-W</v>
      </c>
      <c r="B10" s="44">
        <f>'LYNX PLYWOOD'!E15</f>
        <v>37</v>
      </c>
      <c r="C10" s="121" t="str">
        <f>IF('LYNX PLYWOOD'!N15=0,"",'LYNX PLYWOOD'!N15)</f>
        <v/>
      </c>
      <c r="D10" s="122" t="str">
        <f>IF('LYNX PLYWOOD'!O15=0,"",'LYNX PLYWOOD'!O15)</f>
        <v/>
      </c>
      <c r="E10" s="122" t="str">
        <f>IF('LYNX PLYWOOD'!P15=0,"",'LYNX PLYWOOD'!P15)</f>
        <v/>
      </c>
      <c r="F10" s="122" t="str">
        <f>IF('LYNX PLYWOOD'!Q15=0,"",'LYNX PLYWOOD'!Q15)</f>
        <v/>
      </c>
      <c r="G10" s="122" t="str">
        <f>IF('LYNX PLYWOOD'!R15=0,"",'LYNX PLYWOOD'!R15)</f>
        <v/>
      </c>
      <c r="H10" s="122" t="str">
        <f>IF('LYNX PLYWOOD'!S15=0,"",'LYNX PLYWOOD'!S15)</f>
        <v/>
      </c>
      <c r="I10" s="122" t="str">
        <f>IF('LYNX PLYWOOD'!T15=0,"",'LYNX PLYWOOD'!T15)</f>
        <v/>
      </c>
      <c r="J10" s="122" t="str">
        <f>IF('LYNX PLYWOOD'!U15=0,"",'LYNX PLYWOOD'!U15)</f>
        <v/>
      </c>
      <c r="K10" s="122" t="str">
        <f>IF('LYNX PLYWOOD'!V15=0,"",'LYNX PLYWOOD'!V15)</f>
        <v/>
      </c>
      <c r="L10" s="122" t="str">
        <f>IF('LYNX PLYWOOD'!W15=0,"",'LYNX PLYWOOD'!W15)</f>
        <v/>
      </c>
      <c r="M10" s="122" t="str">
        <f>IF('LYNX PLYWOOD'!X15=0,"",'LYNX PLYWOOD'!X15)</f>
        <v/>
      </c>
      <c r="N10" s="122" t="str">
        <f>IF('LYNX PLYWOOD'!Y15=0,"",'LYNX PLYWOOD'!Y15)</f>
        <v/>
      </c>
      <c r="O10" s="122" t="str">
        <f>IF('LYNX PLYWOOD'!Z15=0,"",'LYNX PLYWOOD'!Z15)</f>
        <v/>
      </c>
      <c r="P10" s="122" t="str">
        <f>IF('LYNX PLYWOOD'!AA15=0,"",'LYNX PLYWOOD'!AA15)</f>
        <v/>
      </c>
      <c r="Q10" s="40">
        <f>R10*'LYNX PLYWOOD'!J15</f>
        <v>0</v>
      </c>
      <c r="R10" s="46">
        <f t="shared" si="0"/>
        <v>0</v>
      </c>
    </row>
    <row r="11" spans="1:21" ht="23.25" customHeight="1">
      <c r="A11" s="42" t="str">
        <f>'LYNX PLYWOOD'!D16</f>
        <v>L13-W</v>
      </c>
      <c r="B11" s="44" t="str">
        <f>'LYNX PLYWOOD'!E16</f>
        <v>38, 34</v>
      </c>
      <c r="C11" s="121" t="str">
        <f>IF('LYNX PLYWOOD'!N16=0,"",'LYNX PLYWOOD'!N16)</f>
        <v/>
      </c>
      <c r="D11" s="122" t="str">
        <f>IF('LYNX PLYWOOD'!O16=0,"",'LYNX PLYWOOD'!O16)</f>
        <v/>
      </c>
      <c r="E11" s="122" t="str">
        <f>IF('LYNX PLYWOOD'!P16=0,"",'LYNX PLYWOOD'!P16)</f>
        <v/>
      </c>
      <c r="F11" s="122" t="str">
        <f>IF('LYNX PLYWOOD'!Q16=0,"",'LYNX PLYWOOD'!Q16)</f>
        <v/>
      </c>
      <c r="G11" s="122" t="str">
        <f>IF('LYNX PLYWOOD'!R16=0,"",'LYNX PLYWOOD'!R16)</f>
        <v/>
      </c>
      <c r="H11" s="122" t="str">
        <f>IF('LYNX PLYWOOD'!S16=0,"",'LYNX PLYWOOD'!S16)</f>
        <v/>
      </c>
      <c r="I11" s="122" t="str">
        <f>IF('LYNX PLYWOOD'!T16=0,"",'LYNX PLYWOOD'!T16)</f>
        <v/>
      </c>
      <c r="J11" s="122" t="str">
        <f>IF('LYNX PLYWOOD'!U16=0,"",'LYNX PLYWOOD'!U16)</f>
        <v/>
      </c>
      <c r="K11" s="122" t="str">
        <f>IF('LYNX PLYWOOD'!V16=0,"",'LYNX PLYWOOD'!V16)</f>
        <v/>
      </c>
      <c r="L11" s="122" t="str">
        <f>IF('LYNX PLYWOOD'!W16=0,"",'LYNX PLYWOOD'!W16)</f>
        <v/>
      </c>
      <c r="M11" s="122" t="str">
        <f>IF('LYNX PLYWOOD'!X16=0,"",'LYNX PLYWOOD'!X16)</f>
        <v/>
      </c>
      <c r="N11" s="122" t="str">
        <f>IF('LYNX PLYWOOD'!Y16=0,"",'LYNX PLYWOOD'!Y16)</f>
        <v/>
      </c>
      <c r="O11" s="122" t="str">
        <f>IF('LYNX PLYWOOD'!Z16=0,"",'LYNX PLYWOOD'!Z16)</f>
        <v/>
      </c>
      <c r="P11" s="122" t="str">
        <f>IF('LYNX PLYWOOD'!AA16=0,"",'LYNX PLYWOOD'!AA16)</f>
        <v/>
      </c>
      <c r="Q11" s="40">
        <f>R11*'LYNX PLYWOOD'!J16</f>
        <v>0</v>
      </c>
      <c r="R11" s="46">
        <f t="shared" si="0"/>
        <v>0</v>
      </c>
      <c r="S11" s="16"/>
      <c r="T11" s="16"/>
      <c r="U11" s="16"/>
    </row>
    <row r="12" spans="1:21" ht="23.25" customHeight="1">
      <c r="A12" s="42" t="str">
        <f>'LYNX PLYWOOD'!D17</f>
        <v>L14-W</v>
      </c>
      <c r="B12" s="44" t="str">
        <f>'LYNX PLYWOOD'!E17</f>
        <v>39, 35, 40, 
36</v>
      </c>
      <c r="C12" s="121" t="str">
        <f>IF('LYNX PLYWOOD'!N17=0,"",'LYNX PLYWOOD'!N17)</f>
        <v/>
      </c>
      <c r="D12" s="122" t="str">
        <f>IF('LYNX PLYWOOD'!O17=0,"",'LYNX PLYWOOD'!O17)</f>
        <v/>
      </c>
      <c r="E12" s="122" t="str">
        <f>IF('LYNX PLYWOOD'!P17=0,"",'LYNX PLYWOOD'!P17)</f>
        <v/>
      </c>
      <c r="F12" s="122" t="str">
        <f>IF('LYNX PLYWOOD'!Q17=0,"",'LYNX PLYWOOD'!Q17)</f>
        <v/>
      </c>
      <c r="G12" s="122" t="str">
        <f>IF('LYNX PLYWOOD'!R17=0,"",'LYNX PLYWOOD'!R17)</f>
        <v/>
      </c>
      <c r="H12" s="122" t="str">
        <f>IF('LYNX PLYWOOD'!S17=0,"",'LYNX PLYWOOD'!S17)</f>
        <v/>
      </c>
      <c r="I12" s="122" t="str">
        <f>IF('LYNX PLYWOOD'!T17=0,"",'LYNX PLYWOOD'!T17)</f>
        <v/>
      </c>
      <c r="J12" s="122" t="str">
        <f>IF('LYNX PLYWOOD'!U17=0,"",'LYNX PLYWOOD'!U17)</f>
        <v/>
      </c>
      <c r="K12" s="122" t="str">
        <f>IF('LYNX PLYWOOD'!V17=0,"",'LYNX PLYWOOD'!V17)</f>
        <v/>
      </c>
      <c r="L12" s="122" t="str">
        <f>IF('LYNX PLYWOOD'!W17=0,"",'LYNX PLYWOOD'!W17)</f>
        <v/>
      </c>
      <c r="M12" s="122" t="str">
        <f>IF('LYNX PLYWOOD'!X17=0,"",'LYNX PLYWOOD'!X17)</f>
        <v/>
      </c>
      <c r="N12" s="122" t="str">
        <f>IF('LYNX PLYWOOD'!Y17=0,"",'LYNX PLYWOOD'!Y17)</f>
        <v/>
      </c>
      <c r="O12" s="122" t="str">
        <f>IF('LYNX PLYWOOD'!Z17=0,"",'LYNX PLYWOOD'!Z17)</f>
        <v/>
      </c>
      <c r="P12" s="122" t="str">
        <f>IF('LYNX PLYWOOD'!AA17=0,"",'LYNX PLYWOOD'!AA17)</f>
        <v/>
      </c>
      <c r="Q12" s="40">
        <f>R12*'LYNX PLYWOOD'!J17</f>
        <v>0</v>
      </c>
      <c r="R12" s="46">
        <f t="shared" si="0"/>
        <v>0</v>
      </c>
      <c r="S12" s="15"/>
      <c r="T12" s="25"/>
      <c r="U12" s="16"/>
    </row>
    <row r="13" spans="1:21" ht="23.25" customHeight="1">
      <c r="A13" s="42" t="str">
        <f>'LYNX PLYWOOD'!D18</f>
        <v>L15-W</v>
      </c>
      <c r="B13" s="44">
        <f>'LYNX PLYWOOD'!E18</f>
        <v>0</v>
      </c>
      <c r="C13" s="121" t="str">
        <f>IF('LYNX PLYWOOD'!N18=0,"",'LYNX PLYWOOD'!N18)</f>
        <v/>
      </c>
      <c r="D13" s="122" t="str">
        <f>IF('LYNX PLYWOOD'!O18=0,"",'LYNX PLYWOOD'!O18)</f>
        <v/>
      </c>
      <c r="E13" s="122" t="str">
        <f>IF('LYNX PLYWOOD'!P18=0,"",'LYNX PLYWOOD'!P18)</f>
        <v/>
      </c>
      <c r="F13" s="122" t="str">
        <f>IF('LYNX PLYWOOD'!Q18=0,"",'LYNX PLYWOOD'!Q18)</f>
        <v/>
      </c>
      <c r="G13" s="122" t="str">
        <f>IF('LYNX PLYWOOD'!R18=0,"",'LYNX PLYWOOD'!R18)</f>
        <v/>
      </c>
      <c r="H13" s="122" t="str">
        <f>IF('LYNX PLYWOOD'!S18=0,"",'LYNX PLYWOOD'!S18)</f>
        <v/>
      </c>
      <c r="I13" s="122" t="str">
        <f>IF('LYNX PLYWOOD'!T18=0,"",'LYNX PLYWOOD'!T18)</f>
        <v/>
      </c>
      <c r="J13" s="122" t="str">
        <f>IF('LYNX PLYWOOD'!U18=0,"",'LYNX PLYWOOD'!U18)</f>
        <v/>
      </c>
      <c r="K13" s="122" t="str">
        <f>IF('LYNX PLYWOOD'!V18=0,"",'LYNX PLYWOOD'!V18)</f>
        <v/>
      </c>
      <c r="L13" s="122" t="str">
        <f>IF('LYNX PLYWOOD'!W18=0,"",'LYNX PLYWOOD'!W18)</f>
        <v/>
      </c>
      <c r="M13" s="122" t="str">
        <f>IF('LYNX PLYWOOD'!X18=0,"",'LYNX PLYWOOD'!X18)</f>
        <v/>
      </c>
      <c r="N13" s="122" t="str">
        <f>IF('LYNX PLYWOOD'!Y18=0,"",'LYNX PLYWOOD'!Y18)</f>
        <v/>
      </c>
      <c r="O13" s="122" t="str">
        <f>IF('LYNX PLYWOOD'!Z18=0,"",'LYNX PLYWOOD'!Z18)</f>
        <v/>
      </c>
      <c r="P13" s="122" t="str">
        <f>IF('LYNX PLYWOOD'!AA18=0,"",'LYNX PLYWOOD'!AA18)</f>
        <v/>
      </c>
      <c r="Q13" s="40">
        <f>R13*'LYNX PLYWOOD'!J18</f>
        <v>0</v>
      </c>
      <c r="R13" s="46">
        <f t="shared" si="0"/>
        <v>0</v>
      </c>
    </row>
    <row r="14" spans="1:21" ht="23.25" customHeight="1">
      <c r="A14" s="42" t="str">
        <f>'LYNX PLYWOOD'!D19</f>
        <v>L16-W</v>
      </c>
      <c r="B14" s="44">
        <f>'LYNX PLYWOOD'!E19</f>
        <v>0</v>
      </c>
      <c r="C14" s="121" t="str">
        <f>IF('LYNX PLYWOOD'!N19=0,"",'LYNX PLYWOOD'!N19)</f>
        <v/>
      </c>
      <c r="D14" s="122" t="str">
        <f>IF('LYNX PLYWOOD'!O19=0,"",'LYNX PLYWOOD'!O19)</f>
        <v/>
      </c>
      <c r="E14" s="122" t="str">
        <f>IF('LYNX PLYWOOD'!P19=0,"",'LYNX PLYWOOD'!P19)</f>
        <v/>
      </c>
      <c r="F14" s="122" t="str">
        <f>IF('LYNX PLYWOOD'!Q19=0,"",'LYNX PLYWOOD'!Q19)</f>
        <v/>
      </c>
      <c r="G14" s="122" t="str">
        <f>IF('LYNX PLYWOOD'!R19=0,"",'LYNX PLYWOOD'!R19)</f>
        <v/>
      </c>
      <c r="H14" s="122" t="str">
        <f>IF('LYNX PLYWOOD'!S19=0,"",'LYNX PLYWOOD'!S19)</f>
        <v/>
      </c>
      <c r="I14" s="122" t="str">
        <f>IF('LYNX PLYWOOD'!T19=0,"",'LYNX PLYWOOD'!T19)</f>
        <v/>
      </c>
      <c r="J14" s="122" t="str">
        <f>IF('LYNX PLYWOOD'!U19=0,"",'LYNX PLYWOOD'!U19)</f>
        <v/>
      </c>
      <c r="K14" s="122" t="str">
        <f>IF('LYNX PLYWOOD'!V19=0,"",'LYNX PLYWOOD'!V19)</f>
        <v/>
      </c>
      <c r="L14" s="122" t="str">
        <f>IF('LYNX PLYWOOD'!W19=0,"",'LYNX PLYWOOD'!W19)</f>
        <v/>
      </c>
      <c r="M14" s="122" t="str">
        <f>IF('LYNX PLYWOOD'!X19=0,"",'LYNX PLYWOOD'!X19)</f>
        <v/>
      </c>
      <c r="N14" s="122" t="str">
        <f>IF('LYNX PLYWOOD'!Y19=0,"",'LYNX PLYWOOD'!Y19)</f>
        <v/>
      </c>
      <c r="O14" s="122" t="str">
        <f>IF('LYNX PLYWOOD'!Z19=0,"",'LYNX PLYWOOD'!Z19)</f>
        <v/>
      </c>
      <c r="P14" s="122" t="str">
        <f>IF('LYNX PLYWOOD'!AA19=0,"",'LYNX PLYWOOD'!AA19)</f>
        <v/>
      </c>
      <c r="Q14" s="40">
        <f>R14*'LYNX PLYWOOD'!J19</f>
        <v>0</v>
      </c>
      <c r="R14" s="46">
        <f t="shared" si="0"/>
        <v>0</v>
      </c>
    </row>
    <row r="15" spans="1:21" ht="23.25" customHeight="1">
      <c r="A15" s="42">
        <f>'LYNX PLYWOOD'!D20</f>
        <v>0</v>
      </c>
      <c r="B15" s="44">
        <f>'LYNX PLYWOOD'!E20</f>
        <v>0</v>
      </c>
      <c r="C15" s="121" t="str">
        <f>IF('LYNX PLYWOOD'!N20=0,"",'LYNX PLYWOOD'!N20)</f>
        <v/>
      </c>
      <c r="D15" s="122" t="str">
        <f>IF('LYNX PLYWOOD'!O20=0,"",'LYNX PLYWOOD'!O20)</f>
        <v/>
      </c>
      <c r="E15" s="122" t="str">
        <f>IF('LYNX PLYWOOD'!P20=0,"",'LYNX PLYWOOD'!P20)</f>
        <v/>
      </c>
      <c r="F15" s="122" t="str">
        <f>IF('LYNX PLYWOOD'!Q20=0,"",'LYNX PLYWOOD'!Q20)</f>
        <v/>
      </c>
      <c r="G15" s="122" t="str">
        <f>IF('LYNX PLYWOOD'!R20=0,"",'LYNX PLYWOOD'!R20)</f>
        <v/>
      </c>
      <c r="H15" s="122" t="str">
        <f>IF('LYNX PLYWOOD'!S20=0,"",'LYNX PLYWOOD'!S20)</f>
        <v/>
      </c>
      <c r="I15" s="122" t="str">
        <f>IF('LYNX PLYWOOD'!T20=0,"",'LYNX PLYWOOD'!T20)</f>
        <v/>
      </c>
      <c r="J15" s="122" t="str">
        <f>IF('LYNX PLYWOOD'!U20=0,"",'LYNX PLYWOOD'!U20)</f>
        <v/>
      </c>
      <c r="K15" s="122" t="str">
        <f>IF('LYNX PLYWOOD'!V20=0,"",'LYNX PLYWOOD'!V20)</f>
        <v/>
      </c>
      <c r="L15" s="122" t="str">
        <f>IF('LYNX PLYWOOD'!W20=0,"",'LYNX PLYWOOD'!W20)</f>
        <v/>
      </c>
      <c r="M15" s="122" t="str">
        <f>IF('LYNX PLYWOOD'!X20=0,"",'LYNX PLYWOOD'!X20)</f>
        <v/>
      </c>
      <c r="N15" s="122" t="str">
        <f>IF('LYNX PLYWOOD'!Y20=0,"",'LYNX PLYWOOD'!Y20)</f>
        <v/>
      </c>
      <c r="O15" s="122" t="str">
        <f>IF('LYNX PLYWOOD'!Z20=0,"",'LYNX PLYWOOD'!Z20)</f>
        <v/>
      </c>
      <c r="P15" s="122" t="str">
        <f>IF('LYNX PLYWOOD'!AA20=0,"",'LYNX PLYWOOD'!AA20)</f>
        <v/>
      </c>
      <c r="Q15" s="40">
        <f>R15*'LYNX PLYWOOD'!J20</f>
        <v>0</v>
      </c>
      <c r="R15" s="46">
        <f t="shared" si="0"/>
        <v>0</v>
      </c>
    </row>
    <row r="16" spans="1:21" ht="23.25" customHeight="1">
      <c r="A16" s="42" t="str">
        <f>'LYNX PLYWOOD'!D21</f>
        <v>L21-W</v>
      </c>
      <c r="B16" s="44">
        <f>'LYNX PLYWOOD'!E21</f>
        <v>41</v>
      </c>
      <c r="C16" s="121" t="str">
        <f>IF('LYNX PLYWOOD'!N21=0,"",'LYNX PLYWOOD'!N21)</f>
        <v/>
      </c>
      <c r="D16" s="122" t="str">
        <f>IF('LYNX PLYWOOD'!O21=0,"",'LYNX PLYWOOD'!O21)</f>
        <v/>
      </c>
      <c r="E16" s="122" t="str">
        <f>IF('LYNX PLYWOOD'!P21=0,"",'LYNX PLYWOOD'!P21)</f>
        <v/>
      </c>
      <c r="F16" s="122" t="str">
        <f>IF('LYNX PLYWOOD'!Q21=0,"",'LYNX PLYWOOD'!Q21)</f>
        <v/>
      </c>
      <c r="G16" s="122" t="str">
        <f>IF('LYNX PLYWOOD'!R21=0,"",'LYNX PLYWOOD'!R21)</f>
        <v/>
      </c>
      <c r="H16" s="122" t="str">
        <f>IF('LYNX PLYWOOD'!S21=0,"",'LYNX PLYWOOD'!S21)</f>
        <v/>
      </c>
      <c r="I16" s="122" t="str">
        <f>IF('LYNX PLYWOOD'!T21=0,"",'LYNX PLYWOOD'!T21)</f>
        <v/>
      </c>
      <c r="J16" s="122" t="str">
        <f>IF('LYNX PLYWOOD'!U21=0,"",'LYNX PLYWOOD'!U21)</f>
        <v/>
      </c>
      <c r="K16" s="122" t="str">
        <f>IF('LYNX PLYWOOD'!V21=0,"",'LYNX PLYWOOD'!V21)</f>
        <v/>
      </c>
      <c r="L16" s="122" t="str">
        <f>IF('LYNX PLYWOOD'!W21=0,"",'LYNX PLYWOOD'!W21)</f>
        <v/>
      </c>
      <c r="M16" s="122" t="str">
        <f>IF('LYNX PLYWOOD'!X21=0,"",'LYNX PLYWOOD'!X21)</f>
        <v/>
      </c>
      <c r="N16" s="122" t="str">
        <f>IF('LYNX PLYWOOD'!Y21=0,"",'LYNX PLYWOOD'!Y21)</f>
        <v/>
      </c>
      <c r="O16" s="122" t="str">
        <f>IF('LYNX PLYWOOD'!Z21=0,"",'LYNX PLYWOOD'!Z21)</f>
        <v/>
      </c>
      <c r="P16" s="122" t="str">
        <f>IF('LYNX PLYWOOD'!AA21=0,"",'LYNX PLYWOOD'!AA21)</f>
        <v/>
      </c>
      <c r="Q16" s="40">
        <f>R16*'LYNX PLYWOOD'!J21</f>
        <v>0</v>
      </c>
      <c r="R16" s="46">
        <f t="shared" si="0"/>
        <v>0</v>
      </c>
    </row>
    <row r="17" spans="1:18" ht="23.25" customHeight="1">
      <c r="A17" s="42" t="str">
        <f>'LYNX PLYWOOD'!D22</f>
        <v>L22-W</v>
      </c>
      <c r="B17" s="44">
        <f>'LYNX PLYWOOD'!E22</f>
        <v>46</v>
      </c>
      <c r="C17" s="121" t="str">
        <f>IF('LYNX PLYWOOD'!N22=0,"",'LYNX PLYWOOD'!N22)</f>
        <v/>
      </c>
      <c r="D17" s="122" t="str">
        <f>IF('LYNX PLYWOOD'!O22=0,"",'LYNX PLYWOOD'!O22)</f>
        <v/>
      </c>
      <c r="E17" s="122" t="str">
        <f>IF('LYNX PLYWOOD'!P22=0,"",'LYNX PLYWOOD'!P22)</f>
        <v/>
      </c>
      <c r="F17" s="122" t="str">
        <f>IF('LYNX PLYWOOD'!Q22=0,"",'LYNX PLYWOOD'!Q22)</f>
        <v/>
      </c>
      <c r="G17" s="122" t="str">
        <f>IF('LYNX PLYWOOD'!R22=0,"",'LYNX PLYWOOD'!R22)</f>
        <v/>
      </c>
      <c r="H17" s="122" t="str">
        <f>IF('LYNX PLYWOOD'!S22=0,"",'LYNX PLYWOOD'!S22)</f>
        <v/>
      </c>
      <c r="I17" s="122" t="str">
        <f>IF('LYNX PLYWOOD'!T22=0,"",'LYNX PLYWOOD'!T22)</f>
        <v/>
      </c>
      <c r="J17" s="122" t="str">
        <f>IF('LYNX PLYWOOD'!U22=0,"",'LYNX PLYWOOD'!U22)</f>
        <v/>
      </c>
      <c r="K17" s="122" t="str">
        <f>IF('LYNX PLYWOOD'!V22=0,"",'LYNX PLYWOOD'!V22)</f>
        <v/>
      </c>
      <c r="L17" s="122" t="str">
        <f>IF('LYNX PLYWOOD'!W22=0,"",'LYNX PLYWOOD'!W22)</f>
        <v/>
      </c>
      <c r="M17" s="122" t="str">
        <f>IF('LYNX PLYWOOD'!X22=0,"",'LYNX PLYWOOD'!X22)</f>
        <v/>
      </c>
      <c r="N17" s="122" t="str">
        <f>IF('LYNX PLYWOOD'!Y22=0,"",'LYNX PLYWOOD'!Y22)</f>
        <v/>
      </c>
      <c r="O17" s="122" t="str">
        <f>IF('LYNX PLYWOOD'!Z22=0,"",'LYNX PLYWOOD'!Z22)</f>
        <v/>
      </c>
      <c r="P17" s="122" t="str">
        <f>IF('LYNX PLYWOOD'!AA22=0,"",'LYNX PLYWOOD'!AA22)</f>
        <v/>
      </c>
      <c r="Q17" s="40">
        <f>R17*'LYNX PLYWOOD'!J22</f>
        <v>0</v>
      </c>
      <c r="R17" s="46">
        <f t="shared" si="0"/>
        <v>0</v>
      </c>
    </row>
    <row r="18" spans="1:18" ht="23.25" customHeight="1">
      <c r="A18" s="42" t="str">
        <f>'LYNX PLYWOOD'!D23</f>
        <v>L23-W</v>
      </c>
      <c r="B18" s="44" t="str">
        <f>'LYNX PLYWOOD'!E23</f>
        <v>47, 52</v>
      </c>
      <c r="C18" s="121" t="str">
        <f>IF('LYNX PLYWOOD'!N23=0,"",'LYNX PLYWOOD'!N23)</f>
        <v/>
      </c>
      <c r="D18" s="122" t="str">
        <f>IF('LYNX PLYWOOD'!O23=0,"",'LYNX PLYWOOD'!O23)</f>
        <v/>
      </c>
      <c r="E18" s="122" t="str">
        <f>IF('LYNX PLYWOOD'!P23=0,"",'LYNX PLYWOOD'!P23)</f>
        <v/>
      </c>
      <c r="F18" s="122" t="str">
        <f>IF('LYNX PLYWOOD'!Q23=0,"",'LYNX PLYWOOD'!Q23)</f>
        <v/>
      </c>
      <c r="G18" s="122" t="str">
        <f>IF('LYNX PLYWOOD'!R23=0,"",'LYNX PLYWOOD'!R23)</f>
        <v/>
      </c>
      <c r="H18" s="122" t="str">
        <f>IF('LYNX PLYWOOD'!S23=0,"",'LYNX PLYWOOD'!S23)</f>
        <v/>
      </c>
      <c r="I18" s="122" t="str">
        <f>IF('LYNX PLYWOOD'!T23=0,"",'LYNX PLYWOOD'!T23)</f>
        <v/>
      </c>
      <c r="J18" s="122" t="str">
        <f>IF('LYNX PLYWOOD'!U23=0,"",'LYNX PLYWOOD'!U23)</f>
        <v/>
      </c>
      <c r="K18" s="122" t="str">
        <f>IF('LYNX PLYWOOD'!V23=0,"",'LYNX PLYWOOD'!V23)</f>
        <v/>
      </c>
      <c r="L18" s="122" t="str">
        <f>IF('LYNX PLYWOOD'!W23=0,"",'LYNX PLYWOOD'!W23)</f>
        <v/>
      </c>
      <c r="M18" s="122" t="str">
        <f>IF('LYNX PLYWOOD'!X23=0,"",'LYNX PLYWOOD'!X23)</f>
        <v/>
      </c>
      <c r="N18" s="122" t="str">
        <f>IF('LYNX PLYWOOD'!Y23=0,"",'LYNX PLYWOOD'!Y23)</f>
        <v/>
      </c>
      <c r="O18" s="122" t="str">
        <f>IF('LYNX PLYWOOD'!Z23=0,"",'LYNX PLYWOOD'!Z23)</f>
        <v/>
      </c>
      <c r="P18" s="122" t="str">
        <f>IF('LYNX PLYWOOD'!AA23=0,"",'LYNX PLYWOOD'!AA23)</f>
        <v/>
      </c>
      <c r="Q18" s="40">
        <f>R18*'LYNX PLYWOOD'!J23</f>
        <v>0</v>
      </c>
      <c r="R18" s="46">
        <f t="shared" si="0"/>
        <v>0</v>
      </c>
    </row>
    <row r="19" spans="1:18" ht="23.25" customHeight="1">
      <c r="A19" s="42" t="str">
        <f>'LYNX PLYWOOD'!D24</f>
        <v>L24-W</v>
      </c>
      <c r="B19" s="44" t="str">
        <f>'LYNX PLYWOOD'!E24</f>
        <v>53, 58, 59, 64</v>
      </c>
      <c r="C19" s="121" t="str">
        <f>IF('LYNX PLYWOOD'!N24=0,"",'LYNX PLYWOOD'!N24)</f>
        <v/>
      </c>
      <c r="D19" s="122" t="str">
        <f>IF('LYNX PLYWOOD'!O24=0,"",'LYNX PLYWOOD'!O24)</f>
        <v/>
      </c>
      <c r="E19" s="122" t="str">
        <f>IF('LYNX PLYWOOD'!P24=0,"",'LYNX PLYWOOD'!P24)</f>
        <v/>
      </c>
      <c r="F19" s="122" t="str">
        <f>IF('LYNX PLYWOOD'!Q24=0,"",'LYNX PLYWOOD'!Q24)</f>
        <v/>
      </c>
      <c r="G19" s="122" t="str">
        <f>IF('LYNX PLYWOOD'!R24=0,"",'LYNX PLYWOOD'!R24)</f>
        <v/>
      </c>
      <c r="H19" s="122" t="str">
        <f>IF('LYNX PLYWOOD'!S24=0,"",'LYNX PLYWOOD'!S24)</f>
        <v/>
      </c>
      <c r="I19" s="122" t="str">
        <f>IF('LYNX PLYWOOD'!T24=0,"",'LYNX PLYWOOD'!T24)</f>
        <v/>
      </c>
      <c r="J19" s="122" t="str">
        <f>IF('LYNX PLYWOOD'!U24=0,"",'LYNX PLYWOOD'!U24)</f>
        <v/>
      </c>
      <c r="K19" s="122" t="str">
        <f>IF('LYNX PLYWOOD'!V24=0,"",'LYNX PLYWOOD'!V24)</f>
        <v/>
      </c>
      <c r="L19" s="122" t="str">
        <f>IF('LYNX PLYWOOD'!W24=0,"",'LYNX PLYWOOD'!W24)</f>
        <v/>
      </c>
      <c r="M19" s="122" t="str">
        <f>IF('LYNX PLYWOOD'!X24=0,"",'LYNX PLYWOOD'!X24)</f>
        <v/>
      </c>
      <c r="N19" s="122" t="str">
        <f>IF('LYNX PLYWOOD'!Y24=0,"",'LYNX PLYWOOD'!Y24)</f>
        <v/>
      </c>
      <c r="O19" s="122" t="str">
        <f>IF('LYNX PLYWOOD'!Z24=0,"",'LYNX PLYWOOD'!Z24)</f>
        <v/>
      </c>
      <c r="P19" s="122" t="str">
        <f>IF('LYNX PLYWOOD'!AA24=0,"",'LYNX PLYWOOD'!AA24)</f>
        <v/>
      </c>
      <c r="Q19" s="40">
        <f>R19*'LYNX PLYWOOD'!J24</f>
        <v>0</v>
      </c>
      <c r="R19" s="46">
        <f t="shared" si="0"/>
        <v>0</v>
      </c>
    </row>
    <row r="20" spans="1:18" ht="23.25" customHeight="1">
      <c r="A20" s="42">
        <f>'LYNX PLYWOOD'!D25</f>
        <v>0</v>
      </c>
      <c r="B20" s="44">
        <f>'LYNX PLYWOOD'!E25</f>
        <v>0</v>
      </c>
      <c r="C20" s="121" t="str">
        <f>IF('LYNX PLYWOOD'!N25=0,"",'LYNX PLYWOOD'!N25)</f>
        <v/>
      </c>
      <c r="D20" s="122" t="str">
        <f>IF('LYNX PLYWOOD'!O25=0,"",'LYNX PLYWOOD'!O25)</f>
        <v/>
      </c>
      <c r="E20" s="122" t="str">
        <f>IF('LYNX PLYWOOD'!P25=0,"",'LYNX PLYWOOD'!P25)</f>
        <v/>
      </c>
      <c r="F20" s="122" t="str">
        <f>IF('LYNX PLYWOOD'!Q25=0,"",'LYNX PLYWOOD'!Q25)</f>
        <v/>
      </c>
      <c r="G20" s="122" t="str">
        <f>IF('LYNX PLYWOOD'!R25=0,"",'LYNX PLYWOOD'!R25)</f>
        <v/>
      </c>
      <c r="H20" s="122" t="str">
        <f>IF('LYNX PLYWOOD'!S25=0,"",'LYNX PLYWOOD'!S25)</f>
        <v/>
      </c>
      <c r="I20" s="122" t="str">
        <f>IF('LYNX PLYWOOD'!T25=0,"",'LYNX PLYWOOD'!T25)</f>
        <v/>
      </c>
      <c r="J20" s="122" t="str">
        <f>IF('LYNX PLYWOOD'!U25=0,"",'LYNX PLYWOOD'!U25)</f>
        <v/>
      </c>
      <c r="K20" s="122" t="str">
        <f>IF('LYNX PLYWOOD'!V25=0,"",'LYNX PLYWOOD'!V25)</f>
        <v/>
      </c>
      <c r="L20" s="122" t="str">
        <f>IF('LYNX PLYWOOD'!W25=0,"",'LYNX PLYWOOD'!W25)</f>
        <v/>
      </c>
      <c r="M20" s="122" t="str">
        <f>IF('LYNX PLYWOOD'!X25=0,"",'LYNX PLYWOOD'!X25)</f>
        <v/>
      </c>
      <c r="N20" s="122" t="str">
        <f>IF('LYNX PLYWOOD'!Y25=0,"",'LYNX PLYWOOD'!Y25)</f>
        <v/>
      </c>
      <c r="O20" s="122" t="str">
        <f>IF('LYNX PLYWOOD'!Z25=0,"",'LYNX PLYWOOD'!Z25)</f>
        <v/>
      </c>
      <c r="P20" s="122" t="str">
        <f>IF('LYNX PLYWOOD'!AA25=0,"",'LYNX PLYWOOD'!AA25)</f>
        <v/>
      </c>
      <c r="Q20" s="40">
        <f>R20*'LYNX PLYWOOD'!J25</f>
        <v>0</v>
      </c>
      <c r="R20" s="46">
        <f t="shared" si="0"/>
        <v>0</v>
      </c>
    </row>
    <row r="21" spans="1:18" ht="23.25" customHeight="1">
      <c r="A21" s="42" t="str">
        <f>'LYNX PLYWOOD'!D26</f>
        <v>L31-W</v>
      </c>
      <c r="B21" s="44">
        <f>'LYNX PLYWOOD'!E26</f>
        <v>42</v>
      </c>
      <c r="C21" s="121" t="str">
        <f>IF('LYNX PLYWOOD'!N26=0,"",'LYNX PLYWOOD'!N26)</f>
        <v/>
      </c>
      <c r="D21" s="122" t="str">
        <f>IF('LYNX PLYWOOD'!O26=0,"",'LYNX PLYWOOD'!O26)</f>
        <v/>
      </c>
      <c r="E21" s="122" t="str">
        <f>IF('LYNX PLYWOOD'!P26=0,"",'LYNX PLYWOOD'!P26)</f>
        <v/>
      </c>
      <c r="F21" s="122" t="str">
        <f>IF('LYNX PLYWOOD'!Q26=0,"",'LYNX PLYWOOD'!Q26)</f>
        <v/>
      </c>
      <c r="G21" s="122" t="str">
        <f>IF('LYNX PLYWOOD'!R26=0,"",'LYNX PLYWOOD'!R26)</f>
        <v/>
      </c>
      <c r="H21" s="122" t="str">
        <f>IF('LYNX PLYWOOD'!S26=0,"",'LYNX PLYWOOD'!S26)</f>
        <v/>
      </c>
      <c r="I21" s="122" t="str">
        <f>IF('LYNX PLYWOOD'!T26=0,"",'LYNX PLYWOOD'!T26)</f>
        <v/>
      </c>
      <c r="J21" s="122" t="str">
        <f>IF('LYNX PLYWOOD'!U26=0,"",'LYNX PLYWOOD'!U26)</f>
        <v/>
      </c>
      <c r="K21" s="122" t="str">
        <f>IF('LYNX PLYWOOD'!V26=0,"",'LYNX PLYWOOD'!V26)</f>
        <v/>
      </c>
      <c r="L21" s="122" t="str">
        <f>IF('LYNX PLYWOOD'!W26=0,"",'LYNX PLYWOOD'!W26)</f>
        <v/>
      </c>
      <c r="M21" s="122" t="str">
        <f>IF('LYNX PLYWOOD'!X26=0,"",'LYNX PLYWOOD'!X26)</f>
        <v/>
      </c>
      <c r="N21" s="122" t="str">
        <f>IF('LYNX PLYWOOD'!Y26=0,"",'LYNX PLYWOOD'!Y26)</f>
        <v/>
      </c>
      <c r="O21" s="122" t="str">
        <f>IF('LYNX PLYWOOD'!Z26=0,"",'LYNX PLYWOOD'!Z26)</f>
        <v/>
      </c>
      <c r="P21" s="122" t="str">
        <f>IF('LYNX PLYWOOD'!AA26=0,"",'LYNX PLYWOOD'!AA26)</f>
        <v/>
      </c>
      <c r="Q21" s="40">
        <f>R21*'LYNX PLYWOOD'!J26</f>
        <v>0</v>
      </c>
      <c r="R21" s="46">
        <f t="shared" si="0"/>
        <v>0</v>
      </c>
    </row>
    <row r="22" spans="1:18" ht="23.25" customHeight="1">
      <c r="A22" s="42" t="str">
        <f>'LYNX PLYWOOD'!D27</f>
        <v>L32-W</v>
      </c>
      <c r="B22" s="44">
        <f>'LYNX PLYWOOD'!E27</f>
        <v>45</v>
      </c>
      <c r="C22" s="121" t="str">
        <f>IF('LYNX PLYWOOD'!N27=0,"",'LYNX PLYWOOD'!N27)</f>
        <v/>
      </c>
      <c r="D22" s="122" t="str">
        <f>IF('LYNX PLYWOOD'!O27=0,"",'LYNX PLYWOOD'!O27)</f>
        <v/>
      </c>
      <c r="E22" s="122" t="str">
        <f>IF('LYNX PLYWOOD'!P27=0,"",'LYNX PLYWOOD'!P27)</f>
        <v/>
      </c>
      <c r="F22" s="122" t="str">
        <f>IF('LYNX PLYWOOD'!Q27=0,"",'LYNX PLYWOOD'!Q27)</f>
        <v/>
      </c>
      <c r="G22" s="122" t="str">
        <f>IF('LYNX PLYWOOD'!R27=0,"",'LYNX PLYWOOD'!R27)</f>
        <v/>
      </c>
      <c r="H22" s="122" t="str">
        <f>IF('LYNX PLYWOOD'!S27=0,"",'LYNX PLYWOOD'!S27)</f>
        <v/>
      </c>
      <c r="I22" s="122" t="str">
        <f>IF('LYNX PLYWOOD'!T27=0,"",'LYNX PLYWOOD'!T27)</f>
        <v/>
      </c>
      <c r="J22" s="122" t="str">
        <f>IF('LYNX PLYWOOD'!U27=0,"",'LYNX PLYWOOD'!U27)</f>
        <v/>
      </c>
      <c r="K22" s="122" t="str">
        <f>IF('LYNX PLYWOOD'!V27=0,"",'LYNX PLYWOOD'!V27)</f>
        <v/>
      </c>
      <c r="L22" s="122" t="str">
        <f>IF('LYNX PLYWOOD'!W27=0,"",'LYNX PLYWOOD'!W27)</f>
        <v/>
      </c>
      <c r="M22" s="122" t="str">
        <f>IF('LYNX PLYWOOD'!X27=0,"",'LYNX PLYWOOD'!X27)</f>
        <v/>
      </c>
      <c r="N22" s="122" t="str">
        <f>IF('LYNX PLYWOOD'!Y27=0,"",'LYNX PLYWOOD'!Y27)</f>
        <v/>
      </c>
      <c r="O22" s="122" t="str">
        <f>IF('LYNX PLYWOOD'!Z27=0,"",'LYNX PLYWOOD'!Z27)</f>
        <v/>
      </c>
      <c r="P22" s="122" t="str">
        <f>IF('LYNX PLYWOOD'!AA27=0,"",'LYNX PLYWOOD'!AA27)</f>
        <v/>
      </c>
      <c r="Q22" s="40">
        <f>R22*'LYNX PLYWOOD'!J27</f>
        <v>0</v>
      </c>
      <c r="R22" s="46">
        <f t="shared" si="0"/>
        <v>0</v>
      </c>
    </row>
    <row r="23" spans="1:18" ht="23.25" customHeight="1">
      <c r="A23" s="42" t="str">
        <f>'LYNX PLYWOOD'!D28</f>
        <v>L33-W</v>
      </c>
      <c r="B23" s="44" t="str">
        <f>'LYNX PLYWOOD'!E28</f>
        <v>48, 51</v>
      </c>
      <c r="C23" s="121" t="str">
        <f>IF('LYNX PLYWOOD'!N28=0,"",'LYNX PLYWOOD'!N28)</f>
        <v/>
      </c>
      <c r="D23" s="122" t="str">
        <f>IF('LYNX PLYWOOD'!O28=0,"",'LYNX PLYWOOD'!O28)</f>
        <v/>
      </c>
      <c r="E23" s="122" t="str">
        <f>IF('LYNX PLYWOOD'!P28=0,"",'LYNX PLYWOOD'!P28)</f>
        <v/>
      </c>
      <c r="F23" s="122" t="str">
        <f>IF('LYNX PLYWOOD'!Q28=0,"",'LYNX PLYWOOD'!Q28)</f>
        <v/>
      </c>
      <c r="G23" s="122" t="str">
        <f>IF('LYNX PLYWOOD'!R28=0,"",'LYNX PLYWOOD'!R28)</f>
        <v/>
      </c>
      <c r="H23" s="122" t="str">
        <f>IF('LYNX PLYWOOD'!S28=0,"",'LYNX PLYWOOD'!S28)</f>
        <v/>
      </c>
      <c r="I23" s="122" t="str">
        <f>IF('LYNX PLYWOOD'!T28=0,"",'LYNX PLYWOOD'!T28)</f>
        <v/>
      </c>
      <c r="J23" s="122" t="str">
        <f>IF('LYNX PLYWOOD'!U28=0,"",'LYNX PLYWOOD'!U28)</f>
        <v/>
      </c>
      <c r="K23" s="122" t="str">
        <f>IF('LYNX PLYWOOD'!V28=0,"",'LYNX PLYWOOD'!V28)</f>
        <v/>
      </c>
      <c r="L23" s="122" t="str">
        <f>IF('LYNX PLYWOOD'!W28=0,"",'LYNX PLYWOOD'!W28)</f>
        <v/>
      </c>
      <c r="M23" s="122" t="str">
        <f>IF('LYNX PLYWOOD'!X28=0,"",'LYNX PLYWOOD'!X28)</f>
        <v/>
      </c>
      <c r="N23" s="122" t="str">
        <f>IF('LYNX PLYWOOD'!Y28=0,"",'LYNX PLYWOOD'!Y28)</f>
        <v/>
      </c>
      <c r="O23" s="122" t="str">
        <f>IF('LYNX PLYWOOD'!Z28=0,"",'LYNX PLYWOOD'!Z28)</f>
        <v/>
      </c>
      <c r="P23" s="122" t="str">
        <f>IF('LYNX PLYWOOD'!AA28=0,"",'LYNX PLYWOOD'!AA28)</f>
        <v/>
      </c>
      <c r="Q23" s="40">
        <f>R23*'LYNX PLYWOOD'!J28</f>
        <v>0</v>
      </c>
      <c r="R23" s="46">
        <f t="shared" si="0"/>
        <v>0</v>
      </c>
    </row>
    <row r="24" spans="1:18" ht="23.25" customHeight="1">
      <c r="A24" s="42" t="str">
        <f>'LYNX PLYWOOD'!D29</f>
        <v>L34-W</v>
      </c>
      <c r="B24" s="44" t="str">
        <f>'LYNX PLYWOOD'!E29</f>
        <v>54, 57, 60, 63</v>
      </c>
      <c r="C24" s="121" t="str">
        <f>IF('LYNX PLYWOOD'!N29=0,"",'LYNX PLYWOOD'!N29)</f>
        <v/>
      </c>
      <c r="D24" s="122" t="str">
        <f>IF('LYNX PLYWOOD'!O29=0,"",'LYNX PLYWOOD'!O29)</f>
        <v/>
      </c>
      <c r="E24" s="122" t="str">
        <f>IF('LYNX PLYWOOD'!P29=0,"",'LYNX PLYWOOD'!P29)</f>
        <v/>
      </c>
      <c r="F24" s="122" t="str">
        <f>IF('LYNX PLYWOOD'!Q29=0,"",'LYNX PLYWOOD'!Q29)</f>
        <v/>
      </c>
      <c r="G24" s="122" t="str">
        <f>IF('LYNX PLYWOOD'!R29=0,"",'LYNX PLYWOOD'!R29)</f>
        <v/>
      </c>
      <c r="H24" s="122" t="str">
        <f>IF('LYNX PLYWOOD'!S29=0,"",'LYNX PLYWOOD'!S29)</f>
        <v/>
      </c>
      <c r="I24" s="122" t="str">
        <f>IF('LYNX PLYWOOD'!T29=0,"",'LYNX PLYWOOD'!T29)</f>
        <v/>
      </c>
      <c r="J24" s="122" t="str">
        <f>IF('LYNX PLYWOOD'!U29=0,"",'LYNX PLYWOOD'!U29)</f>
        <v/>
      </c>
      <c r="K24" s="122" t="str">
        <f>IF('LYNX PLYWOOD'!V29=0,"",'LYNX PLYWOOD'!V29)</f>
        <v/>
      </c>
      <c r="L24" s="122" t="str">
        <f>IF('LYNX PLYWOOD'!W29=0,"",'LYNX PLYWOOD'!W29)</f>
        <v/>
      </c>
      <c r="M24" s="122" t="str">
        <f>IF('LYNX PLYWOOD'!X29=0,"",'LYNX PLYWOOD'!X29)</f>
        <v/>
      </c>
      <c r="N24" s="122" t="str">
        <f>IF('LYNX PLYWOOD'!Y29=0,"",'LYNX PLYWOOD'!Y29)</f>
        <v/>
      </c>
      <c r="O24" s="122" t="str">
        <f>IF('LYNX PLYWOOD'!Z29=0,"",'LYNX PLYWOOD'!Z29)</f>
        <v/>
      </c>
      <c r="P24" s="122" t="str">
        <f>IF('LYNX PLYWOOD'!AA29=0,"",'LYNX PLYWOOD'!AA29)</f>
        <v/>
      </c>
      <c r="Q24" s="40">
        <f>R24*'LYNX PLYWOOD'!J29</f>
        <v>0</v>
      </c>
      <c r="R24" s="46">
        <f t="shared" si="0"/>
        <v>0</v>
      </c>
    </row>
    <row r="25" spans="1:18" ht="23.25" customHeight="1">
      <c r="A25" s="42">
        <f>'LYNX PLYWOOD'!D30</f>
        <v>0</v>
      </c>
      <c r="B25" s="44">
        <f>'LYNX PLYWOOD'!E30</f>
        <v>0</v>
      </c>
      <c r="C25" s="121" t="str">
        <f>IF('LYNX PLYWOOD'!N30=0,"",'LYNX PLYWOOD'!N30)</f>
        <v/>
      </c>
      <c r="D25" s="122" t="str">
        <f>IF('LYNX PLYWOOD'!O30=0,"",'LYNX PLYWOOD'!O30)</f>
        <v/>
      </c>
      <c r="E25" s="122" t="str">
        <f>IF('LYNX PLYWOOD'!P30=0,"",'LYNX PLYWOOD'!P30)</f>
        <v/>
      </c>
      <c r="F25" s="122" t="str">
        <f>IF('LYNX PLYWOOD'!Q30=0,"",'LYNX PLYWOOD'!Q30)</f>
        <v/>
      </c>
      <c r="G25" s="122" t="str">
        <f>IF('LYNX PLYWOOD'!R30=0,"",'LYNX PLYWOOD'!R30)</f>
        <v/>
      </c>
      <c r="H25" s="122" t="str">
        <f>IF('LYNX PLYWOOD'!S30=0,"",'LYNX PLYWOOD'!S30)</f>
        <v/>
      </c>
      <c r="I25" s="122" t="str">
        <f>IF('LYNX PLYWOOD'!T30=0,"",'LYNX PLYWOOD'!T30)</f>
        <v/>
      </c>
      <c r="J25" s="122" t="str">
        <f>IF('LYNX PLYWOOD'!U30=0,"",'LYNX PLYWOOD'!U30)</f>
        <v/>
      </c>
      <c r="K25" s="122" t="str">
        <f>IF('LYNX PLYWOOD'!V30=0,"",'LYNX PLYWOOD'!V30)</f>
        <v/>
      </c>
      <c r="L25" s="122" t="str">
        <f>IF('LYNX PLYWOOD'!W30=0,"",'LYNX PLYWOOD'!W30)</f>
        <v/>
      </c>
      <c r="M25" s="122" t="str">
        <f>IF('LYNX PLYWOOD'!X30=0,"",'LYNX PLYWOOD'!X30)</f>
        <v/>
      </c>
      <c r="N25" s="122" t="str">
        <f>IF('LYNX PLYWOOD'!Y30=0,"",'LYNX PLYWOOD'!Y30)</f>
        <v/>
      </c>
      <c r="O25" s="122" t="str">
        <f>IF('LYNX PLYWOOD'!Z30=0,"",'LYNX PLYWOOD'!Z30)</f>
        <v/>
      </c>
      <c r="P25" s="122" t="str">
        <f>IF('LYNX PLYWOOD'!AA30=0,"",'LYNX PLYWOOD'!AA30)</f>
        <v/>
      </c>
      <c r="Q25" s="40">
        <f>R25*'LYNX PLYWOOD'!J30</f>
        <v>0</v>
      </c>
      <c r="R25" s="46">
        <f t="shared" si="0"/>
        <v>0</v>
      </c>
    </row>
    <row r="26" spans="1:18" ht="23.25" customHeight="1">
      <c r="A26" s="42" t="str">
        <f>'LYNX PLYWOOD'!D31</f>
        <v>L41-W</v>
      </c>
      <c r="B26" s="44">
        <f>'LYNX PLYWOOD'!E31</f>
        <v>43</v>
      </c>
      <c r="C26" s="121" t="str">
        <f>IF('LYNX PLYWOOD'!N31=0,"",'LYNX PLYWOOD'!N31)</f>
        <v/>
      </c>
      <c r="D26" s="122" t="str">
        <f>IF('LYNX PLYWOOD'!O31=0,"",'LYNX PLYWOOD'!O31)</f>
        <v/>
      </c>
      <c r="E26" s="122" t="str">
        <f>IF('LYNX PLYWOOD'!P31=0,"",'LYNX PLYWOOD'!P31)</f>
        <v/>
      </c>
      <c r="F26" s="122" t="str">
        <f>IF('LYNX PLYWOOD'!Q31=0,"",'LYNX PLYWOOD'!Q31)</f>
        <v/>
      </c>
      <c r="G26" s="122" t="str">
        <f>IF('LYNX PLYWOOD'!R31=0,"",'LYNX PLYWOOD'!R31)</f>
        <v/>
      </c>
      <c r="H26" s="122" t="str">
        <f>IF('LYNX PLYWOOD'!S31=0,"",'LYNX PLYWOOD'!S31)</f>
        <v/>
      </c>
      <c r="I26" s="122" t="str">
        <f>IF('LYNX PLYWOOD'!T31=0,"",'LYNX PLYWOOD'!T31)</f>
        <v/>
      </c>
      <c r="J26" s="122" t="str">
        <f>IF('LYNX PLYWOOD'!U31=0,"",'LYNX PLYWOOD'!U31)</f>
        <v/>
      </c>
      <c r="K26" s="122" t="str">
        <f>IF('LYNX PLYWOOD'!V31=0,"",'LYNX PLYWOOD'!V31)</f>
        <v/>
      </c>
      <c r="L26" s="122" t="str">
        <f>IF('LYNX PLYWOOD'!W31=0,"",'LYNX PLYWOOD'!W31)</f>
        <v/>
      </c>
      <c r="M26" s="122" t="str">
        <f>IF('LYNX PLYWOOD'!X31=0,"",'LYNX PLYWOOD'!X31)</f>
        <v/>
      </c>
      <c r="N26" s="122" t="str">
        <f>IF('LYNX PLYWOOD'!Y31=0,"",'LYNX PLYWOOD'!Y31)</f>
        <v/>
      </c>
      <c r="O26" s="122" t="str">
        <f>IF('LYNX PLYWOOD'!Z31=0,"",'LYNX PLYWOOD'!Z31)</f>
        <v/>
      </c>
      <c r="P26" s="122" t="str">
        <f>IF('LYNX PLYWOOD'!AA31=0,"",'LYNX PLYWOOD'!AA31)</f>
        <v/>
      </c>
      <c r="Q26" s="40">
        <f>R26*'LYNX PLYWOOD'!J31</f>
        <v>0</v>
      </c>
      <c r="R26" s="46">
        <f t="shared" si="0"/>
        <v>0</v>
      </c>
    </row>
    <row r="27" spans="1:18" ht="23.25" customHeight="1">
      <c r="A27" s="42" t="str">
        <f>'LYNX PLYWOOD'!D32</f>
        <v>L42-W</v>
      </c>
      <c r="B27" s="44">
        <f>'LYNX PLYWOOD'!E32</f>
        <v>44</v>
      </c>
      <c r="C27" s="121" t="str">
        <f>IF('LYNX PLYWOOD'!N32=0,"",'LYNX PLYWOOD'!N32)</f>
        <v/>
      </c>
      <c r="D27" s="122" t="str">
        <f>IF('LYNX PLYWOOD'!O32=0,"",'LYNX PLYWOOD'!O32)</f>
        <v/>
      </c>
      <c r="E27" s="122" t="str">
        <f>IF('LYNX PLYWOOD'!P32=0,"",'LYNX PLYWOOD'!P32)</f>
        <v/>
      </c>
      <c r="F27" s="122" t="str">
        <f>IF('LYNX PLYWOOD'!Q32=0,"",'LYNX PLYWOOD'!Q32)</f>
        <v/>
      </c>
      <c r="G27" s="122" t="str">
        <f>IF('LYNX PLYWOOD'!R32=0,"",'LYNX PLYWOOD'!R32)</f>
        <v/>
      </c>
      <c r="H27" s="122" t="str">
        <f>IF('LYNX PLYWOOD'!S32=0,"",'LYNX PLYWOOD'!S32)</f>
        <v/>
      </c>
      <c r="I27" s="122" t="str">
        <f>IF('LYNX PLYWOOD'!T32=0,"",'LYNX PLYWOOD'!T32)</f>
        <v/>
      </c>
      <c r="J27" s="122" t="str">
        <f>IF('LYNX PLYWOOD'!U32=0,"",'LYNX PLYWOOD'!U32)</f>
        <v/>
      </c>
      <c r="K27" s="122" t="str">
        <f>IF('LYNX PLYWOOD'!V32=0,"",'LYNX PLYWOOD'!V32)</f>
        <v/>
      </c>
      <c r="L27" s="122" t="str">
        <f>IF('LYNX PLYWOOD'!W32=0,"",'LYNX PLYWOOD'!W32)</f>
        <v/>
      </c>
      <c r="M27" s="122" t="str">
        <f>IF('LYNX PLYWOOD'!X32=0,"",'LYNX PLYWOOD'!X32)</f>
        <v/>
      </c>
      <c r="N27" s="122" t="str">
        <f>IF('LYNX PLYWOOD'!Y32=0,"",'LYNX PLYWOOD'!Y32)</f>
        <v/>
      </c>
      <c r="O27" s="122" t="str">
        <f>IF('LYNX PLYWOOD'!Z32=0,"",'LYNX PLYWOOD'!Z32)</f>
        <v/>
      </c>
      <c r="P27" s="122" t="str">
        <f>IF('LYNX PLYWOOD'!AA32=0,"",'LYNX PLYWOOD'!AA32)</f>
        <v/>
      </c>
      <c r="Q27" s="40">
        <f>R27*'LYNX PLYWOOD'!J32</f>
        <v>0</v>
      </c>
      <c r="R27" s="46">
        <f t="shared" si="0"/>
        <v>0</v>
      </c>
    </row>
    <row r="28" spans="1:18" ht="23.25" customHeight="1">
      <c r="A28" s="42" t="str">
        <f>'LYNX PLYWOOD'!D33</f>
        <v>L43-W</v>
      </c>
      <c r="B28" s="44" t="str">
        <f>'LYNX PLYWOOD'!E33</f>
        <v>49, 50</v>
      </c>
      <c r="C28" s="121" t="str">
        <f>IF('LYNX PLYWOOD'!N33=0,"",'LYNX PLYWOOD'!N33)</f>
        <v/>
      </c>
      <c r="D28" s="122" t="str">
        <f>IF('LYNX PLYWOOD'!O33=0,"",'LYNX PLYWOOD'!O33)</f>
        <v/>
      </c>
      <c r="E28" s="122" t="str">
        <f>IF('LYNX PLYWOOD'!P33=0,"",'LYNX PLYWOOD'!P33)</f>
        <v/>
      </c>
      <c r="F28" s="122" t="str">
        <f>IF('LYNX PLYWOOD'!Q33=0,"",'LYNX PLYWOOD'!Q33)</f>
        <v/>
      </c>
      <c r="G28" s="122" t="str">
        <f>IF('LYNX PLYWOOD'!R33=0,"",'LYNX PLYWOOD'!R33)</f>
        <v/>
      </c>
      <c r="H28" s="122" t="str">
        <f>IF('LYNX PLYWOOD'!S33=0,"",'LYNX PLYWOOD'!S33)</f>
        <v/>
      </c>
      <c r="I28" s="122" t="str">
        <f>IF('LYNX PLYWOOD'!T33=0,"",'LYNX PLYWOOD'!T33)</f>
        <v/>
      </c>
      <c r="J28" s="122" t="str">
        <f>IF('LYNX PLYWOOD'!U33=0,"",'LYNX PLYWOOD'!U33)</f>
        <v/>
      </c>
      <c r="K28" s="122" t="str">
        <f>IF('LYNX PLYWOOD'!V33=0,"",'LYNX PLYWOOD'!V33)</f>
        <v/>
      </c>
      <c r="L28" s="122" t="str">
        <f>IF('LYNX PLYWOOD'!W33=0,"",'LYNX PLYWOOD'!W33)</f>
        <v/>
      </c>
      <c r="M28" s="122" t="str">
        <f>IF('LYNX PLYWOOD'!X33=0,"",'LYNX PLYWOOD'!X33)</f>
        <v/>
      </c>
      <c r="N28" s="122" t="str">
        <f>IF('LYNX PLYWOOD'!Y33=0,"",'LYNX PLYWOOD'!Y33)</f>
        <v/>
      </c>
      <c r="O28" s="122" t="str">
        <f>IF('LYNX PLYWOOD'!Z33=0,"",'LYNX PLYWOOD'!Z33)</f>
        <v/>
      </c>
      <c r="P28" s="122" t="str">
        <f>IF('LYNX PLYWOOD'!AA33=0,"",'LYNX PLYWOOD'!AA33)</f>
        <v/>
      </c>
      <c r="Q28" s="40">
        <f>R28*'LYNX PLYWOOD'!J33</f>
        <v>0</v>
      </c>
      <c r="R28" s="46">
        <f t="shared" si="0"/>
        <v>0</v>
      </c>
    </row>
    <row r="29" spans="1:18" ht="23.25" customHeight="1">
      <c r="A29" s="42" t="str">
        <f>'LYNX PLYWOOD'!D34</f>
        <v>L44-W</v>
      </c>
      <c r="B29" s="44" t="str">
        <f>'LYNX PLYWOOD'!E34</f>
        <v>55, 56, 61, 62</v>
      </c>
      <c r="C29" s="121" t="str">
        <f>IF('LYNX PLYWOOD'!N34=0,"",'LYNX PLYWOOD'!N34)</f>
        <v/>
      </c>
      <c r="D29" s="122" t="str">
        <f>IF('LYNX PLYWOOD'!O34=0,"",'LYNX PLYWOOD'!O34)</f>
        <v/>
      </c>
      <c r="E29" s="122" t="str">
        <f>IF('LYNX PLYWOOD'!P34=0,"",'LYNX PLYWOOD'!P34)</f>
        <v/>
      </c>
      <c r="F29" s="122" t="str">
        <f>IF('LYNX PLYWOOD'!Q34=0,"",'LYNX PLYWOOD'!Q34)</f>
        <v/>
      </c>
      <c r="G29" s="122" t="str">
        <f>IF('LYNX PLYWOOD'!R34=0,"",'LYNX PLYWOOD'!R34)</f>
        <v/>
      </c>
      <c r="H29" s="122" t="str">
        <f>IF('LYNX PLYWOOD'!S34=0,"",'LYNX PLYWOOD'!S34)</f>
        <v/>
      </c>
      <c r="I29" s="122" t="str">
        <f>IF('LYNX PLYWOOD'!T34=0,"",'LYNX PLYWOOD'!T34)</f>
        <v/>
      </c>
      <c r="J29" s="122" t="str">
        <f>IF('LYNX PLYWOOD'!U34=0,"",'LYNX PLYWOOD'!U34)</f>
        <v/>
      </c>
      <c r="K29" s="122" t="str">
        <f>IF('LYNX PLYWOOD'!V34=0,"",'LYNX PLYWOOD'!V34)</f>
        <v/>
      </c>
      <c r="L29" s="122" t="str">
        <f>IF('LYNX PLYWOOD'!W34=0,"",'LYNX PLYWOOD'!W34)</f>
        <v/>
      </c>
      <c r="M29" s="122" t="str">
        <f>IF('LYNX PLYWOOD'!X34=0,"",'LYNX PLYWOOD'!X34)</f>
        <v/>
      </c>
      <c r="N29" s="122" t="str">
        <f>IF('LYNX PLYWOOD'!Y34=0,"",'LYNX PLYWOOD'!Y34)</f>
        <v/>
      </c>
      <c r="O29" s="122" t="str">
        <f>IF('LYNX PLYWOOD'!Z34=0,"",'LYNX PLYWOOD'!Z34)</f>
        <v/>
      </c>
      <c r="P29" s="122" t="str">
        <f>IF('LYNX PLYWOOD'!AA34=0,"",'LYNX PLYWOOD'!AA34)</f>
        <v/>
      </c>
      <c r="Q29" s="40">
        <f>R29*'LYNX PLYWOOD'!J34</f>
        <v>0</v>
      </c>
      <c r="R29" s="46">
        <f t="shared" si="0"/>
        <v>0</v>
      </c>
    </row>
    <row r="30" spans="1:18" ht="23.25" customHeight="1">
      <c r="A30" s="42">
        <f>'LYNX PLYWOOD'!D35</f>
        <v>0</v>
      </c>
      <c r="B30" s="44">
        <f>'LYNX PLYWOOD'!E35</f>
        <v>0</v>
      </c>
      <c r="C30" s="121" t="str">
        <f>IF('LYNX PLYWOOD'!N35=0,"",'LYNX PLYWOOD'!N35)</f>
        <v/>
      </c>
      <c r="D30" s="122" t="str">
        <f>IF('LYNX PLYWOOD'!O35=0,"",'LYNX PLYWOOD'!O35)</f>
        <v/>
      </c>
      <c r="E30" s="122" t="str">
        <f>IF('LYNX PLYWOOD'!P35=0,"",'LYNX PLYWOOD'!P35)</f>
        <v/>
      </c>
      <c r="F30" s="122" t="str">
        <f>IF('LYNX PLYWOOD'!Q35=0,"",'LYNX PLYWOOD'!Q35)</f>
        <v/>
      </c>
      <c r="G30" s="122" t="str">
        <f>IF('LYNX PLYWOOD'!R35=0,"",'LYNX PLYWOOD'!R35)</f>
        <v/>
      </c>
      <c r="H30" s="122" t="str">
        <f>IF('LYNX PLYWOOD'!S35=0,"",'LYNX PLYWOOD'!S35)</f>
        <v/>
      </c>
      <c r="I30" s="122" t="str">
        <f>IF('LYNX PLYWOOD'!T35=0,"",'LYNX PLYWOOD'!T35)</f>
        <v/>
      </c>
      <c r="J30" s="122" t="str">
        <f>IF('LYNX PLYWOOD'!U35=0,"",'LYNX PLYWOOD'!U35)</f>
        <v/>
      </c>
      <c r="K30" s="122" t="str">
        <f>IF('LYNX PLYWOOD'!V35=0,"",'LYNX PLYWOOD'!V35)</f>
        <v/>
      </c>
      <c r="L30" s="122" t="str">
        <f>IF('LYNX PLYWOOD'!W35=0,"",'LYNX PLYWOOD'!W35)</f>
        <v/>
      </c>
      <c r="M30" s="122" t="str">
        <f>IF('LYNX PLYWOOD'!X35=0,"",'LYNX PLYWOOD'!X35)</f>
        <v/>
      </c>
      <c r="N30" s="122" t="str">
        <f>IF('LYNX PLYWOOD'!Y35=0,"",'LYNX PLYWOOD'!Y35)</f>
        <v/>
      </c>
      <c r="O30" s="122" t="str">
        <f>IF('LYNX PLYWOOD'!Z35=0,"",'LYNX PLYWOOD'!Z35)</f>
        <v/>
      </c>
      <c r="P30" s="122" t="str">
        <f>IF('LYNX PLYWOOD'!AA35=0,"",'LYNX PLYWOOD'!AA35)</f>
        <v/>
      </c>
      <c r="Q30" s="40">
        <f>R30*'LYNX PLYWOOD'!J35</f>
        <v>0</v>
      </c>
      <c r="R30" s="46">
        <f t="shared" si="0"/>
        <v>0</v>
      </c>
    </row>
    <row r="31" spans="1:18" ht="23.25" customHeight="1">
      <c r="A31" s="42" t="str">
        <f>'LYNX PLYWOOD'!D36</f>
        <v>L51-W</v>
      </c>
      <c r="B31" s="44">
        <f>'LYNX PLYWOOD'!E36</f>
        <v>0</v>
      </c>
      <c r="C31" s="121" t="str">
        <f>IF('LYNX PLYWOOD'!N36=0,"",'LYNX PLYWOOD'!N36)</f>
        <v/>
      </c>
      <c r="D31" s="122" t="str">
        <f>IF('LYNX PLYWOOD'!O36=0,"",'LYNX PLYWOOD'!O36)</f>
        <v/>
      </c>
      <c r="E31" s="122" t="str">
        <f>IF('LYNX PLYWOOD'!P36=0,"",'LYNX PLYWOOD'!P36)</f>
        <v/>
      </c>
      <c r="F31" s="122" t="str">
        <f>IF('LYNX PLYWOOD'!Q36=0,"",'LYNX PLYWOOD'!Q36)</f>
        <v/>
      </c>
      <c r="G31" s="122" t="str">
        <f>IF('LYNX PLYWOOD'!R36=0,"",'LYNX PLYWOOD'!R36)</f>
        <v/>
      </c>
      <c r="H31" s="122" t="str">
        <f>IF('LYNX PLYWOOD'!S36=0,"",'LYNX PLYWOOD'!S36)</f>
        <v/>
      </c>
      <c r="I31" s="122" t="str">
        <f>IF('LYNX PLYWOOD'!T36=0,"",'LYNX PLYWOOD'!T36)</f>
        <v/>
      </c>
      <c r="J31" s="122" t="str">
        <f>IF('LYNX PLYWOOD'!U36=0,"",'LYNX PLYWOOD'!U36)</f>
        <v/>
      </c>
      <c r="K31" s="122" t="str">
        <f>IF('LYNX PLYWOOD'!V36=0,"",'LYNX PLYWOOD'!V36)</f>
        <v/>
      </c>
      <c r="L31" s="122" t="str">
        <f>IF('LYNX PLYWOOD'!W36=0,"",'LYNX PLYWOOD'!W36)</f>
        <v/>
      </c>
      <c r="M31" s="122" t="str">
        <f>IF('LYNX PLYWOOD'!X36=0,"",'LYNX PLYWOOD'!X36)</f>
        <v/>
      </c>
      <c r="N31" s="122" t="str">
        <f>IF('LYNX PLYWOOD'!Y36=0,"",'LYNX PLYWOOD'!Y36)</f>
        <v/>
      </c>
      <c r="O31" s="122" t="str">
        <f>IF('LYNX PLYWOOD'!Z36=0,"",'LYNX PLYWOOD'!Z36)</f>
        <v/>
      </c>
      <c r="P31" s="122" t="str">
        <f>IF('LYNX PLYWOOD'!AA36=0,"",'LYNX PLYWOOD'!AA36)</f>
        <v/>
      </c>
      <c r="Q31" s="40">
        <f>R31*'LYNX PLYWOOD'!J36</f>
        <v>0</v>
      </c>
      <c r="R31" s="46">
        <f t="shared" si="0"/>
        <v>0</v>
      </c>
    </row>
    <row r="32" spans="1:18" ht="23.25" customHeight="1">
      <c r="A32" s="42" t="str">
        <f>'LYNX PLYWOOD'!D37</f>
        <v>L52-W</v>
      </c>
      <c r="B32" s="44">
        <f>'LYNX PLYWOOD'!E37</f>
        <v>0</v>
      </c>
      <c r="C32" s="121" t="str">
        <f>IF('LYNX PLYWOOD'!N37=0,"",'LYNX PLYWOOD'!N37)</f>
        <v/>
      </c>
      <c r="D32" s="122" t="str">
        <f>IF('LYNX PLYWOOD'!O37=0,"",'LYNX PLYWOOD'!O37)</f>
        <v/>
      </c>
      <c r="E32" s="122" t="str">
        <f>IF('LYNX PLYWOOD'!P37=0,"",'LYNX PLYWOOD'!P37)</f>
        <v/>
      </c>
      <c r="F32" s="122" t="str">
        <f>IF('LYNX PLYWOOD'!Q37=0,"",'LYNX PLYWOOD'!Q37)</f>
        <v/>
      </c>
      <c r="G32" s="122" t="str">
        <f>IF('LYNX PLYWOOD'!R37=0,"",'LYNX PLYWOOD'!R37)</f>
        <v/>
      </c>
      <c r="H32" s="122" t="str">
        <f>IF('LYNX PLYWOOD'!S37=0,"",'LYNX PLYWOOD'!S37)</f>
        <v/>
      </c>
      <c r="I32" s="122" t="str">
        <f>IF('LYNX PLYWOOD'!T37=0,"",'LYNX PLYWOOD'!T37)</f>
        <v/>
      </c>
      <c r="J32" s="122" t="str">
        <f>IF('LYNX PLYWOOD'!U37=0,"",'LYNX PLYWOOD'!U37)</f>
        <v/>
      </c>
      <c r="K32" s="122" t="str">
        <f>IF('LYNX PLYWOOD'!V37=0,"",'LYNX PLYWOOD'!V37)</f>
        <v/>
      </c>
      <c r="L32" s="122" t="str">
        <f>IF('LYNX PLYWOOD'!W37=0,"",'LYNX PLYWOOD'!W37)</f>
        <v/>
      </c>
      <c r="M32" s="122" t="str">
        <f>IF('LYNX PLYWOOD'!X37=0,"",'LYNX PLYWOOD'!X37)</f>
        <v/>
      </c>
      <c r="N32" s="122" t="str">
        <f>IF('LYNX PLYWOOD'!Y37=0,"",'LYNX PLYWOOD'!Y37)</f>
        <v/>
      </c>
      <c r="O32" s="122" t="str">
        <f>IF('LYNX PLYWOOD'!Z37=0,"",'LYNX PLYWOOD'!Z37)</f>
        <v/>
      </c>
      <c r="P32" s="122" t="str">
        <f>IF('LYNX PLYWOOD'!AA37=0,"",'LYNX PLYWOOD'!AA37)</f>
        <v/>
      </c>
      <c r="Q32" s="40">
        <f>R32*'LYNX PLYWOOD'!J37</f>
        <v>0</v>
      </c>
      <c r="R32" s="46">
        <f t="shared" si="0"/>
        <v>0</v>
      </c>
    </row>
    <row r="33" spans="1:18" ht="23.25" customHeight="1">
      <c r="A33" s="42" t="str">
        <f>'LYNX PLYWOOD'!D38</f>
        <v>L53-W</v>
      </c>
      <c r="B33" s="44">
        <f>'LYNX PLYWOOD'!E38</f>
        <v>0</v>
      </c>
      <c r="C33" s="121" t="str">
        <f>IF('LYNX PLYWOOD'!N38=0,"",'LYNX PLYWOOD'!N38)</f>
        <v/>
      </c>
      <c r="D33" s="122" t="str">
        <f>IF('LYNX PLYWOOD'!O38=0,"",'LYNX PLYWOOD'!O38)</f>
        <v/>
      </c>
      <c r="E33" s="122" t="str">
        <f>IF('LYNX PLYWOOD'!P38=0,"",'LYNX PLYWOOD'!P38)</f>
        <v/>
      </c>
      <c r="F33" s="122" t="str">
        <f>IF('LYNX PLYWOOD'!Q38=0,"",'LYNX PLYWOOD'!Q38)</f>
        <v/>
      </c>
      <c r="G33" s="122" t="str">
        <f>IF('LYNX PLYWOOD'!R38=0,"",'LYNX PLYWOOD'!R38)</f>
        <v/>
      </c>
      <c r="H33" s="122" t="str">
        <f>IF('LYNX PLYWOOD'!S38=0,"",'LYNX PLYWOOD'!S38)</f>
        <v/>
      </c>
      <c r="I33" s="122" t="str">
        <f>IF('LYNX PLYWOOD'!T38=0,"",'LYNX PLYWOOD'!T38)</f>
        <v/>
      </c>
      <c r="J33" s="122" t="str">
        <f>IF('LYNX PLYWOOD'!U38=0,"",'LYNX PLYWOOD'!U38)</f>
        <v/>
      </c>
      <c r="K33" s="122" t="str">
        <f>IF('LYNX PLYWOOD'!V38=0,"",'LYNX PLYWOOD'!V38)</f>
        <v/>
      </c>
      <c r="L33" s="122" t="str">
        <f>IF('LYNX PLYWOOD'!W38=0,"",'LYNX PLYWOOD'!W38)</f>
        <v/>
      </c>
      <c r="M33" s="122" t="str">
        <f>IF('LYNX PLYWOOD'!X38=0,"",'LYNX PLYWOOD'!X38)</f>
        <v/>
      </c>
      <c r="N33" s="122" t="str">
        <f>IF('LYNX PLYWOOD'!Y38=0,"",'LYNX PLYWOOD'!Y38)</f>
        <v/>
      </c>
      <c r="O33" s="122" t="str">
        <f>IF('LYNX PLYWOOD'!Z38=0,"",'LYNX PLYWOOD'!Z38)</f>
        <v/>
      </c>
      <c r="P33" s="122" t="str">
        <f>IF('LYNX PLYWOOD'!AA38=0,"",'LYNX PLYWOOD'!AA38)</f>
        <v/>
      </c>
      <c r="Q33" s="40">
        <f>R33*'LYNX PLYWOOD'!J38</f>
        <v>0</v>
      </c>
      <c r="R33" s="46">
        <f t="shared" si="0"/>
        <v>0</v>
      </c>
    </row>
    <row r="34" spans="1:18" ht="23.25" customHeight="1">
      <c r="A34" s="42" t="str">
        <f>'LYNX PLYWOOD'!D39</f>
        <v>L54-W</v>
      </c>
      <c r="B34" s="44">
        <f>'LYNX PLYWOOD'!E39</f>
        <v>0</v>
      </c>
      <c r="C34" s="121" t="str">
        <f>IF('LYNX PLYWOOD'!N39=0,"",'LYNX PLYWOOD'!N39)</f>
        <v/>
      </c>
      <c r="D34" s="122" t="str">
        <f>IF('LYNX PLYWOOD'!O39=0,"",'LYNX PLYWOOD'!O39)</f>
        <v/>
      </c>
      <c r="E34" s="122" t="str">
        <f>IF('LYNX PLYWOOD'!P39=0,"",'LYNX PLYWOOD'!P39)</f>
        <v/>
      </c>
      <c r="F34" s="122" t="str">
        <f>IF('LYNX PLYWOOD'!Q39=0,"",'LYNX PLYWOOD'!Q39)</f>
        <v/>
      </c>
      <c r="G34" s="122" t="str">
        <f>IF('LYNX PLYWOOD'!R39=0,"",'LYNX PLYWOOD'!R39)</f>
        <v/>
      </c>
      <c r="H34" s="122" t="str">
        <f>IF('LYNX PLYWOOD'!S39=0,"",'LYNX PLYWOOD'!S39)</f>
        <v/>
      </c>
      <c r="I34" s="122" t="str">
        <f>IF('LYNX PLYWOOD'!T39=0,"",'LYNX PLYWOOD'!T39)</f>
        <v/>
      </c>
      <c r="J34" s="122" t="str">
        <f>IF('LYNX PLYWOOD'!U39=0,"",'LYNX PLYWOOD'!U39)</f>
        <v/>
      </c>
      <c r="K34" s="122" t="str">
        <f>IF('LYNX PLYWOOD'!V39=0,"",'LYNX PLYWOOD'!V39)</f>
        <v/>
      </c>
      <c r="L34" s="122" t="str">
        <f>IF('LYNX PLYWOOD'!W39=0,"",'LYNX PLYWOOD'!W39)</f>
        <v/>
      </c>
      <c r="M34" s="122" t="str">
        <f>IF('LYNX PLYWOOD'!X39=0,"",'LYNX PLYWOOD'!X39)</f>
        <v/>
      </c>
      <c r="N34" s="122" t="str">
        <f>IF('LYNX PLYWOOD'!Y39=0,"",'LYNX PLYWOOD'!Y39)</f>
        <v/>
      </c>
      <c r="O34" s="122" t="str">
        <f>IF('LYNX PLYWOOD'!Z39=0,"",'LYNX PLYWOOD'!Z39)</f>
        <v/>
      </c>
      <c r="P34" s="122" t="str">
        <f>IF('LYNX PLYWOOD'!AA39=0,"",'LYNX PLYWOOD'!AA39)</f>
        <v/>
      </c>
      <c r="Q34" s="40">
        <f>R34*'LYNX PLYWOOD'!J39</f>
        <v>0</v>
      </c>
      <c r="R34" s="46">
        <f t="shared" si="0"/>
        <v>0</v>
      </c>
    </row>
    <row r="35" spans="1:18" ht="23.25" customHeight="1">
      <c r="A35" s="42">
        <f>'LYNX PLYWOOD'!D40</f>
        <v>0</v>
      </c>
      <c r="B35" s="44">
        <f>'LYNX PLYWOOD'!E40</f>
        <v>0</v>
      </c>
      <c r="C35" s="121" t="str">
        <f>IF('LYNX PLYWOOD'!N40=0,"",'LYNX PLYWOOD'!N40)</f>
        <v/>
      </c>
      <c r="D35" s="122" t="str">
        <f>IF('LYNX PLYWOOD'!O40=0,"",'LYNX PLYWOOD'!O40)</f>
        <v/>
      </c>
      <c r="E35" s="122" t="str">
        <f>IF('LYNX PLYWOOD'!P40=0,"",'LYNX PLYWOOD'!P40)</f>
        <v/>
      </c>
      <c r="F35" s="122" t="str">
        <f>IF('LYNX PLYWOOD'!Q40=0,"",'LYNX PLYWOOD'!Q40)</f>
        <v/>
      </c>
      <c r="G35" s="122" t="str">
        <f>IF('LYNX PLYWOOD'!R40=0,"",'LYNX PLYWOOD'!R40)</f>
        <v/>
      </c>
      <c r="H35" s="122" t="str">
        <f>IF('LYNX PLYWOOD'!S40=0,"",'LYNX PLYWOOD'!S40)</f>
        <v/>
      </c>
      <c r="I35" s="122" t="str">
        <f>IF('LYNX PLYWOOD'!T40=0,"",'LYNX PLYWOOD'!T40)</f>
        <v/>
      </c>
      <c r="J35" s="122" t="str">
        <f>IF('LYNX PLYWOOD'!U40=0,"",'LYNX PLYWOOD'!U40)</f>
        <v/>
      </c>
      <c r="K35" s="122" t="str">
        <f>IF('LYNX PLYWOOD'!V40=0,"",'LYNX PLYWOOD'!V40)</f>
        <v/>
      </c>
      <c r="L35" s="122" t="str">
        <f>IF('LYNX PLYWOOD'!W40=0,"",'LYNX PLYWOOD'!W40)</f>
        <v/>
      </c>
      <c r="M35" s="122" t="str">
        <f>IF('LYNX PLYWOOD'!X40=0,"",'LYNX PLYWOOD'!X40)</f>
        <v/>
      </c>
      <c r="N35" s="122" t="str">
        <f>IF('LYNX PLYWOOD'!Y40=0,"",'LYNX PLYWOOD'!Y40)</f>
        <v/>
      </c>
      <c r="O35" s="122" t="str">
        <f>IF('LYNX PLYWOOD'!Z40=0,"",'LYNX PLYWOOD'!Z40)</f>
        <v/>
      </c>
      <c r="P35" s="122" t="str">
        <f>IF('LYNX PLYWOOD'!AA40=0,"",'LYNX PLYWOOD'!AA40)</f>
        <v/>
      </c>
      <c r="Q35" s="40">
        <f>R35*'LYNX PLYWOOD'!J40</f>
        <v>0</v>
      </c>
      <c r="R35" s="46">
        <f t="shared" si="0"/>
        <v>0</v>
      </c>
    </row>
    <row r="36" spans="1:18" ht="22.05" customHeight="1">
      <c r="A36" s="42" t="str">
        <f>'LYNX PLYWOOD'!D41</f>
        <v>L61-W</v>
      </c>
      <c r="B36" s="44" t="str">
        <f>'LYNX PLYWOOD'!E41</f>
        <v>L61</v>
      </c>
      <c r="C36" s="121" t="str">
        <f>IF('LYNX PLYWOOD'!N41=0,"",'LYNX PLYWOOD'!N41)</f>
        <v/>
      </c>
      <c r="D36" s="121" t="str">
        <f>IF('LYNX PLYWOOD'!O41=0,"",'LYNX PLYWOOD'!O41)</f>
        <v/>
      </c>
      <c r="E36" s="121" t="str">
        <f>IF('LYNX PLYWOOD'!P41=0,"",'LYNX PLYWOOD'!P41)</f>
        <v/>
      </c>
      <c r="F36" s="121" t="str">
        <f>IF('LYNX PLYWOOD'!Q41=0,"",'LYNX PLYWOOD'!Q41)</f>
        <v/>
      </c>
      <c r="G36" s="121" t="str">
        <f>IF('LYNX PLYWOOD'!R41=0,"",'LYNX PLYWOOD'!R41)</f>
        <v/>
      </c>
      <c r="H36" s="121" t="str">
        <f>IF('LYNX PLYWOOD'!S41=0,"",'LYNX PLYWOOD'!S41)</f>
        <v/>
      </c>
      <c r="I36" s="122" t="str">
        <f>IF('LYNX PLYWOOD'!T41=0,"",'LYNX PLYWOOD'!T41)</f>
        <v/>
      </c>
      <c r="J36" s="121" t="str">
        <f>IF('LYNX PLYWOOD'!U41=0,"",'LYNX PLYWOOD'!U41)</f>
        <v/>
      </c>
      <c r="K36" s="121" t="str">
        <f>IF('LYNX PLYWOOD'!V41=0,"",'LYNX PLYWOOD'!V41)</f>
        <v/>
      </c>
      <c r="L36" s="121" t="str">
        <f>IF('LYNX PLYWOOD'!W41=0,"",'LYNX PLYWOOD'!W41)</f>
        <v/>
      </c>
      <c r="M36" s="121" t="str">
        <f>IF('LYNX PLYWOOD'!X41=0,"",'LYNX PLYWOOD'!X41)</f>
        <v/>
      </c>
      <c r="N36" s="121" t="str">
        <f>IF('LYNX PLYWOOD'!Y41=0,"",'LYNX PLYWOOD'!Y41)</f>
        <v/>
      </c>
      <c r="O36" s="122" t="str">
        <f>IF('LYNX PLYWOOD'!Z41=0,"",'LYNX PLYWOOD'!Z41)</f>
        <v/>
      </c>
      <c r="P36" s="122" t="str">
        <f>IF('LYNX PLYWOOD'!AA41=0,"",'LYNX PLYWOOD'!AA41)</f>
        <v/>
      </c>
      <c r="Q36" s="40">
        <f>R36*'LYNX PLYWOOD'!J41</f>
        <v>0</v>
      </c>
      <c r="R36" s="46">
        <f>SUM(C36:P36)</f>
        <v>0</v>
      </c>
    </row>
    <row r="37" spans="1:18" ht="23.25" customHeight="1">
      <c r="A37" s="42" t="str">
        <f>'LYNX PLYWOOD'!D42</f>
        <v>L62-W</v>
      </c>
      <c r="B37" s="44" t="str">
        <f>'LYNX PLYWOOD'!E42</f>
        <v>L62</v>
      </c>
      <c r="C37" s="121" t="str">
        <f>IF('LYNX PLYWOOD'!N42=0,"",'LYNX PLYWOOD'!N42)</f>
        <v/>
      </c>
      <c r="D37" s="121" t="str">
        <f>IF('LYNX PLYWOOD'!O42=0,"",'LYNX PLYWOOD'!O42)</f>
        <v/>
      </c>
      <c r="E37" s="121" t="str">
        <f>IF('LYNX PLYWOOD'!P42=0,"",'LYNX PLYWOOD'!P42)</f>
        <v/>
      </c>
      <c r="F37" s="121" t="str">
        <f>IF('LYNX PLYWOOD'!Q42=0,"",'LYNX PLYWOOD'!Q42)</f>
        <v/>
      </c>
      <c r="G37" s="121" t="str">
        <f>IF('LYNX PLYWOOD'!R42=0,"",'LYNX PLYWOOD'!R42)</f>
        <v/>
      </c>
      <c r="H37" s="121" t="str">
        <f>IF('LYNX PLYWOOD'!S42=0,"",'LYNX PLYWOOD'!S42)</f>
        <v/>
      </c>
      <c r="I37" s="122" t="str">
        <f>IF('LYNX PLYWOOD'!T42=0,"",'LYNX PLYWOOD'!T42)</f>
        <v/>
      </c>
      <c r="J37" s="121" t="str">
        <f>IF('LYNX PLYWOOD'!U42=0,"",'LYNX PLYWOOD'!U42)</f>
        <v/>
      </c>
      <c r="K37" s="121" t="str">
        <f>IF('LYNX PLYWOOD'!V42=0,"",'LYNX PLYWOOD'!V42)</f>
        <v/>
      </c>
      <c r="L37" s="121" t="str">
        <f>IF('LYNX PLYWOOD'!W42=0,"",'LYNX PLYWOOD'!W42)</f>
        <v/>
      </c>
      <c r="M37" s="121" t="str">
        <f>IF('LYNX PLYWOOD'!X42=0,"",'LYNX PLYWOOD'!X42)</f>
        <v/>
      </c>
      <c r="N37" s="121" t="str">
        <f>IF('LYNX PLYWOOD'!Y42=0,"",'LYNX PLYWOOD'!Y42)</f>
        <v/>
      </c>
      <c r="O37" s="122" t="str">
        <f>IF('LYNX PLYWOOD'!Z42=0,"",'LYNX PLYWOOD'!Z42)</f>
        <v/>
      </c>
      <c r="P37" s="122" t="str">
        <f>IF('LYNX PLYWOOD'!AA42=0,"",'LYNX PLYWOOD'!AA42)</f>
        <v/>
      </c>
      <c r="Q37" s="40">
        <f>R37*'LYNX PLYWOOD'!J42</f>
        <v>0</v>
      </c>
      <c r="R37" s="46">
        <f t="shared" ref="R37:R48" si="1">SUM(C37:P37)</f>
        <v>0</v>
      </c>
    </row>
    <row r="38" spans="1:18" ht="23.25" customHeight="1">
      <c r="A38" s="42" t="str">
        <f>'LYNX PLYWOOD'!D43</f>
        <v>L63-W</v>
      </c>
      <c r="B38" s="44" t="str">
        <f>'LYNX PLYWOOD'!E43</f>
        <v>L63</v>
      </c>
      <c r="C38" s="121" t="str">
        <f>IF('LYNX PLYWOOD'!N43=0,"",'LYNX PLYWOOD'!N43)</f>
        <v/>
      </c>
      <c r="D38" s="121" t="str">
        <f>IF('LYNX PLYWOOD'!O43=0,"",'LYNX PLYWOOD'!O43)</f>
        <v/>
      </c>
      <c r="E38" s="121" t="str">
        <f>IF('LYNX PLYWOOD'!P43=0,"",'LYNX PLYWOOD'!P43)</f>
        <v/>
      </c>
      <c r="F38" s="121" t="str">
        <f>IF('LYNX PLYWOOD'!Q43=0,"",'LYNX PLYWOOD'!Q43)</f>
        <v/>
      </c>
      <c r="G38" s="121" t="str">
        <f>IF('LYNX PLYWOOD'!R43=0,"",'LYNX PLYWOOD'!R43)</f>
        <v/>
      </c>
      <c r="H38" s="121" t="str">
        <f>IF('LYNX PLYWOOD'!S43=0,"",'LYNX PLYWOOD'!S43)</f>
        <v/>
      </c>
      <c r="I38" s="122" t="str">
        <f>IF('LYNX PLYWOOD'!T43=0,"",'LYNX PLYWOOD'!T43)</f>
        <v/>
      </c>
      <c r="J38" s="121" t="str">
        <f>IF('LYNX PLYWOOD'!U43=0,"",'LYNX PLYWOOD'!U43)</f>
        <v/>
      </c>
      <c r="K38" s="121" t="str">
        <f>IF('LYNX PLYWOOD'!V43=0,"",'LYNX PLYWOOD'!V43)</f>
        <v/>
      </c>
      <c r="L38" s="121" t="str">
        <f>IF('LYNX PLYWOOD'!W43=0,"",'LYNX PLYWOOD'!W43)</f>
        <v/>
      </c>
      <c r="M38" s="121" t="str">
        <f>IF('LYNX PLYWOOD'!X43=0,"",'LYNX PLYWOOD'!X43)</f>
        <v/>
      </c>
      <c r="N38" s="121" t="str">
        <f>IF('LYNX PLYWOOD'!Y43=0,"",'LYNX PLYWOOD'!Y43)</f>
        <v/>
      </c>
      <c r="O38" s="122" t="str">
        <f>IF('LYNX PLYWOOD'!Z43=0,"",'LYNX PLYWOOD'!Z43)</f>
        <v/>
      </c>
      <c r="P38" s="122" t="str">
        <f>IF('LYNX PLYWOOD'!AA43=0,"",'LYNX PLYWOOD'!AA43)</f>
        <v/>
      </c>
      <c r="Q38" s="40">
        <f>R38*'LYNX PLYWOOD'!J43</f>
        <v>0</v>
      </c>
      <c r="R38" s="46">
        <f t="shared" si="1"/>
        <v>0</v>
      </c>
    </row>
    <row r="39" spans="1:18" ht="23.25" customHeight="1">
      <c r="A39" s="42" t="str">
        <f>'LYNX PLYWOOD'!D44</f>
        <v>L64-W</v>
      </c>
      <c r="B39" s="44" t="str">
        <f>'LYNX PLYWOOD'!E44</f>
        <v>L64</v>
      </c>
      <c r="C39" s="121" t="str">
        <f>IF('LYNX PLYWOOD'!N44=0,"",'LYNX PLYWOOD'!N44)</f>
        <v/>
      </c>
      <c r="D39" s="121" t="str">
        <f>IF('LYNX PLYWOOD'!O44=0,"",'LYNX PLYWOOD'!O44)</f>
        <v/>
      </c>
      <c r="E39" s="121" t="str">
        <f>IF('LYNX PLYWOOD'!P44=0,"",'LYNX PLYWOOD'!P44)</f>
        <v/>
      </c>
      <c r="F39" s="121" t="str">
        <f>IF('LYNX PLYWOOD'!Q44=0,"",'LYNX PLYWOOD'!Q44)</f>
        <v/>
      </c>
      <c r="G39" s="121" t="str">
        <f>IF('LYNX PLYWOOD'!R44=0,"",'LYNX PLYWOOD'!R44)</f>
        <v/>
      </c>
      <c r="H39" s="121" t="str">
        <f>IF('LYNX PLYWOOD'!S44=0,"",'LYNX PLYWOOD'!S44)</f>
        <v/>
      </c>
      <c r="I39" s="122" t="str">
        <f>IF('LYNX PLYWOOD'!T44=0,"",'LYNX PLYWOOD'!T44)</f>
        <v/>
      </c>
      <c r="J39" s="121" t="str">
        <f>IF('LYNX PLYWOOD'!U44=0,"",'LYNX PLYWOOD'!U44)</f>
        <v/>
      </c>
      <c r="K39" s="121" t="str">
        <f>IF('LYNX PLYWOOD'!V44=0,"",'LYNX PLYWOOD'!V44)</f>
        <v/>
      </c>
      <c r="L39" s="121" t="str">
        <f>IF('LYNX PLYWOOD'!W44=0,"",'LYNX PLYWOOD'!W44)</f>
        <v/>
      </c>
      <c r="M39" s="121" t="str">
        <f>IF('LYNX PLYWOOD'!X44=0,"",'LYNX PLYWOOD'!X44)</f>
        <v/>
      </c>
      <c r="N39" s="121" t="str">
        <f>IF('LYNX PLYWOOD'!Y44=0,"",'LYNX PLYWOOD'!Y44)</f>
        <v/>
      </c>
      <c r="O39" s="122" t="str">
        <f>IF('LYNX PLYWOOD'!Z44=0,"",'LYNX PLYWOOD'!Z44)</f>
        <v/>
      </c>
      <c r="P39" s="122" t="str">
        <f>IF('LYNX PLYWOOD'!AA44=0,"",'LYNX PLYWOOD'!AA44)</f>
        <v/>
      </c>
      <c r="Q39" s="40">
        <f>R39*'LYNX PLYWOOD'!J44</f>
        <v>0</v>
      </c>
      <c r="R39" s="46">
        <f t="shared" si="1"/>
        <v>0</v>
      </c>
    </row>
    <row r="40" spans="1:18" ht="23.25" customHeight="1">
      <c r="A40" s="42" t="str">
        <f>'LYNX PLYWOOD'!D45</f>
        <v>L65-W</v>
      </c>
      <c r="B40" s="44" t="str">
        <f>'LYNX PLYWOOD'!E45</f>
        <v>L65</v>
      </c>
      <c r="C40" s="121" t="str">
        <f>IF('LYNX PLYWOOD'!N45=0,"",'LYNX PLYWOOD'!N45)</f>
        <v/>
      </c>
      <c r="D40" s="121" t="str">
        <f>IF('LYNX PLYWOOD'!O45=0,"",'LYNX PLYWOOD'!O45)</f>
        <v/>
      </c>
      <c r="E40" s="121" t="str">
        <f>IF('LYNX PLYWOOD'!P45=0,"",'LYNX PLYWOOD'!P45)</f>
        <v/>
      </c>
      <c r="F40" s="121" t="str">
        <f>IF('LYNX PLYWOOD'!Q45=0,"",'LYNX PLYWOOD'!Q45)</f>
        <v/>
      </c>
      <c r="G40" s="121" t="str">
        <f>IF('LYNX PLYWOOD'!R45=0,"",'LYNX PLYWOOD'!R45)</f>
        <v/>
      </c>
      <c r="H40" s="121" t="str">
        <f>IF('LYNX PLYWOOD'!S45=0,"",'LYNX PLYWOOD'!S45)</f>
        <v/>
      </c>
      <c r="I40" s="122" t="str">
        <f>IF('LYNX PLYWOOD'!T45=0,"",'LYNX PLYWOOD'!T45)</f>
        <v/>
      </c>
      <c r="J40" s="121" t="str">
        <f>IF('LYNX PLYWOOD'!U45=0,"",'LYNX PLYWOOD'!U45)</f>
        <v/>
      </c>
      <c r="K40" s="121" t="str">
        <f>IF('LYNX PLYWOOD'!V45=0,"",'LYNX PLYWOOD'!V45)</f>
        <v/>
      </c>
      <c r="L40" s="121" t="str">
        <f>IF('LYNX PLYWOOD'!W45=0,"",'LYNX PLYWOOD'!W45)</f>
        <v/>
      </c>
      <c r="M40" s="121" t="str">
        <f>IF('LYNX PLYWOOD'!X45=0,"",'LYNX PLYWOOD'!X45)</f>
        <v/>
      </c>
      <c r="N40" s="121" t="str">
        <f>IF('LYNX PLYWOOD'!Y45=0,"",'LYNX PLYWOOD'!Y45)</f>
        <v/>
      </c>
      <c r="O40" s="122" t="str">
        <f>IF('LYNX PLYWOOD'!Z45=0,"",'LYNX PLYWOOD'!Z45)</f>
        <v/>
      </c>
      <c r="P40" s="122" t="str">
        <f>IF('LYNX PLYWOOD'!AA45=0,"",'LYNX PLYWOOD'!AA45)</f>
        <v/>
      </c>
      <c r="Q40" s="40">
        <f>R40*'LYNX PLYWOOD'!J45</f>
        <v>0</v>
      </c>
      <c r="R40" s="46">
        <f t="shared" si="1"/>
        <v>0</v>
      </c>
    </row>
    <row r="41" spans="1:18" ht="23.25" customHeight="1">
      <c r="A41" s="42" t="str">
        <f>'LYNX PLYWOOD'!D46</f>
        <v>L66-W</v>
      </c>
      <c r="B41" s="44" t="str">
        <f>'LYNX PLYWOOD'!E46</f>
        <v>L66</v>
      </c>
      <c r="C41" s="121" t="str">
        <f>IF('LYNX PLYWOOD'!N46=0,"",'LYNX PLYWOOD'!N46)</f>
        <v/>
      </c>
      <c r="D41" s="121" t="str">
        <f>IF('LYNX PLYWOOD'!O46=0,"",'LYNX PLYWOOD'!O46)</f>
        <v/>
      </c>
      <c r="E41" s="121" t="str">
        <f>IF('LYNX PLYWOOD'!P46=0,"",'LYNX PLYWOOD'!P46)</f>
        <v/>
      </c>
      <c r="F41" s="121" t="str">
        <f>IF('LYNX PLYWOOD'!Q46=0,"",'LYNX PLYWOOD'!Q46)</f>
        <v/>
      </c>
      <c r="G41" s="121" t="str">
        <f>IF('LYNX PLYWOOD'!R46=0,"",'LYNX PLYWOOD'!R46)</f>
        <v/>
      </c>
      <c r="H41" s="121" t="str">
        <f>IF('LYNX PLYWOOD'!S46=0,"",'LYNX PLYWOOD'!S46)</f>
        <v/>
      </c>
      <c r="I41" s="122" t="str">
        <f>IF('LYNX PLYWOOD'!T46=0,"",'LYNX PLYWOOD'!T46)</f>
        <v/>
      </c>
      <c r="J41" s="121" t="str">
        <f>IF('LYNX PLYWOOD'!U46=0,"",'LYNX PLYWOOD'!U46)</f>
        <v/>
      </c>
      <c r="K41" s="121" t="str">
        <f>IF('LYNX PLYWOOD'!V46=0,"",'LYNX PLYWOOD'!V46)</f>
        <v/>
      </c>
      <c r="L41" s="121" t="str">
        <f>IF('LYNX PLYWOOD'!W46=0,"",'LYNX PLYWOOD'!W46)</f>
        <v/>
      </c>
      <c r="M41" s="121" t="str">
        <f>IF('LYNX PLYWOOD'!X46=0,"",'LYNX PLYWOOD'!X46)</f>
        <v/>
      </c>
      <c r="N41" s="121" t="str">
        <f>IF('LYNX PLYWOOD'!Y46=0,"",'LYNX PLYWOOD'!Y46)</f>
        <v/>
      </c>
      <c r="O41" s="122" t="str">
        <f>IF('LYNX PLYWOOD'!Z46=0,"",'LYNX PLYWOOD'!Z46)</f>
        <v/>
      </c>
      <c r="P41" s="122" t="str">
        <f>IF('LYNX PLYWOOD'!AA46=0,"",'LYNX PLYWOOD'!AA46)</f>
        <v/>
      </c>
      <c r="Q41" s="40">
        <f>R41*'LYNX PLYWOOD'!J46</f>
        <v>0</v>
      </c>
      <c r="R41" s="46">
        <f t="shared" si="1"/>
        <v>0</v>
      </c>
    </row>
    <row r="42" spans="1:18" ht="23.25" customHeight="1">
      <c r="A42" s="42" t="str">
        <f>'LYNX PLYWOOD'!D47</f>
        <v>L67-W</v>
      </c>
      <c r="B42" s="44" t="str">
        <f>'LYNX PLYWOOD'!E47</f>
        <v>L67</v>
      </c>
      <c r="C42" s="121" t="str">
        <f>IF('LYNX PLYWOOD'!N47=0,"",'LYNX PLYWOOD'!N47)</f>
        <v/>
      </c>
      <c r="D42" s="121" t="str">
        <f>IF('LYNX PLYWOOD'!O47=0,"",'LYNX PLYWOOD'!O47)</f>
        <v/>
      </c>
      <c r="E42" s="121" t="str">
        <f>IF('LYNX PLYWOOD'!P47=0,"",'LYNX PLYWOOD'!P47)</f>
        <v/>
      </c>
      <c r="F42" s="121" t="str">
        <f>IF('LYNX PLYWOOD'!Q47=0,"",'LYNX PLYWOOD'!Q47)</f>
        <v/>
      </c>
      <c r="G42" s="121" t="str">
        <f>IF('LYNX PLYWOOD'!R47=0,"",'LYNX PLYWOOD'!R47)</f>
        <v/>
      </c>
      <c r="H42" s="121" t="str">
        <f>IF('LYNX PLYWOOD'!S47=0,"",'LYNX PLYWOOD'!S47)</f>
        <v/>
      </c>
      <c r="I42" s="122" t="str">
        <f>IF('LYNX PLYWOOD'!T47=0,"",'LYNX PLYWOOD'!T47)</f>
        <v/>
      </c>
      <c r="J42" s="121" t="str">
        <f>IF('LYNX PLYWOOD'!U47=0,"",'LYNX PLYWOOD'!U47)</f>
        <v/>
      </c>
      <c r="K42" s="121" t="str">
        <f>IF('LYNX PLYWOOD'!V47=0,"",'LYNX PLYWOOD'!V47)</f>
        <v/>
      </c>
      <c r="L42" s="121" t="str">
        <f>IF('LYNX PLYWOOD'!W47=0,"",'LYNX PLYWOOD'!W47)</f>
        <v/>
      </c>
      <c r="M42" s="121" t="str">
        <f>IF('LYNX PLYWOOD'!X47=0,"",'LYNX PLYWOOD'!X47)</f>
        <v/>
      </c>
      <c r="N42" s="121" t="str">
        <f>IF('LYNX PLYWOOD'!Y47=0,"",'LYNX PLYWOOD'!Y47)</f>
        <v/>
      </c>
      <c r="O42" s="122" t="str">
        <f>IF('LYNX PLYWOOD'!Z47=0,"",'LYNX PLYWOOD'!Z47)</f>
        <v/>
      </c>
      <c r="P42" s="122" t="str">
        <f>IF('LYNX PLYWOOD'!AA47=0,"",'LYNX PLYWOOD'!AA47)</f>
        <v/>
      </c>
      <c r="Q42" s="40">
        <f>R42*'LYNX PLYWOOD'!J47</f>
        <v>0</v>
      </c>
      <c r="R42" s="46">
        <f t="shared" si="1"/>
        <v>0</v>
      </c>
    </row>
    <row r="43" spans="1:18" ht="23.25" customHeight="1">
      <c r="A43" s="42" t="str">
        <f>'LYNX PLYWOOD'!D48</f>
        <v>L68-W</v>
      </c>
      <c r="B43" s="44" t="str">
        <f>'LYNX PLYWOOD'!E48</f>
        <v>L68</v>
      </c>
      <c r="C43" s="121" t="str">
        <f>IF('LYNX PLYWOOD'!N48=0,"",'LYNX PLYWOOD'!N48)</f>
        <v/>
      </c>
      <c r="D43" s="121" t="str">
        <f>IF('LYNX PLYWOOD'!O48=0,"",'LYNX PLYWOOD'!O48)</f>
        <v/>
      </c>
      <c r="E43" s="121" t="str">
        <f>IF('LYNX PLYWOOD'!P48=0,"",'LYNX PLYWOOD'!P48)</f>
        <v/>
      </c>
      <c r="F43" s="121" t="str">
        <f>IF('LYNX PLYWOOD'!Q48=0,"",'LYNX PLYWOOD'!Q48)</f>
        <v/>
      </c>
      <c r="G43" s="121" t="str">
        <f>IF('LYNX PLYWOOD'!R48=0,"",'LYNX PLYWOOD'!R48)</f>
        <v/>
      </c>
      <c r="H43" s="121" t="str">
        <f>IF('LYNX PLYWOOD'!S48=0,"",'LYNX PLYWOOD'!S48)</f>
        <v/>
      </c>
      <c r="I43" s="122" t="str">
        <f>IF('LYNX PLYWOOD'!T48=0,"",'LYNX PLYWOOD'!T48)</f>
        <v/>
      </c>
      <c r="J43" s="121" t="str">
        <f>IF('LYNX PLYWOOD'!U48=0,"",'LYNX PLYWOOD'!U48)</f>
        <v/>
      </c>
      <c r="K43" s="121" t="str">
        <f>IF('LYNX PLYWOOD'!V48=0,"",'LYNX PLYWOOD'!V48)</f>
        <v/>
      </c>
      <c r="L43" s="121" t="str">
        <f>IF('LYNX PLYWOOD'!W48=0,"",'LYNX PLYWOOD'!W48)</f>
        <v/>
      </c>
      <c r="M43" s="121" t="str">
        <f>IF('LYNX PLYWOOD'!X48=0,"",'LYNX PLYWOOD'!X48)</f>
        <v/>
      </c>
      <c r="N43" s="121" t="str">
        <f>IF('LYNX PLYWOOD'!Y48=0,"",'LYNX PLYWOOD'!Y48)</f>
        <v/>
      </c>
      <c r="O43" s="122" t="str">
        <f>IF('LYNX PLYWOOD'!Z48=0,"",'LYNX PLYWOOD'!Z48)</f>
        <v/>
      </c>
      <c r="P43" s="122" t="str">
        <f>IF('LYNX PLYWOOD'!AA48=0,"",'LYNX PLYWOOD'!AA48)</f>
        <v/>
      </c>
      <c r="Q43" s="40">
        <f>R43*'LYNX PLYWOOD'!J48</f>
        <v>0</v>
      </c>
      <c r="R43" s="46">
        <f t="shared" si="1"/>
        <v>0</v>
      </c>
    </row>
    <row r="44" spans="1:18" ht="23.25" customHeight="1">
      <c r="A44" s="42" t="str">
        <f>'LYNX PLYWOOD'!D49</f>
        <v>L69-W</v>
      </c>
      <c r="B44" s="44" t="str">
        <f>'LYNX PLYWOOD'!E49</f>
        <v>L69</v>
      </c>
      <c r="C44" s="121" t="str">
        <f>IF('LYNX PLYWOOD'!N49=0,"",'LYNX PLYWOOD'!N49)</f>
        <v/>
      </c>
      <c r="D44" s="121" t="str">
        <f>IF('LYNX PLYWOOD'!O49=0,"",'LYNX PLYWOOD'!O49)</f>
        <v/>
      </c>
      <c r="E44" s="121" t="str">
        <f>IF('LYNX PLYWOOD'!P49=0,"",'LYNX PLYWOOD'!P49)</f>
        <v/>
      </c>
      <c r="F44" s="121" t="str">
        <f>IF('LYNX PLYWOOD'!Q49=0,"",'LYNX PLYWOOD'!Q49)</f>
        <v/>
      </c>
      <c r="G44" s="121" t="str">
        <f>IF('LYNX PLYWOOD'!R49=0,"",'LYNX PLYWOOD'!R49)</f>
        <v/>
      </c>
      <c r="H44" s="121" t="str">
        <f>IF('LYNX PLYWOOD'!S49=0,"",'LYNX PLYWOOD'!S49)</f>
        <v/>
      </c>
      <c r="I44" s="122" t="str">
        <f>IF('LYNX PLYWOOD'!T49=0,"",'LYNX PLYWOOD'!T49)</f>
        <v/>
      </c>
      <c r="J44" s="121" t="str">
        <f>IF('LYNX PLYWOOD'!U49=0,"",'LYNX PLYWOOD'!U49)</f>
        <v/>
      </c>
      <c r="K44" s="121" t="str">
        <f>IF('LYNX PLYWOOD'!V49=0,"",'LYNX PLYWOOD'!V49)</f>
        <v/>
      </c>
      <c r="L44" s="121" t="str">
        <f>IF('LYNX PLYWOOD'!W49=0,"",'LYNX PLYWOOD'!W49)</f>
        <v/>
      </c>
      <c r="M44" s="121" t="str">
        <f>IF('LYNX PLYWOOD'!X49=0,"",'LYNX PLYWOOD'!X49)</f>
        <v/>
      </c>
      <c r="N44" s="121" t="str">
        <f>IF('LYNX PLYWOOD'!Y49=0,"",'LYNX PLYWOOD'!Y49)</f>
        <v/>
      </c>
      <c r="O44" s="122" t="str">
        <f>IF('LYNX PLYWOOD'!Z49=0,"",'LYNX PLYWOOD'!Z49)</f>
        <v/>
      </c>
      <c r="P44" s="122" t="str">
        <f>IF('LYNX PLYWOOD'!AA49=0,"",'LYNX PLYWOOD'!AA49)</f>
        <v/>
      </c>
      <c r="Q44" s="40">
        <f>R44*'LYNX PLYWOOD'!J49</f>
        <v>0</v>
      </c>
      <c r="R44" s="46">
        <f t="shared" si="1"/>
        <v>0</v>
      </c>
    </row>
    <row r="45" spans="1:18" ht="23.25" customHeight="1">
      <c r="A45" s="42" t="str">
        <f>'LYNX PLYWOOD'!D50</f>
        <v>L70-W</v>
      </c>
      <c r="B45" s="44" t="str">
        <f>'LYNX PLYWOOD'!E50</f>
        <v>L70</v>
      </c>
      <c r="C45" s="121" t="str">
        <f>IF('LYNX PLYWOOD'!N50=0,"",'LYNX PLYWOOD'!N50)</f>
        <v/>
      </c>
      <c r="D45" s="121" t="str">
        <f>IF('LYNX PLYWOOD'!O50=0,"",'LYNX PLYWOOD'!O50)</f>
        <v/>
      </c>
      <c r="E45" s="121" t="str">
        <f>IF('LYNX PLYWOOD'!P50=0,"",'LYNX PLYWOOD'!P50)</f>
        <v/>
      </c>
      <c r="F45" s="121" t="str">
        <f>IF('LYNX PLYWOOD'!Q50=0,"",'LYNX PLYWOOD'!Q50)</f>
        <v/>
      </c>
      <c r="G45" s="121" t="str">
        <f>IF('LYNX PLYWOOD'!R50=0,"",'LYNX PLYWOOD'!R50)</f>
        <v/>
      </c>
      <c r="H45" s="121" t="str">
        <f>IF('LYNX PLYWOOD'!S50=0,"",'LYNX PLYWOOD'!S50)</f>
        <v/>
      </c>
      <c r="I45" s="122" t="str">
        <f>IF('LYNX PLYWOOD'!T50=0,"",'LYNX PLYWOOD'!T50)</f>
        <v/>
      </c>
      <c r="J45" s="121" t="str">
        <f>IF('LYNX PLYWOOD'!U50=0,"",'LYNX PLYWOOD'!U50)</f>
        <v/>
      </c>
      <c r="K45" s="121" t="str">
        <f>IF('LYNX PLYWOOD'!V50=0,"",'LYNX PLYWOOD'!V50)</f>
        <v/>
      </c>
      <c r="L45" s="121" t="str">
        <f>IF('LYNX PLYWOOD'!W50=0,"",'LYNX PLYWOOD'!W50)</f>
        <v/>
      </c>
      <c r="M45" s="121" t="str">
        <f>IF('LYNX PLYWOOD'!X50=0,"",'LYNX PLYWOOD'!X50)</f>
        <v/>
      </c>
      <c r="N45" s="121" t="str">
        <f>IF('LYNX PLYWOOD'!Y50=0,"",'LYNX PLYWOOD'!Y50)</f>
        <v/>
      </c>
      <c r="O45" s="122" t="str">
        <f>IF('LYNX PLYWOOD'!Z50=0,"",'LYNX PLYWOOD'!Z50)</f>
        <v/>
      </c>
      <c r="P45" s="122" t="str">
        <f>IF('LYNX PLYWOOD'!AA50=0,"",'LYNX PLYWOOD'!AA50)</f>
        <v/>
      </c>
      <c r="Q45" s="40">
        <f>R45*'LYNX PLYWOOD'!J50</f>
        <v>0</v>
      </c>
      <c r="R45" s="46">
        <f t="shared" si="1"/>
        <v>0</v>
      </c>
    </row>
    <row r="46" spans="1:18" ht="23.25" customHeight="1">
      <c r="A46" s="42" t="str">
        <f>'LYNX PLYWOOD'!D51</f>
        <v>L71-W</v>
      </c>
      <c r="B46" s="44" t="str">
        <f>'LYNX PLYWOOD'!E51</f>
        <v>L71</v>
      </c>
      <c r="C46" s="121" t="str">
        <f>IF('LYNX PLYWOOD'!N51=0,"",'LYNX PLYWOOD'!N51)</f>
        <v/>
      </c>
      <c r="D46" s="121" t="str">
        <f>IF('LYNX PLYWOOD'!O51=0,"",'LYNX PLYWOOD'!O51)</f>
        <v/>
      </c>
      <c r="E46" s="121" t="str">
        <f>IF('LYNX PLYWOOD'!P51=0,"",'LYNX PLYWOOD'!P51)</f>
        <v/>
      </c>
      <c r="F46" s="121" t="str">
        <f>IF('LYNX PLYWOOD'!Q51=0,"",'LYNX PLYWOOD'!Q51)</f>
        <v/>
      </c>
      <c r="G46" s="121" t="str">
        <f>IF('LYNX PLYWOOD'!R51=0,"",'LYNX PLYWOOD'!R51)</f>
        <v/>
      </c>
      <c r="H46" s="121" t="str">
        <f>IF('LYNX PLYWOOD'!S51=0,"",'LYNX PLYWOOD'!S51)</f>
        <v/>
      </c>
      <c r="I46" s="122" t="str">
        <f>IF('LYNX PLYWOOD'!T51=0,"",'LYNX PLYWOOD'!T51)</f>
        <v/>
      </c>
      <c r="J46" s="121" t="str">
        <f>IF('LYNX PLYWOOD'!U51=0,"",'LYNX PLYWOOD'!U51)</f>
        <v/>
      </c>
      <c r="K46" s="121" t="str">
        <f>IF('LYNX PLYWOOD'!V51=0,"",'LYNX PLYWOOD'!V51)</f>
        <v/>
      </c>
      <c r="L46" s="121" t="str">
        <f>IF('LYNX PLYWOOD'!W51=0,"",'LYNX PLYWOOD'!W51)</f>
        <v/>
      </c>
      <c r="M46" s="121" t="str">
        <f>IF('LYNX PLYWOOD'!X51=0,"",'LYNX PLYWOOD'!X51)</f>
        <v/>
      </c>
      <c r="N46" s="121" t="str">
        <f>IF('LYNX PLYWOOD'!Y51=0,"",'LYNX PLYWOOD'!Y51)</f>
        <v/>
      </c>
      <c r="O46" s="122" t="str">
        <f>IF('LYNX PLYWOOD'!Z51=0,"",'LYNX PLYWOOD'!Z51)</f>
        <v/>
      </c>
      <c r="P46" s="122" t="str">
        <f>IF('LYNX PLYWOOD'!AA51=0,"",'LYNX PLYWOOD'!AA51)</f>
        <v/>
      </c>
      <c r="Q46" s="40">
        <f>R46*'LYNX PLYWOOD'!J51</f>
        <v>0</v>
      </c>
      <c r="R46" s="46">
        <f t="shared" si="1"/>
        <v>0</v>
      </c>
    </row>
    <row r="47" spans="1:18" ht="23.25" customHeight="1">
      <c r="A47" s="42" t="str">
        <f>'LYNX PLYWOOD'!D52</f>
        <v>L72-W</v>
      </c>
      <c r="B47" s="44" t="str">
        <f>'LYNX PLYWOOD'!E52</f>
        <v>L72</v>
      </c>
      <c r="C47" s="121" t="str">
        <f>IF('LYNX PLYWOOD'!N52=0,"",'LYNX PLYWOOD'!N52)</f>
        <v/>
      </c>
      <c r="D47" s="121" t="str">
        <f>IF('LYNX PLYWOOD'!O52=0,"",'LYNX PLYWOOD'!O52)</f>
        <v/>
      </c>
      <c r="E47" s="121" t="str">
        <f>IF('LYNX PLYWOOD'!P52=0,"",'LYNX PLYWOOD'!P52)</f>
        <v/>
      </c>
      <c r="F47" s="121" t="str">
        <f>IF('LYNX PLYWOOD'!Q52=0,"",'LYNX PLYWOOD'!Q52)</f>
        <v/>
      </c>
      <c r="G47" s="121" t="str">
        <f>IF('LYNX PLYWOOD'!R52=0,"",'LYNX PLYWOOD'!R52)</f>
        <v/>
      </c>
      <c r="H47" s="121" t="str">
        <f>IF('LYNX PLYWOOD'!S52=0,"",'LYNX PLYWOOD'!S52)</f>
        <v/>
      </c>
      <c r="I47" s="122" t="str">
        <f>IF('LYNX PLYWOOD'!T52=0,"",'LYNX PLYWOOD'!T52)</f>
        <v/>
      </c>
      <c r="J47" s="121" t="str">
        <f>IF('LYNX PLYWOOD'!U52=0,"",'LYNX PLYWOOD'!U52)</f>
        <v/>
      </c>
      <c r="K47" s="121" t="str">
        <f>IF('LYNX PLYWOOD'!V52=0,"",'LYNX PLYWOOD'!V52)</f>
        <v/>
      </c>
      <c r="L47" s="121" t="str">
        <f>IF('LYNX PLYWOOD'!W52=0,"",'LYNX PLYWOOD'!W52)</f>
        <v/>
      </c>
      <c r="M47" s="121" t="str">
        <f>IF('LYNX PLYWOOD'!X52=0,"",'LYNX PLYWOOD'!X52)</f>
        <v/>
      </c>
      <c r="N47" s="121" t="str">
        <f>IF('LYNX PLYWOOD'!Y52=0,"",'LYNX PLYWOOD'!Y52)</f>
        <v/>
      </c>
      <c r="O47" s="122" t="str">
        <f>IF('LYNX PLYWOOD'!Z52=0,"",'LYNX PLYWOOD'!Z52)</f>
        <v/>
      </c>
      <c r="P47" s="122" t="str">
        <f>IF('LYNX PLYWOOD'!AA52=0,"",'LYNX PLYWOOD'!AA52)</f>
        <v/>
      </c>
      <c r="Q47" s="40">
        <f>R47*'LYNX PLYWOOD'!J52</f>
        <v>0</v>
      </c>
      <c r="R47" s="46">
        <f t="shared" si="1"/>
        <v>0</v>
      </c>
    </row>
    <row r="48" spans="1:18" ht="23.25" customHeight="1">
      <c r="A48" s="42" t="str">
        <f>'LYNX PLYWOOD'!D53</f>
        <v>L73-W</v>
      </c>
      <c r="B48" s="44" t="str">
        <f>'LYNX PLYWOOD'!E53</f>
        <v>L73</v>
      </c>
      <c r="C48" s="121" t="str">
        <f>IF('LYNX PLYWOOD'!N53=0,"",'LYNX PLYWOOD'!N53)</f>
        <v/>
      </c>
      <c r="D48" s="121" t="str">
        <f>IF('LYNX PLYWOOD'!O53=0,"",'LYNX PLYWOOD'!O53)</f>
        <v/>
      </c>
      <c r="E48" s="121" t="str">
        <f>IF('LYNX PLYWOOD'!P53=0,"",'LYNX PLYWOOD'!P53)</f>
        <v/>
      </c>
      <c r="F48" s="121" t="str">
        <f>IF('LYNX PLYWOOD'!Q53=0,"",'LYNX PLYWOOD'!Q53)</f>
        <v/>
      </c>
      <c r="G48" s="121" t="str">
        <f>IF('LYNX PLYWOOD'!R53=0,"",'LYNX PLYWOOD'!R53)</f>
        <v/>
      </c>
      <c r="H48" s="121" t="str">
        <f>IF('LYNX PLYWOOD'!S53=0,"",'LYNX PLYWOOD'!S53)</f>
        <v/>
      </c>
      <c r="I48" s="122" t="str">
        <f>IF('LYNX PLYWOOD'!T53=0,"",'LYNX PLYWOOD'!T53)</f>
        <v/>
      </c>
      <c r="J48" s="121" t="str">
        <f>IF('LYNX PLYWOOD'!U53=0,"",'LYNX PLYWOOD'!U53)</f>
        <v/>
      </c>
      <c r="K48" s="121" t="str">
        <f>IF('LYNX PLYWOOD'!V53=0,"",'LYNX PLYWOOD'!V53)</f>
        <v/>
      </c>
      <c r="L48" s="121" t="str">
        <f>IF('LYNX PLYWOOD'!W53=0,"",'LYNX PLYWOOD'!W53)</f>
        <v/>
      </c>
      <c r="M48" s="121" t="str">
        <f>IF('LYNX PLYWOOD'!X53=0,"",'LYNX PLYWOOD'!X53)</f>
        <v/>
      </c>
      <c r="N48" s="121" t="str">
        <f>IF('LYNX PLYWOOD'!Y53=0,"",'LYNX PLYWOOD'!Y53)</f>
        <v/>
      </c>
      <c r="O48" s="122" t="str">
        <f>IF('LYNX PLYWOOD'!Z53=0,"",'LYNX PLYWOOD'!Z53)</f>
        <v/>
      </c>
      <c r="P48" s="122" t="str">
        <f>IF('LYNX PLYWOOD'!AA53=0,"",'LYNX PLYWOOD'!AA53)</f>
        <v/>
      </c>
      <c r="Q48" s="40">
        <f>R48*'LYNX PLYWOOD'!J53</f>
        <v>0</v>
      </c>
      <c r="R48" s="46">
        <f t="shared" si="1"/>
        <v>0</v>
      </c>
    </row>
    <row r="49" spans="1:18" ht="23.25" customHeight="1">
      <c r="A49" s="1" t="str">
        <f>'LYNX PLYWOOD'!D54</f>
        <v>L74-W</v>
      </c>
      <c r="B49" s="185" t="str">
        <f>'LYNX PLYWOOD'!E54</f>
        <v>L74</v>
      </c>
      <c r="C49" s="181" t="str">
        <f>IF('LYNX PLYWOOD'!N54=0,"",'LYNX PLYWOOD'!N54)</f>
        <v/>
      </c>
      <c r="D49" s="181" t="str">
        <f>IF('LYNX PLYWOOD'!O54=0,"",'LYNX PLYWOOD'!O54)</f>
        <v/>
      </c>
      <c r="E49" s="181" t="str">
        <f>IF('LYNX PLYWOOD'!P54=0,"",'LYNX PLYWOOD'!P54)</f>
        <v/>
      </c>
      <c r="F49" s="181" t="str">
        <f>IF('LYNX PLYWOOD'!Q54=0,"",'LYNX PLYWOOD'!Q54)</f>
        <v/>
      </c>
      <c r="G49" s="181" t="str">
        <f>IF('LYNX PLYWOOD'!R54=0,"",'LYNX PLYWOOD'!R54)</f>
        <v/>
      </c>
      <c r="H49" s="181" t="str">
        <f>IF('LYNX PLYWOOD'!S54=0,"",'LYNX PLYWOOD'!S54)</f>
        <v/>
      </c>
      <c r="I49" s="122" t="str">
        <f>IF('LYNX PLYWOOD'!T54=0,"",'LYNX PLYWOOD'!T54)</f>
        <v/>
      </c>
      <c r="J49" s="181" t="str">
        <f>IF('LYNX PLYWOOD'!U54=0,"",'LYNX PLYWOOD'!U54)</f>
        <v/>
      </c>
      <c r="K49" s="181" t="str">
        <f>IF('LYNX PLYWOOD'!V54=0,"",'LYNX PLYWOOD'!V54)</f>
        <v/>
      </c>
      <c r="L49" s="181" t="str">
        <f>IF('LYNX PLYWOOD'!W54=0,"",'LYNX PLYWOOD'!W54)</f>
        <v/>
      </c>
      <c r="M49" s="181" t="str">
        <f>IF('LYNX PLYWOOD'!X54=0,"",'LYNX PLYWOOD'!X54)</f>
        <v/>
      </c>
      <c r="N49" s="181" t="str">
        <f>IF('LYNX PLYWOOD'!Y54=0,"",'LYNX PLYWOOD'!Y54)</f>
        <v/>
      </c>
      <c r="O49" s="182" t="str">
        <f>IF('LYNX PLYWOOD'!Z54=0,"",'LYNX PLYWOOD'!Z54)</f>
        <v/>
      </c>
      <c r="P49" s="182" t="str">
        <f>IF('LYNX PLYWOOD'!AA54=0,"",'LYNX PLYWOOD'!AA54)</f>
        <v/>
      </c>
      <c r="Q49" s="183">
        <f>R49*'LYNX PLYWOOD'!J54</f>
        <v>0</v>
      </c>
      <c r="R49" s="184">
        <f>SUM(C49:P49)</f>
        <v>0</v>
      </c>
    </row>
    <row r="50" spans="1:18" ht="23.25" customHeight="1">
      <c r="A50" s="1">
        <f>'LYNX PLYWOOD'!D55</f>
        <v>0</v>
      </c>
      <c r="B50" s="185">
        <f>'LYNX PLYWOOD'!E55</f>
        <v>0</v>
      </c>
      <c r="C50" s="181" t="str">
        <f>IF('LYNX PLYWOOD'!N55=0,"",'LYNX PLYWOOD'!N55)</f>
        <v/>
      </c>
      <c r="D50" s="181" t="str">
        <f>IF('LYNX PLYWOOD'!O55=0,"",'LYNX PLYWOOD'!O55)</f>
        <v/>
      </c>
      <c r="E50" s="181" t="str">
        <f>IF('LYNX PLYWOOD'!P55=0,"",'LYNX PLYWOOD'!P55)</f>
        <v/>
      </c>
      <c r="F50" s="181" t="str">
        <f>IF('LYNX PLYWOOD'!Q55=0,"",'LYNX PLYWOOD'!Q55)</f>
        <v/>
      </c>
      <c r="G50" s="181" t="str">
        <f>IF('LYNX PLYWOOD'!R55=0,"",'LYNX PLYWOOD'!R55)</f>
        <v/>
      </c>
      <c r="H50" s="181" t="str">
        <f>IF('LYNX PLYWOOD'!S55=0,"",'LYNX PLYWOOD'!S55)</f>
        <v/>
      </c>
      <c r="I50" s="122" t="str">
        <f>IF('LYNX PLYWOOD'!T55=0,"",'LYNX PLYWOOD'!T55)</f>
        <v/>
      </c>
      <c r="J50" s="181" t="str">
        <f>IF('LYNX PLYWOOD'!U55=0,"",'LYNX PLYWOOD'!U55)</f>
        <v/>
      </c>
      <c r="K50" s="181" t="str">
        <f>IF('LYNX PLYWOOD'!V55=0,"",'LYNX PLYWOOD'!V55)</f>
        <v/>
      </c>
      <c r="L50" s="181" t="str">
        <f>IF('LYNX PLYWOOD'!W55=0,"",'LYNX PLYWOOD'!W55)</f>
        <v/>
      </c>
      <c r="M50" s="181" t="str">
        <f>IF('LYNX PLYWOOD'!X55=0,"",'LYNX PLYWOOD'!X55)</f>
        <v/>
      </c>
      <c r="N50" s="181" t="str">
        <f>IF('LYNX PLYWOOD'!Y55=0,"",'LYNX PLYWOOD'!Y55)</f>
        <v/>
      </c>
      <c r="O50" s="182" t="str">
        <f>IF('LYNX PLYWOOD'!Z55=0,"",'LYNX PLYWOOD'!Z55)</f>
        <v/>
      </c>
      <c r="P50" s="182" t="str">
        <f>IF('LYNX PLYWOOD'!AA55=0,"",'LYNX PLYWOOD'!AA55)</f>
        <v/>
      </c>
      <c r="Q50" s="183">
        <f>R50*'LYNX PLYWOOD'!J55</f>
        <v>0</v>
      </c>
      <c r="R50" s="184">
        <f t="shared" ref="R50:R69" si="2">SUM(C50:P50)</f>
        <v>0</v>
      </c>
    </row>
    <row r="51" spans="1:18" ht="23.25" customHeight="1">
      <c r="A51" s="1" t="str">
        <f>'LYNX PLYWOOD'!D56</f>
        <v>L101-W</v>
      </c>
      <c r="B51" s="185">
        <f>'LYNX PLYWOOD'!E56</f>
        <v>0</v>
      </c>
      <c r="C51" s="181" t="str">
        <f>IF('LYNX PLYWOOD'!N56=0,"",'LYNX PLYWOOD'!N56)</f>
        <v/>
      </c>
      <c r="D51" s="181" t="str">
        <f>IF('LYNX PLYWOOD'!O56=0,"",'LYNX PLYWOOD'!O56)</f>
        <v/>
      </c>
      <c r="E51" s="181" t="str">
        <f>IF('LYNX PLYWOOD'!P56=0,"",'LYNX PLYWOOD'!P56)</f>
        <v/>
      </c>
      <c r="F51" s="181" t="str">
        <f>IF('LYNX PLYWOOD'!Q56=0,"",'LYNX PLYWOOD'!Q56)</f>
        <v/>
      </c>
      <c r="G51" s="181" t="str">
        <f>IF('LYNX PLYWOOD'!R56=0,"",'LYNX PLYWOOD'!R56)</f>
        <v/>
      </c>
      <c r="H51" s="181" t="str">
        <f>IF('LYNX PLYWOOD'!S56=0,"",'LYNX PLYWOOD'!S56)</f>
        <v/>
      </c>
      <c r="I51" s="122" t="str">
        <f>IF('LYNX PLYWOOD'!T56=0,"",'LYNX PLYWOOD'!T56)</f>
        <v/>
      </c>
      <c r="J51" s="181" t="str">
        <f>IF('LYNX PLYWOOD'!U56=0,"",'LYNX PLYWOOD'!U56)</f>
        <v/>
      </c>
      <c r="K51" s="181" t="str">
        <f>IF('LYNX PLYWOOD'!V56=0,"",'LYNX PLYWOOD'!V56)</f>
        <v/>
      </c>
      <c r="L51" s="181" t="str">
        <f>IF('LYNX PLYWOOD'!W56=0,"",'LYNX PLYWOOD'!W56)</f>
        <v/>
      </c>
      <c r="M51" s="181" t="str">
        <f>IF('LYNX PLYWOOD'!X56=0,"",'LYNX PLYWOOD'!X56)</f>
        <v/>
      </c>
      <c r="N51" s="181" t="str">
        <f>IF('LYNX PLYWOOD'!Y56=0,"",'LYNX PLYWOOD'!Y56)</f>
        <v/>
      </c>
      <c r="O51" s="182" t="str">
        <f>IF('LYNX PLYWOOD'!Z56=0,"",'LYNX PLYWOOD'!Z56)</f>
        <v/>
      </c>
      <c r="P51" s="182" t="str">
        <f>IF('LYNX PLYWOOD'!AA56=0,"",'LYNX PLYWOOD'!AA56)</f>
        <v/>
      </c>
      <c r="Q51" s="183">
        <f>R51*'LYNX PLYWOOD'!J56</f>
        <v>0</v>
      </c>
      <c r="R51" s="184">
        <f t="shared" si="2"/>
        <v>0</v>
      </c>
    </row>
    <row r="52" spans="1:18" ht="23.25" customHeight="1">
      <c r="A52" s="1" t="str">
        <f>'LYNX PLYWOOD'!D57</f>
        <v>L102-W</v>
      </c>
      <c r="B52" s="185">
        <f>'LYNX PLYWOOD'!E57</f>
        <v>0</v>
      </c>
      <c r="C52" s="181" t="str">
        <f>IF('LYNX PLYWOOD'!N57=0,"",'LYNX PLYWOOD'!N57)</f>
        <v/>
      </c>
      <c r="D52" s="181" t="str">
        <f>IF('LYNX PLYWOOD'!O57=0,"",'LYNX PLYWOOD'!O57)</f>
        <v/>
      </c>
      <c r="E52" s="181" t="str">
        <f>IF('LYNX PLYWOOD'!P57=0,"",'LYNX PLYWOOD'!P57)</f>
        <v/>
      </c>
      <c r="F52" s="181" t="str">
        <f>IF('LYNX PLYWOOD'!Q57=0,"",'LYNX PLYWOOD'!Q57)</f>
        <v/>
      </c>
      <c r="G52" s="181" t="str">
        <f>IF('LYNX PLYWOOD'!R57=0,"",'LYNX PLYWOOD'!R57)</f>
        <v/>
      </c>
      <c r="H52" s="181" t="str">
        <f>IF('LYNX PLYWOOD'!S57=0,"",'LYNX PLYWOOD'!S57)</f>
        <v/>
      </c>
      <c r="I52" s="122" t="str">
        <f>IF('LYNX PLYWOOD'!T57=0,"",'LYNX PLYWOOD'!T57)</f>
        <v/>
      </c>
      <c r="J52" s="181" t="str">
        <f>IF('LYNX PLYWOOD'!U57=0,"",'LYNX PLYWOOD'!U57)</f>
        <v/>
      </c>
      <c r="K52" s="181" t="str">
        <f>IF('LYNX PLYWOOD'!V57=0,"",'LYNX PLYWOOD'!V57)</f>
        <v/>
      </c>
      <c r="L52" s="181" t="str">
        <f>IF('LYNX PLYWOOD'!W57=0,"",'LYNX PLYWOOD'!W57)</f>
        <v/>
      </c>
      <c r="M52" s="181" t="str">
        <f>IF('LYNX PLYWOOD'!X57=0,"",'LYNX PLYWOOD'!X57)</f>
        <v/>
      </c>
      <c r="N52" s="181" t="str">
        <f>IF('LYNX PLYWOOD'!Y57=0,"",'LYNX PLYWOOD'!Y57)</f>
        <v/>
      </c>
      <c r="O52" s="182" t="str">
        <f>IF('LYNX PLYWOOD'!Z57=0,"",'LYNX PLYWOOD'!Z57)</f>
        <v/>
      </c>
      <c r="P52" s="182" t="str">
        <f>IF('LYNX PLYWOOD'!AA57=0,"",'LYNX PLYWOOD'!AA57)</f>
        <v/>
      </c>
      <c r="Q52" s="183">
        <f>R52*'LYNX PLYWOOD'!J57</f>
        <v>0</v>
      </c>
      <c r="R52" s="184">
        <f t="shared" si="2"/>
        <v>0</v>
      </c>
    </row>
    <row r="53" spans="1:18" ht="23.25" customHeight="1">
      <c r="A53" s="1" t="str">
        <f>'LYNX PLYWOOD'!D58</f>
        <v>L103-W</v>
      </c>
      <c r="B53" s="185">
        <f>'LYNX PLYWOOD'!E58</f>
        <v>0</v>
      </c>
      <c r="C53" s="181" t="str">
        <f>IF('LYNX PLYWOOD'!N58=0,"",'LYNX PLYWOOD'!N58)</f>
        <v/>
      </c>
      <c r="D53" s="181" t="str">
        <f>IF('LYNX PLYWOOD'!O58=0,"",'LYNX PLYWOOD'!O58)</f>
        <v/>
      </c>
      <c r="E53" s="181" t="str">
        <f>IF('LYNX PLYWOOD'!P58=0,"",'LYNX PLYWOOD'!P58)</f>
        <v/>
      </c>
      <c r="F53" s="181" t="str">
        <f>IF('LYNX PLYWOOD'!Q58=0,"",'LYNX PLYWOOD'!Q58)</f>
        <v/>
      </c>
      <c r="G53" s="181" t="str">
        <f>IF('LYNX PLYWOOD'!R58=0,"",'LYNX PLYWOOD'!R58)</f>
        <v/>
      </c>
      <c r="H53" s="181" t="str">
        <f>IF('LYNX PLYWOOD'!S58=0,"",'LYNX PLYWOOD'!S58)</f>
        <v/>
      </c>
      <c r="I53" s="122" t="str">
        <f>IF('LYNX PLYWOOD'!T58=0,"",'LYNX PLYWOOD'!T58)</f>
        <v/>
      </c>
      <c r="J53" s="181" t="str">
        <f>IF('LYNX PLYWOOD'!U58=0,"",'LYNX PLYWOOD'!U58)</f>
        <v/>
      </c>
      <c r="K53" s="181" t="str">
        <f>IF('LYNX PLYWOOD'!V58=0,"",'LYNX PLYWOOD'!V58)</f>
        <v/>
      </c>
      <c r="L53" s="181" t="str">
        <f>IF('LYNX PLYWOOD'!W58=0,"",'LYNX PLYWOOD'!W58)</f>
        <v/>
      </c>
      <c r="M53" s="181" t="str">
        <f>IF('LYNX PLYWOOD'!X58=0,"",'LYNX PLYWOOD'!X58)</f>
        <v/>
      </c>
      <c r="N53" s="181" t="str">
        <f>IF('LYNX PLYWOOD'!Y58=0,"",'LYNX PLYWOOD'!Y58)</f>
        <v/>
      </c>
      <c r="O53" s="182" t="str">
        <f>IF('LYNX PLYWOOD'!Z58=0,"",'LYNX PLYWOOD'!Z58)</f>
        <v/>
      </c>
      <c r="P53" s="182" t="str">
        <f>IF('LYNX PLYWOOD'!AA58=0,"",'LYNX PLYWOOD'!AA58)</f>
        <v/>
      </c>
      <c r="Q53" s="183">
        <f>R53*'LYNX PLYWOOD'!J58</f>
        <v>0</v>
      </c>
      <c r="R53" s="184">
        <f t="shared" si="2"/>
        <v>0</v>
      </c>
    </row>
    <row r="54" spans="1:18" ht="23.25" customHeight="1">
      <c r="A54" s="1" t="str">
        <f>'LYNX PLYWOOD'!D59</f>
        <v>L104-W</v>
      </c>
      <c r="B54" s="185">
        <f>'LYNX PLYWOOD'!E59</f>
        <v>0</v>
      </c>
      <c r="C54" s="181" t="str">
        <f>IF('LYNX PLYWOOD'!N59=0,"",'LYNX PLYWOOD'!N59)</f>
        <v/>
      </c>
      <c r="D54" s="181" t="str">
        <f>IF('LYNX PLYWOOD'!O59=0,"",'LYNX PLYWOOD'!O59)</f>
        <v/>
      </c>
      <c r="E54" s="181" t="str">
        <f>IF('LYNX PLYWOOD'!P59=0,"",'LYNX PLYWOOD'!P59)</f>
        <v/>
      </c>
      <c r="F54" s="181" t="str">
        <f>IF('LYNX PLYWOOD'!Q59=0,"",'LYNX PLYWOOD'!Q59)</f>
        <v/>
      </c>
      <c r="G54" s="181" t="str">
        <f>IF('LYNX PLYWOOD'!R59=0,"",'LYNX PLYWOOD'!R59)</f>
        <v/>
      </c>
      <c r="H54" s="181" t="str">
        <f>IF('LYNX PLYWOOD'!S59=0,"",'LYNX PLYWOOD'!S59)</f>
        <v/>
      </c>
      <c r="I54" s="122" t="str">
        <f>IF('LYNX PLYWOOD'!T59=0,"",'LYNX PLYWOOD'!T59)</f>
        <v/>
      </c>
      <c r="J54" s="181" t="str">
        <f>IF('LYNX PLYWOOD'!U59=0,"",'LYNX PLYWOOD'!U59)</f>
        <v/>
      </c>
      <c r="K54" s="181" t="str">
        <f>IF('LYNX PLYWOOD'!V59=0,"",'LYNX PLYWOOD'!V59)</f>
        <v/>
      </c>
      <c r="L54" s="181" t="str">
        <f>IF('LYNX PLYWOOD'!W59=0,"",'LYNX PLYWOOD'!W59)</f>
        <v/>
      </c>
      <c r="M54" s="181" t="str">
        <f>IF('LYNX PLYWOOD'!X59=0,"",'LYNX PLYWOOD'!X59)</f>
        <v/>
      </c>
      <c r="N54" s="181" t="str">
        <f>IF('LYNX PLYWOOD'!Y59=0,"",'LYNX PLYWOOD'!Y59)</f>
        <v/>
      </c>
      <c r="O54" s="182" t="str">
        <f>IF('LYNX PLYWOOD'!Z59=0,"",'LYNX PLYWOOD'!Z59)</f>
        <v/>
      </c>
      <c r="P54" s="182" t="str">
        <f>IF('LYNX PLYWOOD'!AA59=0,"",'LYNX PLYWOOD'!AA59)</f>
        <v/>
      </c>
      <c r="Q54" s="183">
        <f>R54*'LYNX PLYWOOD'!J59</f>
        <v>0</v>
      </c>
      <c r="R54" s="184">
        <f t="shared" si="2"/>
        <v>0</v>
      </c>
    </row>
    <row r="55" spans="1:18" ht="23.25" customHeight="1">
      <c r="A55" s="1" t="str">
        <f>'LYNX PLYWOOD'!D60</f>
        <v>L105-W</v>
      </c>
      <c r="B55" s="185">
        <f>'LYNX PLYWOOD'!E60</f>
        <v>0</v>
      </c>
      <c r="C55" s="181" t="str">
        <f>IF('LYNX PLYWOOD'!N60=0,"",'LYNX PLYWOOD'!N60)</f>
        <v/>
      </c>
      <c r="D55" s="181" t="str">
        <f>IF('LYNX PLYWOOD'!O60=0,"",'LYNX PLYWOOD'!O60)</f>
        <v/>
      </c>
      <c r="E55" s="181" t="str">
        <f>IF('LYNX PLYWOOD'!P60=0,"",'LYNX PLYWOOD'!P60)</f>
        <v/>
      </c>
      <c r="F55" s="181" t="str">
        <f>IF('LYNX PLYWOOD'!Q60=0,"",'LYNX PLYWOOD'!Q60)</f>
        <v/>
      </c>
      <c r="G55" s="181" t="str">
        <f>IF('LYNX PLYWOOD'!R60=0,"",'LYNX PLYWOOD'!R60)</f>
        <v/>
      </c>
      <c r="H55" s="181" t="str">
        <f>IF('LYNX PLYWOOD'!S60=0,"",'LYNX PLYWOOD'!S60)</f>
        <v/>
      </c>
      <c r="I55" s="122" t="str">
        <f>IF('LYNX PLYWOOD'!T60=0,"",'LYNX PLYWOOD'!T60)</f>
        <v/>
      </c>
      <c r="J55" s="181" t="str">
        <f>IF('LYNX PLYWOOD'!U60=0,"",'LYNX PLYWOOD'!U60)</f>
        <v/>
      </c>
      <c r="K55" s="181" t="str">
        <f>IF('LYNX PLYWOOD'!V60=0,"",'LYNX PLYWOOD'!V60)</f>
        <v/>
      </c>
      <c r="L55" s="181" t="str">
        <f>IF('LYNX PLYWOOD'!W60=0,"",'LYNX PLYWOOD'!W60)</f>
        <v/>
      </c>
      <c r="M55" s="181" t="str">
        <f>IF('LYNX PLYWOOD'!X60=0,"",'LYNX PLYWOOD'!X60)</f>
        <v/>
      </c>
      <c r="N55" s="181" t="str">
        <f>IF('LYNX PLYWOOD'!Y60=0,"",'LYNX PLYWOOD'!Y60)</f>
        <v/>
      </c>
      <c r="O55" s="182" t="str">
        <f>IF('LYNX PLYWOOD'!Z60=0,"",'LYNX PLYWOOD'!Z60)</f>
        <v/>
      </c>
      <c r="P55" s="182" t="str">
        <f>IF('LYNX PLYWOOD'!AA60=0,"",'LYNX PLYWOOD'!AA60)</f>
        <v/>
      </c>
      <c r="Q55" s="183">
        <f>R55*'LYNX PLYWOOD'!J60</f>
        <v>0</v>
      </c>
      <c r="R55" s="184">
        <f t="shared" si="2"/>
        <v>0</v>
      </c>
    </row>
    <row r="56" spans="1:18" ht="23.25" customHeight="1">
      <c r="A56" s="1" t="str">
        <f>'LYNX PLYWOOD'!D61</f>
        <v>L106-W</v>
      </c>
      <c r="B56" s="185">
        <f>'LYNX PLYWOOD'!E61</f>
        <v>0</v>
      </c>
      <c r="C56" s="181" t="str">
        <f>IF('LYNX PLYWOOD'!N61=0,"",'LYNX PLYWOOD'!N61)</f>
        <v/>
      </c>
      <c r="D56" s="181" t="str">
        <f>IF('LYNX PLYWOOD'!O61=0,"",'LYNX PLYWOOD'!O61)</f>
        <v/>
      </c>
      <c r="E56" s="181" t="str">
        <f>IF('LYNX PLYWOOD'!P61=0,"",'LYNX PLYWOOD'!P61)</f>
        <v/>
      </c>
      <c r="F56" s="181" t="str">
        <f>IF('LYNX PLYWOOD'!Q61=0,"",'LYNX PLYWOOD'!Q61)</f>
        <v/>
      </c>
      <c r="G56" s="181" t="str">
        <f>IF('LYNX PLYWOOD'!R61=0,"",'LYNX PLYWOOD'!R61)</f>
        <v/>
      </c>
      <c r="H56" s="181" t="str">
        <f>IF('LYNX PLYWOOD'!S61=0,"",'LYNX PLYWOOD'!S61)</f>
        <v/>
      </c>
      <c r="I56" s="122" t="str">
        <f>IF('LYNX PLYWOOD'!T61=0,"",'LYNX PLYWOOD'!T61)</f>
        <v/>
      </c>
      <c r="J56" s="181" t="str">
        <f>IF('LYNX PLYWOOD'!U61=0,"",'LYNX PLYWOOD'!U61)</f>
        <v/>
      </c>
      <c r="K56" s="181" t="str">
        <f>IF('LYNX PLYWOOD'!V61=0,"",'LYNX PLYWOOD'!V61)</f>
        <v/>
      </c>
      <c r="L56" s="181" t="str">
        <f>IF('LYNX PLYWOOD'!W61=0,"",'LYNX PLYWOOD'!W61)</f>
        <v/>
      </c>
      <c r="M56" s="181" t="str">
        <f>IF('LYNX PLYWOOD'!X61=0,"",'LYNX PLYWOOD'!X61)</f>
        <v/>
      </c>
      <c r="N56" s="181" t="str">
        <f>IF('LYNX PLYWOOD'!Y61=0,"",'LYNX PLYWOOD'!Y61)</f>
        <v/>
      </c>
      <c r="O56" s="182" t="str">
        <f>IF('LYNX PLYWOOD'!Z61=0,"",'LYNX PLYWOOD'!Z61)</f>
        <v/>
      </c>
      <c r="P56" s="182" t="str">
        <f>IF('LYNX PLYWOOD'!AA61=0,"",'LYNX PLYWOOD'!AA61)</f>
        <v/>
      </c>
      <c r="Q56" s="183">
        <f>R56*'LYNX PLYWOOD'!J61</f>
        <v>0</v>
      </c>
      <c r="R56" s="184">
        <f t="shared" si="2"/>
        <v>0</v>
      </c>
    </row>
    <row r="57" spans="1:18" ht="23.25" customHeight="1">
      <c r="A57" s="1">
        <f>'LYNX PLYWOOD'!D62</f>
        <v>0</v>
      </c>
      <c r="B57" s="185">
        <f>'LYNX PLYWOOD'!E62</f>
        <v>0</v>
      </c>
      <c r="C57" s="181" t="str">
        <f>IF('LYNX PLYWOOD'!N62=0,"",'LYNX PLYWOOD'!N62)</f>
        <v/>
      </c>
      <c r="D57" s="181" t="str">
        <f>IF('LYNX PLYWOOD'!O62=0,"",'LYNX PLYWOOD'!O62)</f>
        <v/>
      </c>
      <c r="E57" s="181" t="str">
        <f>IF('LYNX PLYWOOD'!P62=0,"",'LYNX PLYWOOD'!P62)</f>
        <v/>
      </c>
      <c r="F57" s="181" t="str">
        <f>IF('LYNX PLYWOOD'!Q62=0,"",'LYNX PLYWOOD'!Q62)</f>
        <v/>
      </c>
      <c r="G57" s="181" t="str">
        <f>IF('LYNX PLYWOOD'!R62=0,"",'LYNX PLYWOOD'!R62)</f>
        <v/>
      </c>
      <c r="H57" s="181" t="str">
        <f>IF('LYNX PLYWOOD'!S62=0,"",'LYNX PLYWOOD'!S62)</f>
        <v/>
      </c>
      <c r="I57" s="122" t="str">
        <f>IF('LYNX PLYWOOD'!T62=0,"",'LYNX PLYWOOD'!T62)</f>
        <v/>
      </c>
      <c r="J57" s="181" t="str">
        <f>IF('LYNX PLYWOOD'!U62=0,"",'LYNX PLYWOOD'!U62)</f>
        <v/>
      </c>
      <c r="K57" s="181" t="str">
        <f>IF('LYNX PLYWOOD'!V62=0,"",'LYNX PLYWOOD'!V62)</f>
        <v/>
      </c>
      <c r="L57" s="181" t="str">
        <f>IF('LYNX PLYWOOD'!W62=0,"",'LYNX PLYWOOD'!W62)</f>
        <v/>
      </c>
      <c r="M57" s="181" t="str">
        <f>IF('LYNX PLYWOOD'!X62=0,"",'LYNX PLYWOOD'!X62)</f>
        <v/>
      </c>
      <c r="N57" s="181" t="str">
        <f>IF('LYNX PLYWOOD'!Y62=0,"",'LYNX PLYWOOD'!Y62)</f>
        <v/>
      </c>
      <c r="O57" s="182" t="str">
        <f>IF('LYNX PLYWOOD'!Z62=0,"",'LYNX PLYWOOD'!Z62)</f>
        <v/>
      </c>
      <c r="P57" s="182" t="str">
        <f>IF('LYNX PLYWOOD'!AA62=0,"",'LYNX PLYWOOD'!AA62)</f>
        <v/>
      </c>
      <c r="Q57" s="183">
        <f>R57*'LYNX PLYWOOD'!J62</f>
        <v>0</v>
      </c>
      <c r="R57" s="184">
        <f t="shared" si="2"/>
        <v>0</v>
      </c>
    </row>
    <row r="58" spans="1:18" ht="23.25" customHeight="1">
      <c r="A58" s="1" t="str">
        <f>'LYNX PLYWOOD'!D63</f>
        <v>L121-W</v>
      </c>
      <c r="B58" s="185">
        <f>'LYNX PLYWOOD'!E63</f>
        <v>0</v>
      </c>
      <c r="C58" s="181" t="str">
        <f>IF('LYNX PLYWOOD'!N63=0,"",'LYNX PLYWOOD'!N63)</f>
        <v/>
      </c>
      <c r="D58" s="181" t="str">
        <f>IF('LYNX PLYWOOD'!O63=0,"",'LYNX PLYWOOD'!O63)</f>
        <v/>
      </c>
      <c r="E58" s="181" t="str">
        <f>IF('LYNX PLYWOOD'!P63=0,"",'LYNX PLYWOOD'!P63)</f>
        <v/>
      </c>
      <c r="F58" s="181" t="str">
        <f>IF('LYNX PLYWOOD'!Q63=0,"",'LYNX PLYWOOD'!Q63)</f>
        <v/>
      </c>
      <c r="G58" s="181" t="str">
        <f>IF('LYNX PLYWOOD'!R63=0,"",'LYNX PLYWOOD'!R63)</f>
        <v/>
      </c>
      <c r="H58" s="181" t="str">
        <f>IF('LYNX PLYWOOD'!S63=0,"",'LYNX PLYWOOD'!S63)</f>
        <v/>
      </c>
      <c r="I58" s="122" t="str">
        <f>IF('LYNX PLYWOOD'!T63=0,"",'LYNX PLYWOOD'!T63)</f>
        <v/>
      </c>
      <c r="J58" s="181" t="str">
        <f>IF('LYNX PLYWOOD'!U63=0,"",'LYNX PLYWOOD'!U63)</f>
        <v/>
      </c>
      <c r="K58" s="181" t="str">
        <f>IF('LYNX PLYWOOD'!V63=0,"",'LYNX PLYWOOD'!V63)</f>
        <v/>
      </c>
      <c r="L58" s="181" t="str">
        <f>IF('LYNX PLYWOOD'!W63=0,"",'LYNX PLYWOOD'!W63)</f>
        <v/>
      </c>
      <c r="M58" s="181" t="str">
        <f>IF('LYNX PLYWOOD'!X63=0,"",'LYNX PLYWOOD'!X63)</f>
        <v/>
      </c>
      <c r="N58" s="181" t="str">
        <f>IF('LYNX PLYWOOD'!Y63=0,"",'LYNX PLYWOOD'!Y63)</f>
        <v/>
      </c>
      <c r="O58" s="182" t="str">
        <f>IF('LYNX PLYWOOD'!Z63=0,"",'LYNX PLYWOOD'!Z63)</f>
        <v/>
      </c>
      <c r="P58" s="182" t="str">
        <f>IF('LYNX PLYWOOD'!AA63=0,"",'LYNX PLYWOOD'!AA63)</f>
        <v/>
      </c>
      <c r="Q58" s="183">
        <f>R58*'LYNX PLYWOOD'!J63</f>
        <v>0</v>
      </c>
      <c r="R58" s="184">
        <f t="shared" si="2"/>
        <v>0</v>
      </c>
    </row>
    <row r="59" spans="1:18" ht="23.25" customHeight="1">
      <c r="A59" s="1" t="str">
        <f>'LYNX PLYWOOD'!D64</f>
        <v>L122-W</v>
      </c>
      <c r="B59" s="185">
        <f>'LYNX PLYWOOD'!E64</f>
        <v>0</v>
      </c>
      <c r="C59" s="181" t="str">
        <f>IF('LYNX PLYWOOD'!N64=0,"",'LYNX PLYWOOD'!N64)</f>
        <v/>
      </c>
      <c r="D59" s="181" t="str">
        <f>IF('LYNX PLYWOOD'!O64=0,"",'LYNX PLYWOOD'!O64)</f>
        <v/>
      </c>
      <c r="E59" s="181" t="str">
        <f>IF('LYNX PLYWOOD'!P64=0,"",'LYNX PLYWOOD'!P64)</f>
        <v/>
      </c>
      <c r="F59" s="181" t="str">
        <f>IF('LYNX PLYWOOD'!Q64=0,"",'LYNX PLYWOOD'!Q64)</f>
        <v/>
      </c>
      <c r="G59" s="181" t="str">
        <f>IF('LYNX PLYWOOD'!R64=0,"",'LYNX PLYWOOD'!R64)</f>
        <v/>
      </c>
      <c r="H59" s="181" t="str">
        <f>IF('LYNX PLYWOOD'!S64=0,"",'LYNX PLYWOOD'!S64)</f>
        <v/>
      </c>
      <c r="I59" s="122" t="str">
        <f>IF('LYNX PLYWOOD'!T64=0,"",'LYNX PLYWOOD'!T64)</f>
        <v/>
      </c>
      <c r="J59" s="181" t="str">
        <f>IF('LYNX PLYWOOD'!U64=0,"",'LYNX PLYWOOD'!U64)</f>
        <v/>
      </c>
      <c r="K59" s="181" t="str">
        <f>IF('LYNX PLYWOOD'!V64=0,"",'LYNX PLYWOOD'!V64)</f>
        <v/>
      </c>
      <c r="L59" s="181" t="str">
        <f>IF('LYNX PLYWOOD'!W64=0,"",'LYNX PLYWOOD'!W64)</f>
        <v/>
      </c>
      <c r="M59" s="181" t="str">
        <f>IF('LYNX PLYWOOD'!X64=0,"",'LYNX PLYWOOD'!X64)</f>
        <v/>
      </c>
      <c r="N59" s="181" t="str">
        <f>IF('LYNX PLYWOOD'!Y64=0,"",'LYNX PLYWOOD'!Y64)</f>
        <v/>
      </c>
      <c r="O59" s="182" t="str">
        <f>IF('LYNX PLYWOOD'!Z64=0,"",'LYNX PLYWOOD'!Z64)</f>
        <v/>
      </c>
      <c r="P59" s="182" t="str">
        <f>IF('LYNX PLYWOOD'!AA64=0,"",'LYNX PLYWOOD'!AA64)</f>
        <v/>
      </c>
      <c r="Q59" s="183">
        <f>R59*'LYNX PLYWOOD'!J64</f>
        <v>0</v>
      </c>
      <c r="R59" s="184">
        <f t="shared" si="2"/>
        <v>0</v>
      </c>
    </row>
    <row r="60" spans="1:18" ht="23.25" customHeight="1">
      <c r="A60" s="1" t="str">
        <f>'LYNX PLYWOOD'!D65</f>
        <v>L123-W</v>
      </c>
      <c r="B60" s="185">
        <f>'LYNX PLYWOOD'!E65</f>
        <v>0</v>
      </c>
      <c r="C60" s="181" t="str">
        <f>IF('LYNX PLYWOOD'!N65=0,"",'LYNX PLYWOOD'!N65)</f>
        <v/>
      </c>
      <c r="D60" s="181" t="str">
        <f>IF('LYNX PLYWOOD'!O65=0,"",'LYNX PLYWOOD'!O65)</f>
        <v/>
      </c>
      <c r="E60" s="181" t="str">
        <f>IF('LYNX PLYWOOD'!P65=0,"",'LYNX PLYWOOD'!P65)</f>
        <v/>
      </c>
      <c r="F60" s="181" t="str">
        <f>IF('LYNX PLYWOOD'!Q65=0,"",'LYNX PLYWOOD'!Q65)</f>
        <v/>
      </c>
      <c r="G60" s="181" t="str">
        <f>IF('LYNX PLYWOOD'!R65=0,"",'LYNX PLYWOOD'!R65)</f>
        <v/>
      </c>
      <c r="H60" s="181" t="str">
        <f>IF('LYNX PLYWOOD'!S65=0,"",'LYNX PLYWOOD'!S65)</f>
        <v/>
      </c>
      <c r="I60" s="122" t="str">
        <f>IF('LYNX PLYWOOD'!T65=0,"",'LYNX PLYWOOD'!T65)</f>
        <v/>
      </c>
      <c r="J60" s="181" t="str">
        <f>IF('LYNX PLYWOOD'!U65=0,"",'LYNX PLYWOOD'!U65)</f>
        <v/>
      </c>
      <c r="K60" s="181" t="str">
        <f>IF('LYNX PLYWOOD'!V65=0,"",'LYNX PLYWOOD'!V65)</f>
        <v/>
      </c>
      <c r="L60" s="181" t="str">
        <f>IF('LYNX PLYWOOD'!W65=0,"",'LYNX PLYWOOD'!W65)</f>
        <v/>
      </c>
      <c r="M60" s="181" t="str">
        <f>IF('LYNX PLYWOOD'!X65=0,"",'LYNX PLYWOOD'!X65)</f>
        <v/>
      </c>
      <c r="N60" s="181" t="str">
        <f>IF('LYNX PLYWOOD'!Y65=0,"",'LYNX PLYWOOD'!Y65)</f>
        <v/>
      </c>
      <c r="O60" s="182" t="str">
        <f>IF('LYNX PLYWOOD'!Z65=0,"",'LYNX PLYWOOD'!Z65)</f>
        <v/>
      </c>
      <c r="P60" s="182" t="str">
        <f>IF('LYNX PLYWOOD'!AA65=0,"",'LYNX PLYWOOD'!AA65)</f>
        <v/>
      </c>
      <c r="Q60" s="183">
        <f>R60*'LYNX PLYWOOD'!J65</f>
        <v>0</v>
      </c>
      <c r="R60" s="184">
        <f t="shared" si="2"/>
        <v>0</v>
      </c>
    </row>
    <row r="61" spans="1:18" ht="23.25" customHeight="1">
      <c r="A61" s="1" t="str">
        <f>'LYNX PLYWOOD'!D66</f>
        <v>L124-W</v>
      </c>
      <c r="B61" s="185">
        <f>'LYNX PLYWOOD'!E66</f>
        <v>0</v>
      </c>
      <c r="C61" s="181" t="str">
        <f>IF('LYNX PLYWOOD'!N66=0,"",'LYNX PLYWOOD'!N66)</f>
        <v/>
      </c>
      <c r="D61" s="181" t="str">
        <f>IF('LYNX PLYWOOD'!O66=0,"",'LYNX PLYWOOD'!O66)</f>
        <v/>
      </c>
      <c r="E61" s="181" t="str">
        <f>IF('LYNX PLYWOOD'!P66=0,"",'LYNX PLYWOOD'!P66)</f>
        <v/>
      </c>
      <c r="F61" s="181" t="str">
        <f>IF('LYNX PLYWOOD'!Q66=0,"",'LYNX PLYWOOD'!Q66)</f>
        <v/>
      </c>
      <c r="G61" s="181" t="str">
        <f>IF('LYNX PLYWOOD'!R66=0,"",'LYNX PLYWOOD'!R66)</f>
        <v/>
      </c>
      <c r="H61" s="181" t="str">
        <f>IF('LYNX PLYWOOD'!S66=0,"",'LYNX PLYWOOD'!S66)</f>
        <v/>
      </c>
      <c r="I61" s="122" t="str">
        <f>IF('LYNX PLYWOOD'!T66=0,"",'LYNX PLYWOOD'!T66)</f>
        <v/>
      </c>
      <c r="J61" s="181" t="str">
        <f>IF('LYNX PLYWOOD'!U66=0,"",'LYNX PLYWOOD'!U66)</f>
        <v/>
      </c>
      <c r="K61" s="181" t="str">
        <f>IF('LYNX PLYWOOD'!V66=0,"",'LYNX PLYWOOD'!V66)</f>
        <v/>
      </c>
      <c r="L61" s="181" t="str">
        <f>IF('LYNX PLYWOOD'!W66=0,"",'LYNX PLYWOOD'!W66)</f>
        <v/>
      </c>
      <c r="M61" s="181" t="str">
        <f>IF('LYNX PLYWOOD'!X66=0,"",'LYNX PLYWOOD'!X66)</f>
        <v/>
      </c>
      <c r="N61" s="181" t="str">
        <f>IF('LYNX PLYWOOD'!Y66=0,"",'LYNX PLYWOOD'!Y66)</f>
        <v/>
      </c>
      <c r="O61" s="182" t="str">
        <f>IF('LYNX PLYWOOD'!Z66=0,"",'LYNX PLYWOOD'!Z66)</f>
        <v/>
      </c>
      <c r="P61" s="182" t="str">
        <f>IF('LYNX PLYWOOD'!AA66=0,"",'LYNX PLYWOOD'!AA66)</f>
        <v/>
      </c>
      <c r="Q61" s="183">
        <f>R61*'LYNX PLYWOOD'!J66</f>
        <v>0</v>
      </c>
      <c r="R61" s="184">
        <f t="shared" si="2"/>
        <v>0</v>
      </c>
    </row>
    <row r="62" spans="1:18" ht="23.25" customHeight="1">
      <c r="A62" s="1" t="str">
        <f>'LYNX PLYWOOD'!D67</f>
        <v>L125-W</v>
      </c>
      <c r="B62" s="185">
        <f>'LYNX PLYWOOD'!E67</f>
        <v>0</v>
      </c>
      <c r="C62" s="181" t="str">
        <f>IF('LYNX PLYWOOD'!N67=0,"",'LYNX PLYWOOD'!N67)</f>
        <v/>
      </c>
      <c r="D62" s="181" t="str">
        <f>IF('LYNX PLYWOOD'!O67=0,"",'LYNX PLYWOOD'!O67)</f>
        <v/>
      </c>
      <c r="E62" s="181" t="str">
        <f>IF('LYNX PLYWOOD'!P67=0,"",'LYNX PLYWOOD'!P67)</f>
        <v/>
      </c>
      <c r="F62" s="181" t="str">
        <f>IF('LYNX PLYWOOD'!Q67=0,"",'LYNX PLYWOOD'!Q67)</f>
        <v/>
      </c>
      <c r="G62" s="181" t="str">
        <f>IF('LYNX PLYWOOD'!R67=0,"",'LYNX PLYWOOD'!R67)</f>
        <v/>
      </c>
      <c r="H62" s="181" t="str">
        <f>IF('LYNX PLYWOOD'!S67=0,"",'LYNX PLYWOOD'!S67)</f>
        <v/>
      </c>
      <c r="I62" s="122" t="str">
        <f>IF('LYNX PLYWOOD'!T67=0,"",'LYNX PLYWOOD'!T67)</f>
        <v/>
      </c>
      <c r="J62" s="181" t="str">
        <f>IF('LYNX PLYWOOD'!U67=0,"",'LYNX PLYWOOD'!U67)</f>
        <v/>
      </c>
      <c r="K62" s="181" t="str">
        <f>IF('LYNX PLYWOOD'!V67=0,"",'LYNX PLYWOOD'!V67)</f>
        <v/>
      </c>
      <c r="L62" s="181" t="str">
        <f>IF('LYNX PLYWOOD'!W67=0,"",'LYNX PLYWOOD'!W67)</f>
        <v/>
      </c>
      <c r="M62" s="181" t="str">
        <f>IF('LYNX PLYWOOD'!X67=0,"",'LYNX PLYWOOD'!X67)</f>
        <v/>
      </c>
      <c r="N62" s="181" t="str">
        <f>IF('LYNX PLYWOOD'!Y67=0,"",'LYNX PLYWOOD'!Y67)</f>
        <v/>
      </c>
      <c r="O62" s="182" t="str">
        <f>IF('LYNX PLYWOOD'!Z67=0,"",'LYNX PLYWOOD'!Z67)</f>
        <v/>
      </c>
      <c r="P62" s="182" t="str">
        <f>IF('LYNX PLYWOOD'!AA67=0,"",'LYNX PLYWOOD'!AA67)</f>
        <v/>
      </c>
      <c r="Q62" s="183">
        <f>R62*'LYNX PLYWOOD'!J67</f>
        <v>0</v>
      </c>
      <c r="R62" s="184">
        <f t="shared" si="2"/>
        <v>0</v>
      </c>
    </row>
    <row r="63" spans="1:18" ht="23.25" customHeight="1">
      <c r="A63" s="1" t="str">
        <f>'LYNX PLYWOOD'!D68</f>
        <v>L126-W</v>
      </c>
      <c r="B63" s="185">
        <f>'LYNX PLYWOOD'!E68</f>
        <v>0</v>
      </c>
      <c r="C63" s="181" t="str">
        <f>IF('LYNX PLYWOOD'!N68=0,"",'LYNX PLYWOOD'!N68)</f>
        <v/>
      </c>
      <c r="D63" s="181" t="str">
        <f>IF('LYNX PLYWOOD'!O68=0,"",'LYNX PLYWOOD'!O68)</f>
        <v/>
      </c>
      <c r="E63" s="181" t="str">
        <f>IF('LYNX PLYWOOD'!P68=0,"",'LYNX PLYWOOD'!P68)</f>
        <v/>
      </c>
      <c r="F63" s="181" t="str">
        <f>IF('LYNX PLYWOOD'!Q68=0,"",'LYNX PLYWOOD'!Q68)</f>
        <v/>
      </c>
      <c r="G63" s="181" t="str">
        <f>IF('LYNX PLYWOOD'!R68=0,"",'LYNX PLYWOOD'!R68)</f>
        <v/>
      </c>
      <c r="H63" s="181" t="str">
        <f>IF('LYNX PLYWOOD'!S68=0,"",'LYNX PLYWOOD'!S68)</f>
        <v/>
      </c>
      <c r="I63" s="122" t="str">
        <f>IF('LYNX PLYWOOD'!T68=0,"",'LYNX PLYWOOD'!T68)</f>
        <v/>
      </c>
      <c r="J63" s="181" t="str">
        <f>IF('LYNX PLYWOOD'!U68=0,"",'LYNX PLYWOOD'!U68)</f>
        <v/>
      </c>
      <c r="K63" s="181" t="str">
        <f>IF('LYNX PLYWOOD'!V68=0,"",'LYNX PLYWOOD'!V68)</f>
        <v/>
      </c>
      <c r="L63" s="181" t="str">
        <f>IF('LYNX PLYWOOD'!W68=0,"",'LYNX PLYWOOD'!W68)</f>
        <v/>
      </c>
      <c r="M63" s="181" t="str">
        <f>IF('LYNX PLYWOOD'!X68=0,"",'LYNX PLYWOOD'!X68)</f>
        <v/>
      </c>
      <c r="N63" s="181" t="str">
        <f>IF('LYNX PLYWOOD'!Y68=0,"",'LYNX PLYWOOD'!Y68)</f>
        <v/>
      </c>
      <c r="O63" s="182" t="str">
        <f>IF('LYNX PLYWOOD'!Z68=0,"",'LYNX PLYWOOD'!Z68)</f>
        <v/>
      </c>
      <c r="P63" s="182" t="str">
        <f>IF('LYNX PLYWOOD'!AA68=0,"",'LYNX PLYWOOD'!AA68)</f>
        <v/>
      </c>
      <c r="Q63" s="183">
        <f>R63*'LYNX PLYWOOD'!J68</f>
        <v>0</v>
      </c>
      <c r="R63" s="184">
        <f t="shared" si="2"/>
        <v>0</v>
      </c>
    </row>
    <row r="64" spans="1:18" ht="23.25" customHeight="1">
      <c r="A64" s="1" t="str">
        <f>'LYNX PLYWOOD'!D69</f>
        <v>L127-W</v>
      </c>
      <c r="B64" s="185">
        <f>'LYNX PLYWOOD'!E69</f>
        <v>0</v>
      </c>
      <c r="C64" s="181" t="str">
        <f>IF('LYNX PLYWOOD'!N69=0,"",'LYNX PLYWOOD'!N69)</f>
        <v/>
      </c>
      <c r="D64" s="181" t="str">
        <f>IF('LYNX PLYWOOD'!O69=0,"",'LYNX PLYWOOD'!O69)</f>
        <v/>
      </c>
      <c r="E64" s="181" t="str">
        <f>IF('LYNX PLYWOOD'!P69=0,"",'LYNX PLYWOOD'!P69)</f>
        <v/>
      </c>
      <c r="F64" s="181" t="str">
        <f>IF('LYNX PLYWOOD'!Q69=0,"",'LYNX PLYWOOD'!Q69)</f>
        <v/>
      </c>
      <c r="G64" s="181" t="str">
        <f>IF('LYNX PLYWOOD'!R69=0,"",'LYNX PLYWOOD'!R69)</f>
        <v/>
      </c>
      <c r="H64" s="181" t="str">
        <f>IF('LYNX PLYWOOD'!S69=0,"",'LYNX PLYWOOD'!S69)</f>
        <v/>
      </c>
      <c r="I64" s="122" t="str">
        <f>IF('LYNX PLYWOOD'!T69=0,"",'LYNX PLYWOOD'!T69)</f>
        <v/>
      </c>
      <c r="J64" s="181" t="str">
        <f>IF('LYNX PLYWOOD'!U69=0,"",'LYNX PLYWOOD'!U69)</f>
        <v/>
      </c>
      <c r="K64" s="181" t="str">
        <f>IF('LYNX PLYWOOD'!V69=0,"",'LYNX PLYWOOD'!V69)</f>
        <v/>
      </c>
      <c r="L64" s="181" t="str">
        <f>IF('LYNX PLYWOOD'!W69=0,"",'LYNX PLYWOOD'!W69)</f>
        <v/>
      </c>
      <c r="M64" s="181" t="str">
        <f>IF('LYNX PLYWOOD'!X69=0,"",'LYNX PLYWOOD'!X69)</f>
        <v/>
      </c>
      <c r="N64" s="181" t="str">
        <f>IF('LYNX PLYWOOD'!Y69=0,"",'LYNX PLYWOOD'!Y69)</f>
        <v/>
      </c>
      <c r="O64" s="182" t="str">
        <f>IF('LYNX PLYWOOD'!Z69=0,"",'LYNX PLYWOOD'!Z69)</f>
        <v/>
      </c>
      <c r="P64" s="182" t="str">
        <f>IF('LYNX PLYWOOD'!AA69=0,"",'LYNX PLYWOOD'!AA69)</f>
        <v/>
      </c>
      <c r="Q64" s="183">
        <f>R64*'LYNX PLYWOOD'!J69</f>
        <v>0</v>
      </c>
      <c r="R64" s="184">
        <f t="shared" si="2"/>
        <v>0</v>
      </c>
    </row>
    <row r="65" spans="1:18" ht="23.25" customHeight="1">
      <c r="A65" s="1" t="str">
        <f>'LYNX PLYWOOD'!D70</f>
        <v>L128-W</v>
      </c>
      <c r="B65" s="185">
        <f>'LYNX PLYWOOD'!E70</f>
        <v>0</v>
      </c>
      <c r="C65" s="181" t="str">
        <f>IF('LYNX PLYWOOD'!N70=0,"",'LYNX PLYWOOD'!N70)</f>
        <v/>
      </c>
      <c r="D65" s="181" t="str">
        <f>IF('LYNX PLYWOOD'!O70=0,"",'LYNX PLYWOOD'!O70)</f>
        <v/>
      </c>
      <c r="E65" s="181" t="str">
        <f>IF('LYNX PLYWOOD'!P70=0,"",'LYNX PLYWOOD'!P70)</f>
        <v/>
      </c>
      <c r="F65" s="181" t="str">
        <f>IF('LYNX PLYWOOD'!Q70=0,"",'LYNX PLYWOOD'!Q70)</f>
        <v/>
      </c>
      <c r="G65" s="181" t="str">
        <f>IF('LYNX PLYWOOD'!R70=0,"",'LYNX PLYWOOD'!R70)</f>
        <v/>
      </c>
      <c r="H65" s="181" t="str">
        <f>IF('LYNX PLYWOOD'!S70=0,"",'LYNX PLYWOOD'!S70)</f>
        <v/>
      </c>
      <c r="I65" s="122" t="str">
        <f>IF('LYNX PLYWOOD'!T70=0,"",'LYNX PLYWOOD'!T70)</f>
        <v/>
      </c>
      <c r="J65" s="181" t="str">
        <f>IF('LYNX PLYWOOD'!U70=0,"",'LYNX PLYWOOD'!U70)</f>
        <v/>
      </c>
      <c r="K65" s="181" t="str">
        <f>IF('LYNX PLYWOOD'!V70=0,"",'LYNX PLYWOOD'!V70)</f>
        <v/>
      </c>
      <c r="L65" s="181" t="str">
        <f>IF('LYNX PLYWOOD'!W70=0,"",'LYNX PLYWOOD'!W70)</f>
        <v/>
      </c>
      <c r="M65" s="181" t="str">
        <f>IF('LYNX PLYWOOD'!X70=0,"",'LYNX PLYWOOD'!X70)</f>
        <v/>
      </c>
      <c r="N65" s="181" t="str">
        <f>IF('LYNX PLYWOOD'!Y70=0,"",'LYNX PLYWOOD'!Y70)</f>
        <v/>
      </c>
      <c r="O65" s="182" t="str">
        <f>IF('LYNX PLYWOOD'!Z70=0,"",'LYNX PLYWOOD'!Z70)</f>
        <v/>
      </c>
      <c r="P65" s="182" t="str">
        <f>IF('LYNX PLYWOOD'!AA70=0,"",'LYNX PLYWOOD'!AA70)</f>
        <v/>
      </c>
      <c r="Q65" s="183">
        <f>R65*'LYNX PLYWOOD'!J70</f>
        <v>0</v>
      </c>
      <c r="R65" s="184">
        <f t="shared" si="2"/>
        <v>0</v>
      </c>
    </row>
    <row r="66" spans="1:18" ht="23.25" customHeight="1">
      <c r="A66" s="1" t="str">
        <f>'LYNX PLYWOOD'!D71</f>
        <v>L129-W</v>
      </c>
      <c r="B66" s="185">
        <f>'LYNX PLYWOOD'!E71</f>
        <v>0</v>
      </c>
      <c r="C66" s="181" t="str">
        <f>IF('LYNX PLYWOOD'!N71=0,"",'LYNX PLYWOOD'!N71)</f>
        <v/>
      </c>
      <c r="D66" s="181" t="str">
        <f>IF('LYNX PLYWOOD'!O71=0,"",'LYNX PLYWOOD'!O71)</f>
        <v/>
      </c>
      <c r="E66" s="181" t="str">
        <f>IF('LYNX PLYWOOD'!P71=0,"",'LYNX PLYWOOD'!P71)</f>
        <v/>
      </c>
      <c r="F66" s="181" t="str">
        <f>IF('LYNX PLYWOOD'!Q71=0,"",'LYNX PLYWOOD'!Q71)</f>
        <v/>
      </c>
      <c r="G66" s="181" t="str">
        <f>IF('LYNX PLYWOOD'!R71=0,"",'LYNX PLYWOOD'!R71)</f>
        <v/>
      </c>
      <c r="H66" s="181" t="str">
        <f>IF('LYNX PLYWOOD'!S71=0,"",'LYNX PLYWOOD'!S71)</f>
        <v/>
      </c>
      <c r="I66" s="122" t="str">
        <f>IF('LYNX PLYWOOD'!T71=0,"",'LYNX PLYWOOD'!T71)</f>
        <v/>
      </c>
      <c r="J66" s="181" t="str">
        <f>IF('LYNX PLYWOOD'!U71=0,"",'LYNX PLYWOOD'!U71)</f>
        <v/>
      </c>
      <c r="K66" s="181" t="str">
        <f>IF('LYNX PLYWOOD'!V71=0,"",'LYNX PLYWOOD'!V71)</f>
        <v/>
      </c>
      <c r="L66" s="181" t="str">
        <f>IF('LYNX PLYWOOD'!W71=0,"",'LYNX PLYWOOD'!W71)</f>
        <v/>
      </c>
      <c r="M66" s="181" t="str">
        <f>IF('LYNX PLYWOOD'!X71=0,"",'LYNX PLYWOOD'!X71)</f>
        <v/>
      </c>
      <c r="N66" s="181" t="str">
        <f>IF('LYNX PLYWOOD'!Y71=0,"",'LYNX PLYWOOD'!Y71)</f>
        <v/>
      </c>
      <c r="O66" s="182" t="str">
        <f>IF('LYNX PLYWOOD'!Z71=0,"",'LYNX PLYWOOD'!Z71)</f>
        <v/>
      </c>
      <c r="P66" s="182" t="str">
        <f>IF('LYNX PLYWOOD'!AA71=0,"",'LYNX PLYWOOD'!AA71)</f>
        <v/>
      </c>
      <c r="Q66" s="183">
        <f>R66*'LYNX PLYWOOD'!J71</f>
        <v>0</v>
      </c>
      <c r="R66" s="184">
        <f t="shared" si="2"/>
        <v>0</v>
      </c>
    </row>
    <row r="67" spans="1:18" ht="23.25" customHeight="1">
      <c r="A67" s="1" t="str">
        <f>'LYNX PLYWOOD'!D72</f>
        <v>L130-W</v>
      </c>
      <c r="B67" s="185">
        <f>'LYNX PLYWOOD'!E72</f>
        <v>0</v>
      </c>
      <c r="C67" s="181" t="str">
        <f>IF('LYNX PLYWOOD'!N72=0,"",'LYNX PLYWOOD'!N72)</f>
        <v/>
      </c>
      <c r="D67" s="181" t="str">
        <f>IF('LYNX PLYWOOD'!O72=0,"",'LYNX PLYWOOD'!O72)</f>
        <v/>
      </c>
      <c r="E67" s="181" t="str">
        <f>IF('LYNX PLYWOOD'!P72=0,"",'LYNX PLYWOOD'!P72)</f>
        <v/>
      </c>
      <c r="F67" s="181" t="str">
        <f>IF('LYNX PLYWOOD'!Q72=0,"",'LYNX PLYWOOD'!Q72)</f>
        <v/>
      </c>
      <c r="G67" s="181" t="str">
        <f>IF('LYNX PLYWOOD'!R72=0,"",'LYNX PLYWOOD'!R72)</f>
        <v/>
      </c>
      <c r="H67" s="181" t="str">
        <f>IF('LYNX PLYWOOD'!S72=0,"",'LYNX PLYWOOD'!S72)</f>
        <v/>
      </c>
      <c r="I67" s="122" t="str">
        <f>IF('LYNX PLYWOOD'!T72=0,"",'LYNX PLYWOOD'!T72)</f>
        <v/>
      </c>
      <c r="J67" s="181" t="str">
        <f>IF('LYNX PLYWOOD'!U72=0,"",'LYNX PLYWOOD'!U72)</f>
        <v/>
      </c>
      <c r="K67" s="181" t="str">
        <f>IF('LYNX PLYWOOD'!V72=0,"",'LYNX PLYWOOD'!V72)</f>
        <v/>
      </c>
      <c r="L67" s="181" t="str">
        <f>IF('LYNX PLYWOOD'!W72=0,"",'LYNX PLYWOOD'!W72)</f>
        <v/>
      </c>
      <c r="M67" s="181" t="str">
        <f>IF('LYNX PLYWOOD'!X72=0,"",'LYNX PLYWOOD'!X72)</f>
        <v/>
      </c>
      <c r="N67" s="181" t="str">
        <f>IF('LYNX PLYWOOD'!Y72=0,"",'LYNX PLYWOOD'!Y72)</f>
        <v/>
      </c>
      <c r="O67" s="182" t="str">
        <f>IF('LYNX PLYWOOD'!Z72=0,"",'LYNX PLYWOOD'!Z72)</f>
        <v/>
      </c>
      <c r="P67" s="182" t="str">
        <f>IF('LYNX PLYWOOD'!AA72=0,"",'LYNX PLYWOOD'!AA72)</f>
        <v/>
      </c>
      <c r="Q67" s="183">
        <f>R67*'LYNX PLYWOOD'!J72</f>
        <v>0</v>
      </c>
      <c r="R67" s="184">
        <f t="shared" si="2"/>
        <v>0</v>
      </c>
    </row>
    <row r="68" spans="1:18" ht="23.25" customHeight="1">
      <c r="A68" s="1" t="str">
        <f>'LYNX PLYWOOD'!D73</f>
        <v>L131-W</v>
      </c>
      <c r="B68" s="185">
        <f>'LYNX PLYWOOD'!E73</f>
        <v>0</v>
      </c>
      <c r="C68" s="181" t="str">
        <f>IF('LYNX PLYWOOD'!N73=0,"",'LYNX PLYWOOD'!N73)</f>
        <v/>
      </c>
      <c r="D68" s="181" t="str">
        <f>IF('LYNX PLYWOOD'!O73=0,"",'LYNX PLYWOOD'!O73)</f>
        <v/>
      </c>
      <c r="E68" s="181" t="str">
        <f>IF('LYNX PLYWOOD'!P73=0,"",'LYNX PLYWOOD'!P73)</f>
        <v/>
      </c>
      <c r="F68" s="181" t="str">
        <f>IF('LYNX PLYWOOD'!Q73=0,"",'LYNX PLYWOOD'!Q73)</f>
        <v/>
      </c>
      <c r="G68" s="181" t="str">
        <f>IF('LYNX PLYWOOD'!R73=0,"",'LYNX PLYWOOD'!R73)</f>
        <v/>
      </c>
      <c r="H68" s="181" t="str">
        <f>IF('LYNX PLYWOOD'!S73=0,"",'LYNX PLYWOOD'!S73)</f>
        <v/>
      </c>
      <c r="I68" s="122" t="str">
        <f>IF('LYNX PLYWOOD'!T73=0,"",'LYNX PLYWOOD'!T73)</f>
        <v/>
      </c>
      <c r="J68" s="181" t="str">
        <f>IF('LYNX PLYWOOD'!U73=0,"",'LYNX PLYWOOD'!U73)</f>
        <v/>
      </c>
      <c r="K68" s="181" t="str">
        <f>IF('LYNX PLYWOOD'!V73=0,"",'LYNX PLYWOOD'!V73)</f>
        <v/>
      </c>
      <c r="L68" s="181" t="str">
        <f>IF('LYNX PLYWOOD'!W73=0,"",'LYNX PLYWOOD'!W73)</f>
        <v/>
      </c>
      <c r="M68" s="181" t="str">
        <f>IF('LYNX PLYWOOD'!X73=0,"",'LYNX PLYWOOD'!X73)</f>
        <v/>
      </c>
      <c r="N68" s="181" t="str">
        <f>IF('LYNX PLYWOOD'!Y73=0,"",'LYNX PLYWOOD'!Y73)</f>
        <v/>
      </c>
      <c r="O68" s="182" t="str">
        <f>IF('LYNX PLYWOOD'!Z73=0,"",'LYNX PLYWOOD'!Z73)</f>
        <v/>
      </c>
      <c r="P68" s="182" t="str">
        <f>IF('LYNX PLYWOOD'!AA73=0,"",'LYNX PLYWOOD'!AA73)</f>
        <v/>
      </c>
      <c r="Q68" s="183">
        <f>R68*'LYNX PLYWOOD'!J73</f>
        <v>0</v>
      </c>
      <c r="R68" s="184">
        <f t="shared" si="2"/>
        <v>0</v>
      </c>
    </row>
    <row r="69" spans="1:18" ht="23.25" customHeight="1">
      <c r="A69" s="1" t="str">
        <f>'LYNX PLYWOOD'!D74</f>
        <v>L132-W</v>
      </c>
      <c r="B69" s="692">
        <f>'LYNX PLYWOOD'!E74</f>
        <v>0</v>
      </c>
      <c r="C69" s="121" t="str">
        <f>IF('LYNX PLYWOOD'!N74=0,"",'LYNX PLYWOOD'!N74)</f>
        <v/>
      </c>
      <c r="D69" s="121" t="str">
        <f>IF('LYNX PLYWOOD'!O74=0,"",'LYNX PLYWOOD'!O74)</f>
        <v/>
      </c>
      <c r="E69" s="121" t="str">
        <f>IF('LYNX PLYWOOD'!P74=0,"",'LYNX PLYWOOD'!P74)</f>
        <v/>
      </c>
      <c r="F69" s="121" t="str">
        <f>IF('LYNX PLYWOOD'!Q74=0,"",'LYNX PLYWOOD'!Q74)</f>
        <v/>
      </c>
      <c r="G69" s="121" t="str">
        <f>IF('LYNX PLYWOOD'!R74=0,"",'LYNX PLYWOOD'!R74)</f>
        <v/>
      </c>
      <c r="H69" s="121" t="str">
        <f>IF('LYNX PLYWOOD'!S74=0,"",'LYNX PLYWOOD'!S74)</f>
        <v/>
      </c>
      <c r="I69" s="122" t="str">
        <f>IF('LYNX PLYWOOD'!T74=0,"",'LYNX PLYWOOD'!T74)</f>
        <v/>
      </c>
      <c r="J69" s="121" t="str">
        <f>IF('LYNX PLYWOOD'!U74=0,"",'LYNX PLYWOOD'!U74)</f>
        <v/>
      </c>
      <c r="K69" s="121" t="str">
        <f>IF('LYNX PLYWOOD'!V74=0,"",'LYNX PLYWOOD'!V74)</f>
        <v/>
      </c>
      <c r="L69" s="121" t="str">
        <f>IF('LYNX PLYWOOD'!W74=0,"",'LYNX PLYWOOD'!W74)</f>
        <v/>
      </c>
      <c r="M69" s="121" t="str">
        <f>IF('LYNX PLYWOOD'!X74=0,"",'LYNX PLYWOOD'!X74)</f>
        <v/>
      </c>
      <c r="N69" s="121" t="str">
        <f>IF('LYNX PLYWOOD'!Y74=0,"",'LYNX PLYWOOD'!Y74)</f>
        <v/>
      </c>
      <c r="O69" s="122" t="str">
        <f>IF('LYNX PLYWOOD'!Z74=0,"",'LYNX PLYWOOD'!Z74)</f>
        <v/>
      </c>
      <c r="P69" s="122" t="str">
        <f>IF('LYNX PLYWOOD'!AA74=0,"",'LYNX PLYWOOD'!AA74)</f>
        <v/>
      </c>
      <c r="Q69" s="693">
        <f>R69*'LYNX PLYWOOD'!J74</f>
        <v>0</v>
      </c>
      <c r="R69" s="694">
        <f t="shared" si="2"/>
        <v>0</v>
      </c>
    </row>
  </sheetData>
  <sheetProtection selectLockedCells="1" selectUnlockedCells="1"/>
  <autoFilter ref="R5:R49" xr:uid="{00000000-0009-0000-0000-000006000000}"/>
  <mergeCells count="4">
    <mergeCell ref="L4:M4"/>
    <mergeCell ref="Q3:R3"/>
    <mergeCell ref="C3:H3"/>
    <mergeCell ref="O3:P3"/>
  </mergeCells>
  <phoneticPr fontId="9" type="noConversion"/>
  <conditionalFormatting sqref="A5:N5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{6CBF4470-5C01-41B2-89ED-7A3E98072545}</x14:id>
        </ext>
      </extLst>
    </cfRule>
  </conditionalFormatting>
  <conditionalFormatting sqref="O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{8C93604B-32DA-4E46-9EBB-FDAAE2709B19}</x14:id>
        </ext>
      </extLst>
    </cfRule>
  </conditionalFormatting>
  <conditionalFormatting sqref="P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{F211AB2B-BE3A-4216-8A04-CDF61245B9CD}</x14:id>
        </ext>
      </extLst>
    </cfRule>
  </conditionalFormatting>
  <pageMargins left="0.25" right="0.25" top="0.75" bottom="0.75" header="0.3" footer="0.3"/>
  <pageSetup paperSize="9" orientation="landscape" horizontalDpi="1200" verticalDpi="1200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BF4470-5C01-41B2-89ED-7A3E980725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A5:N5</xm:sqref>
        </x14:conditionalFormatting>
        <x14:conditionalFormatting xmlns:xm="http://schemas.microsoft.com/office/excel/2006/main">
          <x14:cfRule type="dataBar" id="{8C93604B-32DA-4E46-9EBB-FDAAE2709B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O5</xm:sqref>
        </x14:conditionalFormatting>
        <x14:conditionalFormatting xmlns:xm="http://schemas.microsoft.com/office/excel/2006/main">
          <x14:cfRule type="dataBar" id="{F211AB2B-BE3A-4216-8A04-CDF61245B9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P5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R22"/>
  <sheetViews>
    <sheetView showGridLines="0" topLeftCell="C1" zoomScaleNormal="100" zoomScalePageLayoutView="125" workbookViewId="0">
      <selection activeCell="O11" sqref="O11"/>
    </sheetView>
  </sheetViews>
  <sheetFormatPr defaultColWidth="12.296875" defaultRowHeight="23.25" customHeight="1"/>
  <cols>
    <col min="1" max="1" width="7" style="9" hidden="1" customWidth="1"/>
    <col min="2" max="2" width="6.296875" style="9" hidden="1" customWidth="1"/>
    <col min="3" max="3" width="10.296875" style="9" customWidth="1"/>
    <col min="4" max="17" width="5.296875" style="16" customWidth="1"/>
    <col min="18" max="18" width="5.5" style="9" customWidth="1"/>
    <col min="19" max="16384" width="12.296875" style="9"/>
  </cols>
  <sheetData>
    <row r="1" spans="1:18" ht="33" customHeight="1">
      <c r="A1" s="738">
        <f>'PRODUCTION LIST lynx grp'!C3</f>
        <v>0</v>
      </c>
      <c r="B1" s="738"/>
      <c r="C1" s="738"/>
      <c r="D1" s="738"/>
      <c r="E1" s="738"/>
      <c r="F1" s="738"/>
      <c r="G1" s="738"/>
      <c r="H1" s="17"/>
      <c r="I1" s="739"/>
      <c r="J1" s="739"/>
      <c r="K1" s="739"/>
      <c r="M1" s="17"/>
      <c r="N1" s="16">
        <f>'PRODUCTION LIST lynx grp'!N3</f>
        <v>0</v>
      </c>
    </row>
    <row r="2" spans="1:18" ht="39.75" customHeight="1">
      <c r="A2" s="10" t="s">
        <v>17</v>
      </c>
      <c r="B2" s="8" t="s">
        <v>16</v>
      </c>
      <c r="C2" s="1" t="s">
        <v>35</v>
      </c>
      <c r="D2" s="84" t="s">
        <v>1</v>
      </c>
      <c r="E2" s="84" t="s">
        <v>2</v>
      </c>
      <c r="F2" s="84" t="s">
        <v>8</v>
      </c>
      <c r="G2" s="84" t="s">
        <v>27</v>
      </c>
      <c r="H2" s="84" t="s">
        <v>3</v>
      </c>
      <c r="I2" s="84" t="s">
        <v>11</v>
      </c>
      <c r="J2" s="74" t="s">
        <v>1518</v>
      </c>
      <c r="K2" s="84" t="s">
        <v>15</v>
      </c>
      <c r="L2" s="74" t="s">
        <v>149</v>
      </c>
      <c r="M2" s="84" t="s">
        <v>12</v>
      </c>
      <c r="N2" s="84" t="s">
        <v>33</v>
      </c>
      <c r="O2" s="84" t="s">
        <v>14</v>
      </c>
      <c r="P2" s="84" t="s">
        <v>110</v>
      </c>
      <c r="Q2" s="74" t="s">
        <v>111</v>
      </c>
      <c r="R2" s="112" t="s">
        <v>145</v>
      </c>
    </row>
    <row r="3" spans="1:18" ht="23.25" customHeight="1">
      <c r="C3" s="8" t="str">
        <f>'LYNX GRP'!D11</f>
        <v>L1-GRP-DT</v>
      </c>
      <c r="D3" s="691" t="str">
        <f>IF('LYNX GRP'!L11=0,"",'LYNX GRP'!L11)</f>
        <v/>
      </c>
      <c r="E3" s="691" t="str">
        <f>IF('LYNX GRP'!M11=0,"",'LYNX GRP'!M11)</f>
        <v/>
      </c>
      <c r="F3" s="691" t="str">
        <f>IF('LYNX GRP'!N11=0,"",'LYNX GRP'!N11)</f>
        <v/>
      </c>
      <c r="G3" s="691" t="str">
        <f>IF('LYNX GRP'!O11=0,"",'LYNX GRP'!O11)</f>
        <v/>
      </c>
      <c r="H3" s="691" t="str">
        <f>IF('LYNX GRP'!P11=0,"",'LYNX GRP'!P11)</f>
        <v/>
      </c>
      <c r="I3" s="691" t="str">
        <f>IF('LYNX GRP'!Q11=0,"",'LYNX GRP'!Q11)</f>
        <v/>
      </c>
      <c r="J3" s="691" t="str">
        <f>IF('LYNX GRP'!R11=0,"",'LYNX GRP'!R11)</f>
        <v/>
      </c>
      <c r="K3" s="691" t="str">
        <f>IF('LYNX GRP'!S11=0,"",'LYNX GRP'!S11)</f>
        <v/>
      </c>
      <c r="L3" s="691" t="str">
        <f>IF('LYNX GRP'!T11=0,"",'LYNX GRP'!T11)</f>
        <v/>
      </c>
      <c r="M3" s="691" t="str">
        <f>IF('LYNX GRP'!U11=0,"",'LYNX GRP'!U11)</f>
        <v/>
      </c>
      <c r="N3" s="691" t="str">
        <f>IF('LYNX GRP'!V11=0,"",'LYNX GRP'!V11)</f>
        <v/>
      </c>
      <c r="O3" s="691" t="str">
        <f>IF('LYNX GRP'!W11=0,"",'LYNX GRP'!W11)</f>
        <v/>
      </c>
      <c r="P3" s="691" t="str">
        <f>IF('LYNX GRP'!X11=0,"",'LYNX GRP'!X11)</f>
        <v/>
      </c>
      <c r="Q3" s="691" t="str">
        <f>IF('LYNX GRP'!Y11=0,"",'LYNX GRP'!Y11)</f>
        <v/>
      </c>
      <c r="R3" s="691">
        <f>'PRODUCTION LIST lynx grp'!Q6</f>
        <v>0</v>
      </c>
    </row>
    <row r="4" spans="1:18" ht="23.25" customHeight="1">
      <c r="C4" s="8" t="str">
        <f>'LYNX GRP'!D12</f>
        <v>L2-GRP</v>
      </c>
      <c r="D4" s="691" t="str">
        <f>IF('LYNX GRP'!L12=0,"",'LYNX GRP'!L12)</f>
        <v/>
      </c>
      <c r="E4" s="691" t="str">
        <f>IF('LYNX GRP'!M12=0,"",'LYNX GRP'!M12)</f>
        <v/>
      </c>
      <c r="F4" s="691" t="str">
        <f>IF('LYNX GRP'!N12=0,"",'LYNX GRP'!N12)</f>
        <v/>
      </c>
      <c r="G4" s="691" t="str">
        <f>IF('LYNX GRP'!O12=0,"",'LYNX GRP'!O12)</f>
        <v/>
      </c>
      <c r="H4" s="691" t="str">
        <f>IF('LYNX GRP'!P12=0,"",'LYNX GRP'!P12)</f>
        <v/>
      </c>
      <c r="I4" s="691" t="str">
        <f>IF('LYNX GRP'!Q12=0,"",'LYNX GRP'!Q12)</f>
        <v/>
      </c>
      <c r="J4" s="691" t="str">
        <f>IF('LYNX GRP'!R12=0,"",'LYNX GRP'!R12)</f>
        <v/>
      </c>
      <c r="K4" s="691" t="str">
        <f>IF('LYNX GRP'!S12=0,"",'LYNX GRP'!S12)</f>
        <v/>
      </c>
      <c r="L4" s="691" t="str">
        <f>IF('LYNX GRP'!T12=0,"",'LYNX GRP'!T12)</f>
        <v/>
      </c>
      <c r="M4" s="691" t="str">
        <f>IF('LYNX GRP'!U12=0,"",'LYNX GRP'!U12)</f>
        <v/>
      </c>
      <c r="N4" s="691" t="str">
        <f>IF('LYNX GRP'!V12=0,"",'LYNX GRP'!V12)</f>
        <v/>
      </c>
      <c r="O4" s="691" t="str">
        <f>IF('LYNX GRP'!W12=0,"",'LYNX GRP'!W12)</f>
        <v/>
      </c>
      <c r="P4" s="691" t="str">
        <f>IF('LYNX GRP'!X12=0,"",'LYNX GRP'!X12)</f>
        <v/>
      </c>
      <c r="Q4" s="691" t="str">
        <f>IF('LYNX GRP'!Y12=0,"",'LYNX GRP'!Y12)</f>
        <v/>
      </c>
      <c r="R4" s="691">
        <f>'PRODUCTION LIST lynx grp'!Q7</f>
        <v>0</v>
      </c>
    </row>
    <row r="5" spans="1:18" ht="23.25" customHeight="1">
      <c r="C5" s="8" t="str">
        <f>'LYNX GRP'!D13</f>
        <v>L3-GRP-DT</v>
      </c>
      <c r="D5" s="691" t="str">
        <f>IF('LYNX GRP'!L13=0,"",'LYNX GRP'!L13)</f>
        <v/>
      </c>
      <c r="E5" s="691" t="str">
        <f>IF('LYNX GRP'!M13=0,"",'LYNX GRP'!M13)</f>
        <v/>
      </c>
      <c r="F5" s="691" t="str">
        <f>IF('LYNX GRP'!N13=0,"",'LYNX GRP'!N13)</f>
        <v/>
      </c>
      <c r="G5" s="691" t="str">
        <f>IF('LYNX GRP'!O13=0,"",'LYNX GRP'!O13)</f>
        <v/>
      </c>
      <c r="H5" s="691" t="str">
        <f>IF('LYNX GRP'!P13=0,"",'LYNX GRP'!P13)</f>
        <v/>
      </c>
      <c r="I5" s="691" t="str">
        <f>IF('LYNX GRP'!Q13=0,"",'LYNX GRP'!Q13)</f>
        <v/>
      </c>
      <c r="J5" s="691" t="str">
        <f>IF('LYNX GRP'!R13=0,"",'LYNX GRP'!R13)</f>
        <v/>
      </c>
      <c r="K5" s="691" t="str">
        <f>IF('LYNX GRP'!S13=0,"",'LYNX GRP'!S13)</f>
        <v/>
      </c>
      <c r="L5" s="691" t="str">
        <f>IF('LYNX GRP'!T13=0,"",'LYNX GRP'!T13)</f>
        <v/>
      </c>
      <c r="M5" s="691" t="str">
        <f>IF('LYNX GRP'!U13=0,"",'LYNX GRP'!U13)</f>
        <v/>
      </c>
      <c r="N5" s="691" t="str">
        <f>IF('LYNX GRP'!V13=0,"",'LYNX GRP'!V13)</f>
        <v/>
      </c>
      <c r="O5" s="691" t="str">
        <f>IF('LYNX GRP'!W13=0,"",'LYNX GRP'!W13)</f>
        <v/>
      </c>
      <c r="P5" s="691" t="str">
        <f>IF('LYNX GRP'!X13=0,"",'LYNX GRP'!X13)</f>
        <v/>
      </c>
      <c r="Q5" s="691" t="str">
        <f>IF('LYNX GRP'!Y13=0,"",'LYNX GRP'!Y13)</f>
        <v/>
      </c>
      <c r="R5" s="691">
        <f>'PRODUCTION LIST lynx grp'!Q8</f>
        <v>0</v>
      </c>
    </row>
    <row r="6" spans="1:18" ht="23.25" customHeight="1">
      <c r="C6" s="8" t="str">
        <f>'LYNX GRP'!D14</f>
        <v>L4-GRP-DT</v>
      </c>
      <c r="D6" s="691" t="str">
        <f>IF('LYNX GRP'!L14=0,"",'LYNX GRP'!L14)</f>
        <v/>
      </c>
      <c r="E6" s="691" t="str">
        <f>IF('LYNX GRP'!M14=0,"",'LYNX GRP'!M14)</f>
        <v/>
      </c>
      <c r="F6" s="691" t="str">
        <f>IF('LYNX GRP'!N14=0,"",'LYNX GRP'!N14)</f>
        <v/>
      </c>
      <c r="G6" s="691" t="str">
        <f>IF('LYNX GRP'!O14=0,"",'LYNX GRP'!O14)</f>
        <v/>
      </c>
      <c r="H6" s="691" t="str">
        <f>IF('LYNX GRP'!P14=0,"",'LYNX GRP'!P14)</f>
        <v/>
      </c>
      <c r="I6" s="691" t="str">
        <f>IF('LYNX GRP'!Q14=0,"",'LYNX GRP'!Q14)</f>
        <v/>
      </c>
      <c r="J6" s="691" t="str">
        <f>IF('LYNX GRP'!R14=0,"",'LYNX GRP'!R14)</f>
        <v/>
      </c>
      <c r="K6" s="691" t="str">
        <f>IF('LYNX GRP'!S14=0,"",'LYNX GRP'!S14)</f>
        <v/>
      </c>
      <c r="L6" s="691" t="str">
        <f>IF('LYNX GRP'!T14=0,"",'LYNX GRP'!T14)</f>
        <v/>
      </c>
      <c r="M6" s="691" t="str">
        <f>IF('LYNX GRP'!U14=0,"",'LYNX GRP'!U14)</f>
        <v/>
      </c>
      <c r="N6" s="691" t="str">
        <f>IF('LYNX GRP'!V14=0,"",'LYNX GRP'!V14)</f>
        <v/>
      </c>
      <c r="O6" s="691" t="str">
        <f>IF('LYNX GRP'!W14=0,"",'LYNX GRP'!W14)</f>
        <v/>
      </c>
      <c r="P6" s="691" t="str">
        <f>IF('LYNX GRP'!X14=0,"",'LYNX GRP'!X14)</f>
        <v/>
      </c>
      <c r="Q6" s="691" t="str">
        <f>IF('LYNX GRP'!Y14=0,"",'LYNX GRP'!Y14)</f>
        <v/>
      </c>
      <c r="R6" s="691">
        <f>'PRODUCTION LIST lynx grp'!Q9</f>
        <v>0</v>
      </c>
    </row>
    <row r="7" spans="1:18" ht="23.25" customHeight="1">
      <c r="C7" s="8" t="str">
        <f>'LYNX GRP'!D15</f>
        <v>L5-GRP-DT</v>
      </c>
      <c r="D7" s="691" t="str">
        <f>IF('LYNX GRP'!L15=0,"",'LYNX GRP'!L15)</f>
        <v/>
      </c>
      <c r="E7" s="691" t="str">
        <f>IF('LYNX GRP'!M15=0,"",'LYNX GRP'!M15)</f>
        <v/>
      </c>
      <c r="F7" s="691" t="str">
        <f>IF('LYNX GRP'!N15=0,"",'LYNX GRP'!N15)</f>
        <v/>
      </c>
      <c r="G7" s="691" t="str">
        <f>IF('LYNX GRP'!O15=0,"",'LYNX GRP'!O15)</f>
        <v/>
      </c>
      <c r="H7" s="691" t="str">
        <f>IF('LYNX GRP'!P15=0,"",'LYNX GRP'!P15)</f>
        <v/>
      </c>
      <c r="I7" s="691" t="str">
        <f>IF('LYNX GRP'!Q15=0,"",'LYNX GRP'!Q15)</f>
        <v/>
      </c>
      <c r="J7" s="691" t="str">
        <f>IF('LYNX GRP'!R15=0,"",'LYNX GRP'!R15)</f>
        <v/>
      </c>
      <c r="K7" s="691" t="str">
        <f>IF('LYNX GRP'!S15=0,"",'LYNX GRP'!S15)</f>
        <v/>
      </c>
      <c r="L7" s="691" t="str">
        <f>IF('LYNX GRP'!T15=0,"",'LYNX GRP'!T15)</f>
        <v/>
      </c>
      <c r="M7" s="691" t="str">
        <f>IF('LYNX GRP'!U15=0,"",'LYNX GRP'!U15)</f>
        <v/>
      </c>
      <c r="N7" s="691" t="str">
        <f>IF('LYNX GRP'!V15=0,"",'LYNX GRP'!V15)</f>
        <v/>
      </c>
      <c r="O7" s="691" t="str">
        <f>IF('LYNX GRP'!W15=0,"",'LYNX GRP'!W15)</f>
        <v/>
      </c>
      <c r="P7" s="691" t="str">
        <f>IF('LYNX GRP'!X15=0,"",'LYNX GRP'!X15)</f>
        <v/>
      </c>
      <c r="Q7" s="691" t="str">
        <f>IF('LYNX GRP'!Y15=0,"",'LYNX GRP'!Y15)</f>
        <v/>
      </c>
      <c r="R7" s="691">
        <f>'PRODUCTION LIST lynx grp'!Q10</f>
        <v>0</v>
      </c>
    </row>
    <row r="8" spans="1:18" ht="23.25" customHeight="1">
      <c r="C8" s="8" t="str">
        <f>'LYNX GRP'!D16</f>
        <v>L6-GRP-DT</v>
      </c>
      <c r="D8" s="691" t="str">
        <f>IF('LYNX GRP'!L16=0,"",'LYNX GRP'!L16)</f>
        <v/>
      </c>
      <c r="E8" s="691" t="str">
        <f>IF('LYNX GRP'!M16=0,"",'LYNX GRP'!M16)</f>
        <v/>
      </c>
      <c r="F8" s="691" t="str">
        <f>IF('LYNX GRP'!N16=0,"",'LYNX GRP'!N16)</f>
        <v/>
      </c>
      <c r="G8" s="691" t="str">
        <f>IF('LYNX GRP'!O16=0,"",'LYNX GRP'!O16)</f>
        <v/>
      </c>
      <c r="H8" s="691" t="str">
        <f>IF('LYNX GRP'!P16=0,"",'LYNX GRP'!P16)</f>
        <v/>
      </c>
      <c r="I8" s="691" t="str">
        <f>IF('LYNX GRP'!Q16=0,"",'LYNX GRP'!Q16)</f>
        <v/>
      </c>
      <c r="J8" s="691" t="str">
        <f>IF('LYNX GRP'!R16=0,"",'LYNX GRP'!R16)</f>
        <v/>
      </c>
      <c r="K8" s="691" t="str">
        <f>IF('LYNX GRP'!S16=0,"",'LYNX GRP'!S16)</f>
        <v/>
      </c>
      <c r="L8" s="691" t="str">
        <f>IF('LYNX GRP'!T16=0,"",'LYNX GRP'!T16)</f>
        <v/>
      </c>
      <c r="M8" s="691" t="str">
        <f>IF('LYNX GRP'!U16=0,"",'LYNX GRP'!U16)</f>
        <v/>
      </c>
      <c r="N8" s="691" t="str">
        <f>IF('LYNX GRP'!V16=0,"",'LYNX GRP'!V16)</f>
        <v/>
      </c>
      <c r="O8" s="691" t="str">
        <f>IF('LYNX GRP'!W16=0,"",'LYNX GRP'!W16)</f>
        <v/>
      </c>
      <c r="P8" s="691" t="str">
        <f>IF('LYNX GRP'!X16=0,"",'LYNX GRP'!X16)</f>
        <v/>
      </c>
      <c r="Q8" s="691" t="str">
        <f>IF('LYNX GRP'!Y16=0,"",'LYNX GRP'!Y16)</f>
        <v/>
      </c>
      <c r="R8" s="691">
        <f>'PRODUCTION LIST lynx grp'!Q11</f>
        <v>0</v>
      </c>
    </row>
    <row r="9" spans="1:18" ht="23.25" customHeight="1">
      <c r="C9" s="8" t="str">
        <f>'LYNX GRP'!D17</f>
        <v>L7-GRP-DT</v>
      </c>
      <c r="D9" s="691" t="str">
        <f>IF('LYNX GRP'!L17=0,"",'LYNX GRP'!L17)</f>
        <v/>
      </c>
      <c r="E9" s="691" t="str">
        <f>IF('LYNX GRP'!M17=0,"",'LYNX GRP'!M17)</f>
        <v/>
      </c>
      <c r="F9" s="691" t="str">
        <f>IF('LYNX GRP'!N17=0,"",'LYNX GRP'!N17)</f>
        <v/>
      </c>
      <c r="G9" s="691" t="str">
        <f>IF('LYNX GRP'!O17=0,"",'LYNX GRP'!O17)</f>
        <v/>
      </c>
      <c r="H9" s="691" t="str">
        <f>IF('LYNX GRP'!P17=0,"",'LYNX GRP'!P17)</f>
        <v/>
      </c>
      <c r="I9" s="691" t="str">
        <f>IF('LYNX GRP'!Q17=0,"",'LYNX GRP'!Q17)</f>
        <v/>
      </c>
      <c r="J9" s="691" t="str">
        <f>IF('LYNX GRP'!R17=0,"",'LYNX GRP'!R17)</f>
        <v/>
      </c>
      <c r="K9" s="691" t="str">
        <f>IF('LYNX GRP'!S17=0,"",'LYNX GRP'!S17)</f>
        <v/>
      </c>
      <c r="L9" s="691" t="str">
        <f>IF('LYNX GRP'!T17=0,"",'LYNX GRP'!T17)</f>
        <v/>
      </c>
      <c r="M9" s="691" t="str">
        <f>IF('LYNX GRP'!U17=0,"",'LYNX GRP'!U17)</f>
        <v/>
      </c>
      <c r="N9" s="691" t="str">
        <f>IF('LYNX GRP'!V17=0,"",'LYNX GRP'!V17)</f>
        <v/>
      </c>
      <c r="O9" s="691" t="str">
        <f>IF('LYNX GRP'!W17=0,"",'LYNX GRP'!W17)</f>
        <v/>
      </c>
      <c r="P9" s="691" t="str">
        <f>IF('LYNX GRP'!X17=0,"",'LYNX GRP'!X17)</f>
        <v/>
      </c>
      <c r="Q9" s="691" t="str">
        <f>IF('LYNX GRP'!Y17=0,"",'LYNX GRP'!Y17)</f>
        <v/>
      </c>
      <c r="R9" s="691">
        <f>'PRODUCTION LIST lynx grp'!Q12</f>
        <v>0</v>
      </c>
    </row>
    <row r="10" spans="1:18" ht="23.25" customHeight="1">
      <c r="C10" s="8" t="str">
        <f>'LYNX GRP'!D18</f>
        <v>L8-GRP-DT</v>
      </c>
      <c r="D10" s="691" t="str">
        <f>IF('LYNX GRP'!L18=0,"",'LYNX GRP'!L18)</f>
        <v/>
      </c>
      <c r="E10" s="691" t="str">
        <f>IF('LYNX GRP'!M18=0,"",'LYNX GRP'!M18)</f>
        <v/>
      </c>
      <c r="F10" s="691" t="str">
        <f>IF('LYNX GRP'!N18=0,"",'LYNX GRP'!N18)</f>
        <v/>
      </c>
      <c r="G10" s="691" t="str">
        <f>IF('LYNX GRP'!O18=0,"",'LYNX GRP'!O18)</f>
        <v/>
      </c>
      <c r="H10" s="691" t="str">
        <f>IF('LYNX GRP'!P18=0,"",'LYNX GRP'!P18)</f>
        <v/>
      </c>
      <c r="I10" s="691" t="str">
        <f>IF('LYNX GRP'!Q18=0,"",'LYNX GRP'!Q18)</f>
        <v/>
      </c>
      <c r="J10" s="691" t="str">
        <f>IF('LYNX GRP'!R18=0,"",'LYNX GRP'!R18)</f>
        <v/>
      </c>
      <c r="K10" s="691" t="str">
        <f>IF('LYNX GRP'!S18=0,"",'LYNX GRP'!S18)</f>
        <v/>
      </c>
      <c r="L10" s="691" t="str">
        <f>IF('LYNX GRP'!T18=0,"",'LYNX GRP'!T18)</f>
        <v/>
      </c>
      <c r="M10" s="691" t="str">
        <f>IF('LYNX GRP'!U18=0,"",'LYNX GRP'!U18)</f>
        <v/>
      </c>
      <c r="N10" s="691" t="str">
        <f>IF('LYNX GRP'!V18=0,"",'LYNX GRP'!V18)</f>
        <v/>
      </c>
      <c r="O10" s="691" t="str">
        <f>IF('LYNX GRP'!W18=0,"",'LYNX GRP'!W18)</f>
        <v/>
      </c>
      <c r="P10" s="691" t="str">
        <f>IF('LYNX GRP'!X18=0,"",'LYNX GRP'!X18)</f>
        <v/>
      </c>
      <c r="Q10" s="691" t="str">
        <f>IF('LYNX GRP'!Y18=0,"",'LYNX GRP'!Y18)</f>
        <v/>
      </c>
      <c r="R10" s="691">
        <f>'PRODUCTION LIST lynx grp'!Q13</f>
        <v>0</v>
      </c>
    </row>
    <row r="11" spans="1:18" ht="23.25" customHeight="1">
      <c r="C11" s="8" t="str">
        <f>'LYNX GRP'!D19</f>
        <v>L9-GRP-DT</v>
      </c>
      <c r="D11" s="691" t="str">
        <f>IF('LYNX GRP'!L19=0,"",'LYNX GRP'!L19)</f>
        <v/>
      </c>
      <c r="E11" s="691" t="str">
        <f>IF('LYNX GRP'!M19=0,"",'LYNX GRP'!M19)</f>
        <v/>
      </c>
      <c r="F11" s="691" t="str">
        <f>IF('LYNX GRP'!N19=0,"",'LYNX GRP'!N19)</f>
        <v/>
      </c>
      <c r="G11" s="691" t="str">
        <f>IF('LYNX GRP'!O19=0,"",'LYNX GRP'!O19)</f>
        <v/>
      </c>
      <c r="H11" s="691" t="str">
        <f>IF('LYNX GRP'!P19=0,"",'LYNX GRP'!P19)</f>
        <v/>
      </c>
      <c r="I11" s="691" t="str">
        <f>IF('LYNX GRP'!Q19=0,"",'LYNX GRP'!Q19)</f>
        <v/>
      </c>
      <c r="J11" s="691" t="str">
        <f>IF('LYNX GRP'!R19=0,"",'LYNX GRP'!R19)</f>
        <v/>
      </c>
      <c r="K11" s="691" t="str">
        <f>IF('LYNX GRP'!S19=0,"",'LYNX GRP'!S19)</f>
        <v/>
      </c>
      <c r="L11" s="691" t="str">
        <f>IF('LYNX GRP'!T19=0,"",'LYNX GRP'!T19)</f>
        <v/>
      </c>
      <c r="M11" s="691" t="str">
        <f>IF('LYNX GRP'!U19=0,"",'LYNX GRP'!U19)</f>
        <v/>
      </c>
      <c r="N11" s="691" t="str">
        <f>IF('LYNX GRP'!V19=0,"",'LYNX GRP'!V19)</f>
        <v/>
      </c>
      <c r="O11" s="691" t="str">
        <f>IF('LYNX GRP'!W19=0,"",'LYNX GRP'!W19)</f>
        <v/>
      </c>
      <c r="P11" s="691" t="str">
        <f>IF('LYNX GRP'!X19=0,"",'LYNX GRP'!X19)</f>
        <v/>
      </c>
      <c r="Q11" s="691" t="str">
        <f>IF('LYNX GRP'!Y19=0,"",'LYNX GRP'!Y19)</f>
        <v/>
      </c>
      <c r="R11" s="691">
        <f>'PRODUCTION LIST lynx grp'!Q14</f>
        <v>0</v>
      </c>
    </row>
    <row r="12" spans="1:18" ht="23.25" customHeight="1">
      <c r="C12" s="8" t="str">
        <f>'LYNX GRP'!D20</f>
        <v>L10-GRP-DT</v>
      </c>
      <c r="D12" s="691" t="str">
        <f>IF('LYNX GRP'!L20=0,"",'LYNX GRP'!L20)</f>
        <v/>
      </c>
      <c r="E12" s="691" t="str">
        <f>IF('LYNX GRP'!M20=0,"",'LYNX GRP'!M20)</f>
        <v/>
      </c>
      <c r="F12" s="691" t="str">
        <f>IF('LYNX GRP'!N20=0,"",'LYNX GRP'!N20)</f>
        <v/>
      </c>
      <c r="G12" s="691" t="str">
        <f>IF('LYNX GRP'!O20=0,"",'LYNX GRP'!O20)</f>
        <v/>
      </c>
      <c r="H12" s="691" t="str">
        <f>IF('LYNX GRP'!P20=0,"",'LYNX GRP'!P20)</f>
        <v/>
      </c>
      <c r="I12" s="691" t="str">
        <f>IF('LYNX GRP'!Q20=0,"",'LYNX GRP'!Q20)</f>
        <v/>
      </c>
      <c r="J12" s="691" t="str">
        <f>IF('LYNX GRP'!R20=0,"",'LYNX GRP'!R20)</f>
        <v/>
      </c>
      <c r="K12" s="691" t="str">
        <f>IF('LYNX GRP'!S20=0,"",'LYNX GRP'!S20)</f>
        <v/>
      </c>
      <c r="L12" s="691" t="str">
        <f>IF('LYNX GRP'!T20=0,"",'LYNX GRP'!T20)</f>
        <v/>
      </c>
      <c r="M12" s="691" t="str">
        <f>IF('LYNX GRP'!U20=0,"",'LYNX GRP'!U20)</f>
        <v/>
      </c>
      <c r="N12" s="691" t="str">
        <f>IF('LYNX GRP'!V20=0,"",'LYNX GRP'!V20)</f>
        <v/>
      </c>
      <c r="O12" s="691" t="str">
        <f>IF('LYNX GRP'!W20=0,"",'LYNX GRP'!W20)</f>
        <v/>
      </c>
      <c r="P12" s="691" t="str">
        <f>IF('LYNX GRP'!X20=0,"",'LYNX GRP'!X20)</f>
        <v/>
      </c>
      <c r="Q12" s="691" t="str">
        <f>IF('LYNX GRP'!Y20=0,"",'LYNX GRP'!Y20)</f>
        <v/>
      </c>
      <c r="R12" s="691">
        <f>'PRODUCTION LIST lynx grp'!Q15</f>
        <v>0</v>
      </c>
    </row>
    <row r="13" spans="1:18" ht="23.25" customHeight="1">
      <c r="C13" s="8" t="str">
        <f>'LYNX GRP'!D21</f>
        <v>L11-GRP</v>
      </c>
      <c r="D13" s="691" t="str">
        <f>IF('LYNX GRP'!L21=0,"",'LYNX GRP'!L21)</f>
        <v/>
      </c>
      <c r="E13" s="691" t="str">
        <f>IF('LYNX GRP'!M21=0,"",'LYNX GRP'!M21)</f>
        <v/>
      </c>
      <c r="F13" s="691" t="str">
        <f>IF('LYNX GRP'!N21=0,"",'LYNX GRP'!N21)</f>
        <v/>
      </c>
      <c r="G13" s="691" t="str">
        <f>IF('LYNX GRP'!O21=0,"",'LYNX GRP'!O21)</f>
        <v/>
      </c>
      <c r="H13" s="691" t="str">
        <f>IF('LYNX GRP'!P21=0,"",'LYNX GRP'!P21)</f>
        <v/>
      </c>
      <c r="I13" s="691" t="str">
        <f>IF('LYNX GRP'!Q21=0,"",'LYNX GRP'!Q21)</f>
        <v/>
      </c>
      <c r="J13" s="691" t="str">
        <f>IF('LYNX GRP'!R21=0,"",'LYNX GRP'!R21)</f>
        <v/>
      </c>
      <c r="K13" s="691" t="str">
        <f>IF('LYNX GRP'!S21=0,"",'LYNX GRP'!S21)</f>
        <v/>
      </c>
      <c r="L13" s="691" t="str">
        <f>IF('LYNX GRP'!T21=0,"",'LYNX GRP'!T21)</f>
        <v/>
      </c>
      <c r="M13" s="691" t="str">
        <f>IF('LYNX GRP'!U21=0,"",'LYNX GRP'!U21)</f>
        <v/>
      </c>
      <c r="N13" s="691" t="str">
        <f>IF('LYNX GRP'!V21=0,"",'LYNX GRP'!V21)</f>
        <v/>
      </c>
      <c r="O13" s="691" t="str">
        <f>IF('LYNX GRP'!W21=0,"",'LYNX GRP'!W21)</f>
        <v/>
      </c>
      <c r="P13" s="691" t="str">
        <f>IF('LYNX GRP'!X21=0,"",'LYNX GRP'!X21)</f>
        <v/>
      </c>
      <c r="Q13" s="691" t="str">
        <f>IF('LYNX GRP'!Y21=0,"",'LYNX GRP'!Y21)</f>
        <v/>
      </c>
      <c r="R13" s="691">
        <f>'PRODUCTION LIST lynx grp'!Q16</f>
        <v>0</v>
      </c>
    </row>
    <row r="14" spans="1:18" ht="23.25" customHeight="1">
      <c r="C14" s="8" t="str">
        <f>'LYNX GRP'!D22</f>
        <v>L12-GRP-DT</v>
      </c>
      <c r="D14" s="691" t="str">
        <f>IF('LYNX GRP'!L22=0,"",'LYNX GRP'!L22)</f>
        <v/>
      </c>
      <c r="E14" s="691" t="str">
        <f>IF('LYNX GRP'!M22=0,"",'LYNX GRP'!M22)</f>
        <v/>
      </c>
      <c r="F14" s="691" t="str">
        <f>IF('LYNX GRP'!N22=0,"",'LYNX GRP'!N22)</f>
        <v/>
      </c>
      <c r="G14" s="691" t="str">
        <f>IF('LYNX GRP'!O22=0,"",'LYNX GRP'!O22)</f>
        <v/>
      </c>
      <c r="H14" s="691" t="str">
        <f>IF('LYNX GRP'!P22=0,"",'LYNX GRP'!P22)</f>
        <v/>
      </c>
      <c r="I14" s="691" t="str">
        <f>IF('LYNX GRP'!Q22=0,"",'LYNX GRP'!Q22)</f>
        <v/>
      </c>
      <c r="J14" s="691" t="str">
        <f>IF('LYNX GRP'!R22=0,"",'LYNX GRP'!R22)</f>
        <v/>
      </c>
      <c r="K14" s="691" t="str">
        <f>IF('LYNX GRP'!S22=0,"",'LYNX GRP'!S22)</f>
        <v/>
      </c>
      <c r="L14" s="691" t="str">
        <f>IF('LYNX GRP'!T22=0,"",'LYNX GRP'!T22)</f>
        <v/>
      </c>
      <c r="M14" s="691" t="str">
        <f>IF('LYNX GRP'!U22=0,"",'LYNX GRP'!U22)</f>
        <v/>
      </c>
      <c r="N14" s="691" t="str">
        <f>IF('LYNX GRP'!V22=0,"",'LYNX GRP'!V22)</f>
        <v/>
      </c>
      <c r="O14" s="691" t="str">
        <f>IF('LYNX GRP'!W22=0,"",'LYNX GRP'!W22)</f>
        <v/>
      </c>
      <c r="P14" s="691" t="str">
        <f>IF('LYNX GRP'!X22=0,"",'LYNX GRP'!X22)</f>
        <v/>
      </c>
      <c r="Q14" s="691" t="str">
        <f>IF('LYNX GRP'!Y22=0,"",'LYNX GRP'!Y22)</f>
        <v/>
      </c>
      <c r="R14" s="691">
        <f>'PRODUCTION LIST lynx grp'!Q17</f>
        <v>0</v>
      </c>
    </row>
    <row r="15" spans="1:18" ht="23.25" customHeight="1">
      <c r="C15" s="8" t="str">
        <f>'LYNX GRP'!D23</f>
        <v>L13-GRP</v>
      </c>
      <c r="D15" s="691" t="str">
        <f>IF('LYNX GRP'!L23=0,"",'LYNX GRP'!L23)</f>
        <v/>
      </c>
      <c r="E15" s="691" t="str">
        <f>IF('LYNX GRP'!M23=0,"",'LYNX GRP'!M23)</f>
        <v/>
      </c>
      <c r="F15" s="691" t="str">
        <f>IF('LYNX GRP'!N23=0,"",'LYNX GRP'!N23)</f>
        <v/>
      </c>
      <c r="G15" s="691" t="str">
        <f>IF('LYNX GRP'!O23=0,"",'LYNX GRP'!O23)</f>
        <v/>
      </c>
      <c r="H15" s="691" t="str">
        <f>IF('LYNX GRP'!P23=0,"",'LYNX GRP'!P23)</f>
        <v/>
      </c>
      <c r="I15" s="691" t="str">
        <f>IF('LYNX GRP'!Q23=0,"",'LYNX GRP'!Q23)</f>
        <v/>
      </c>
      <c r="J15" s="691" t="str">
        <f>IF('LYNX GRP'!R23=0,"",'LYNX GRP'!R23)</f>
        <v/>
      </c>
      <c r="K15" s="691" t="str">
        <f>IF('LYNX GRP'!S23=0,"",'LYNX GRP'!S23)</f>
        <v/>
      </c>
      <c r="L15" s="691" t="str">
        <f>IF('LYNX GRP'!T23=0,"",'LYNX GRP'!T23)</f>
        <v/>
      </c>
      <c r="M15" s="691" t="str">
        <f>IF('LYNX GRP'!U23=0,"",'LYNX GRP'!U23)</f>
        <v/>
      </c>
      <c r="N15" s="691" t="str">
        <f>IF('LYNX GRP'!V23=0,"",'LYNX GRP'!V23)</f>
        <v/>
      </c>
      <c r="O15" s="691" t="str">
        <f>IF('LYNX GRP'!W23=0,"",'LYNX GRP'!W23)</f>
        <v/>
      </c>
      <c r="P15" s="691" t="str">
        <f>IF('LYNX GRP'!X23=0,"",'LYNX GRP'!X23)</f>
        <v/>
      </c>
      <c r="Q15" s="691" t="str">
        <f>IF('LYNX GRP'!Y23=0,"",'LYNX GRP'!Y23)</f>
        <v/>
      </c>
      <c r="R15" s="691">
        <f>'PRODUCTION LIST lynx grp'!Q18</f>
        <v>0</v>
      </c>
    </row>
    <row r="16" spans="1:18" ht="23.25" customHeight="1">
      <c r="C16" s="8" t="str">
        <f>'LYNX GRP'!D24</f>
        <v>L14-GRP-DT</v>
      </c>
      <c r="D16" s="691" t="str">
        <f>IF('LYNX GRP'!L24=0,"",'LYNX GRP'!L24)</f>
        <v/>
      </c>
      <c r="E16" s="691" t="str">
        <f>IF('LYNX GRP'!M24=0,"",'LYNX GRP'!M24)</f>
        <v/>
      </c>
      <c r="F16" s="691" t="str">
        <f>IF('LYNX GRP'!N24=0,"",'LYNX GRP'!N24)</f>
        <v/>
      </c>
      <c r="G16" s="691" t="str">
        <f>IF('LYNX GRP'!O24=0,"",'LYNX GRP'!O24)</f>
        <v/>
      </c>
      <c r="H16" s="691" t="str">
        <f>IF('LYNX GRP'!P24=0,"",'LYNX GRP'!P24)</f>
        <v/>
      </c>
      <c r="I16" s="691" t="str">
        <f>IF('LYNX GRP'!Q24=0,"",'LYNX GRP'!Q24)</f>
        <v/>
      </c>
      <c r="J16" s="691" t="str">
        <f>IF('LYNX GRP'!R24=0,"",'LYNX GRP'!R24)</f>
        <v/>
      </c>
      <c r="K16" s="691" t="str">
        <f>IF('LYNX GRP'!S24=0,"",'LYNX GRP'!S24)</f>
        <v/>
      </c>
      <c r="L16" s="691" t="str">
        <f>IF('LYNX GRP'!T24=0,"",'LYNX GRP'!T24)</f>
        <v/>
      </c>
      <c r="M16" s="691" t="str">
        <f>IF('LYNX GRP'!U24=0,"",'LYNX GRP'!U24)</f>
        <v/>
      </c>
      <c r="N16" s="691" t="str">
        <f>IF('LYNX GRP'!V24=0,"",'LYNX GRP'!V24)</f>
        <v/>
      </c>
      <c r="O16" s="691" t="str">
        <f>IF('LYNX GRP'!W24=0,"",'LYNX GRP'!W24)</f>
        <v/>
      </c>
      <c r="P16" s="691" t="str">
        <f>IF('LYNX GRP'!X24=0,"",'LYNX GRP'!X24)</f>
        <v/>
      </c>
      <c r="Q16" s="691" t="str">
        <f>IF('LYNX GRP'!Y24=0,"",'LYNX GRP'!Y24)</f>
        <v/>
      </c>
      <c r="R16" s="691">
        <f>'PRODUCTION LIST lynx grp'!Q19</f>
        <v>0</v>
      </c>
    </row>
    <row r="17" spans="3:18" ht="23.25" customHeight="1">
      <c r="C17" s="8" t="str">
        <f>'LYNX GRP'!D25</f>
        <v>L15-GRP</v>
      </c>
      <c r="D17" s="691" t="str">
        <f>IF('LYNX GRP'!L25=0,"",'LYNX GRP'!L25)</f>
        <v/>
      </c>
      <c r="E17" s="691" t="str">
        <f>IF('LYNX GRP'!M25=0,"",'LYNX GRP'!M25)</f>
        <v/>
      </c>
      <c r="F17" s="691" t="str">
        <f>IF('LYNX GRP'!N25=0,"",'LYNX GRP'!N25)</f>
        <v/>
      </c>
      <c r="G17" s="691" t="str">
        <f>IF('LYNX GRP'!O25=0,"",'LYNX GRP'!O25)</f>
        <v/>
      </c>
      <c r="H17" s="691" t="str">
        <f>IF('LYNX GRP'!P25=0,"",'LYNX GRP'!P25)</f>
        <v/>
      </c>
      <c r="I17" s="691" t="str">
        <f>IF('LYNX GRP'!Q25=0,"",'LYNX GRP'!Q25)</f>
        <v/>
      </c>
      <c r="J17" s="691" t="str">
        <f>IF('LYNX GRP'!R25=0,"",'LYNX GRP'!R25)</f>
        <v/>
      </c>
      <c r="K17" s="691" t="str">
        <f>IF('LYNX GRP'!S25=0,"",'LYNX GRP'!S25)</f>
        <v/>
      </c>
      <c r="L17" s="691" t="str">
        <f>IF('LYNX GRP'!T25=0,"",'LYNX GRP'!T25)</f>
        <v/>
      </c>
      <c r="M17" s="691" t="str">
        <f>IF('LYNX GRP'!U25=0,"",'LYNX GRP'!U25)</f>
        <v/>
      </c>
      <c r="N17" s="691" t="str">
        <f>IF('LYNX GRP'!V25=0,"",'LYNX GRP'!V25)</f>
        <v/>
      </c>
      <c r="O17" s="691" t="str">
        <f>IF('LYNX GRP'!W25=0,"",'LYNX GRP'!W25)</f>
        <v/>
      </c>
      <c r="P17" s="691" t="str">
        <f>IF('LYNX GRP'!X25=0,"",'LYNX GRP'!X25)</f>
        <v/>
      </c>
      <c r="Q17" s="691" t="str">
        <f>IF('LYNX GRP'!Y25=0,"",'LYNX GRP'!Y25)</f>
        <v/>
      </c>
      <c r="R17" s="691">
        <f>'PRODUCTION LIST lynx grp'!Q20</f>
        <v>0</v>
      </c>
    </row>
    <row r="18" spans="3:18" ht="23.25" customHeight="1">
      <c r="C18" s="8" t="str">
        <f>'LYNX GRP'!D26</f>
        <v>L16-GRP</v>
      </c>
      <c r="D18" s="691" t="str">
        <f>IF('LYNX GRP'!L26=0,"",'LYNX GRP'!L26)</f>
        <v/>
      </c>
      <c r="E18" s="691" t="str">
        <f>IF('LYNX GRP'!M26=0,"",'LYNX GRP'!M26)</f>
        <v/>
      </c>
      <c r="F18" s="691" t="str">
        <f>IF('LYNX GRP'!N26=0,"",'LYNX GRP'!N26)</f>
        <v/>
      </c>
      <c r="G18" s="691" t="str">
        <f>IF('LYNX GRP'!O26=0,"",'LYNX GRP'!O26)</f>
        <v/>
      </c>
      <c r="H18" s="691" t="str">
        <f>IF('LYNX GRP'!P26=0,"",'LYNX GRP'!P26)</f>
        <v/>
      </c>
      <c r="I18" s="691" t="str">
        <f>IF('LYNX GRP'!Q26=0,"",'LYNX GRP'!Q26)</f>
        <v/>
      </c>
      <c r="J18" s="691" t="str">
        <f>IF('LYNX GRP'!R26=0,"",'LYNX GRP'!R26)</f>
        <v/>
      </c>
      <c r="K18" s="691" t="str">
        <f>IF('LYNX GRP'!S26=0,"",'LYNX GRP'!S26)</f>
        <v/>
      </c>
      <c r="L18" s="691" t="str">
        <f>IF('LYNX GRP'!T26=0,"",'LYNX GRP'!T26)</f>
        <v/>
      </c>
      <c r="M18" s="691" t="str">
        <f>IF('LYNX GRP'!U26=0,"",'LYNX GRP'!U26)</f>
        <v/>
      </c>
      <c r="N18" s="691" t="str">
        <f>IF('LYNX GRP'!V26=0,"",'LYNX GRP'!V26)</f>
        <v/>
      </c>
      <c r="O18" s="691" t="str">
        <f>IF('LYNX GRP'!W26=0,"",'LYNX GRP'!W26)</f>
        <v/>
      </c>
      <c r="P18" s="691" t="str">
        <f>IF('LYNX GRP'!X26=0,"",'LYNX GRP'!X26)</f>
        <v/>
      </c>
      <c r="Q18" s="691" t="str">
        <f>IF('LYNX GRP'!Y26=0,"",'LYNX GRP'!Y26)</f>
        <v/>
      </c>
      <c r="R18" s="691">
        <f>'PRODUCTION LIST lynx grp'!Q21</f>
        <v>0</v>
      </c>
    </row>
    <row r="19" spans="3:18" ht="23.25" customHeight="1">
      <c r="D19" s="49"/>
      <c r="E19" s="49"/>
      <c r="F19" s="9"/>
      <c r="G19" s="9"/>
      <c r="H19" s="9"/>
      <c r="I19" s="13"/>
      <c r="J19" s="13"/>
      <c r="K19" s="13"/>
      <c r="L19" s="50"/>
      <c r="M19" s="49"/>
      <c r="N19" s="9"/>
      <c r="O19" s="50"/>
      <c r="P19" s="50"/>
      <c r="Q19" s="50" t="s">
        <v>1480</v>
      </c>
    </row>
    <row r="20" spans="3:18" ht="23.25" customHeight="1">
      <c r="D20" s="14" t="s">
        <v>37</v>
      </c>
      <c r="E20" s="51"/>
      <c r="F20" s="52"/>
      <c r="G20" s="9"/>
      <c r="H20" s="9"/>
      <c r="I20" s="14" t="s">
        <v>38</v>
      </c>
      <c r="J20" s="14"/>
      <c r="K20" s="53"/>
      <c r="L20" s="53"/>
      <c r="M20" s="53"/>
      <c r="N20" s="52"/>
      <c r="O20" s="52"/>
      <c r="P20" s="52"/>
      <c r="Q20" s="52"/>
      <c r="R20" s="52"/>
    </row>
    <row r="21" spans="3:18" ht="23.25" customHeight="1">
      <c r="D21" s="14" t="s">
        <v>39</v>
      </c>
      <c r="E21" s="51"/>
      <c r="F21" s="52"/>
      <c r="G21" s="9"/>
      <c r="H21" s="9"/>
      <c r="I21" s="14" t="s">
        <v>40</v>
      </c>
      <c r="J21" s="14"/>
      <c r="K21" s="54"/>
      <c r="L21" s="54"/>
      <c r="M21" s="54"/>
      <c r="N21" s="55"/>
      <c r="O21" s="55"/>
      <c r="P21" s="55"/>
      <c r="Q21" s="55"/>
      <c r="R21" s="55"/>
    </row>
    <row r="22" spans="3:18" ht="23.25" customHeight="1">
      <c r="D22" s="49"/>
      <c r="E22" s="49"/>
      <c r="F22" s="9"/>
      <c r="G22" s="9"/>
      <c r="H22" s="9"/>
      <c r="I22" s="14" t="s">
        <v>41</v>
      </c>
      <c r="J22" s="14"/>
      <c r="K22" s="54"/>
      <c r="L22" s="54"/>
      <c r="M22" s="54"/>
      <c r="N22" s="55"/>
      <c r="O22" s="55"/>
      <c r="P22" s="55"/>
      <c r="Q22" s="55"/>
      <c r="R22" s="55"/>
    </row>
  </sheetData>
  <sheetProtection selectLockedCells="1" selectUnlockedCells="1"/>
  <autoFilter ref="R2:R16" xr:uid="{00000000-0009-0000-0000-000007000000}"/>
  <mergeCells count="2">
    <mergeCell ref="A1:G1"/>
    <mergeCell ref="I1:K1"/>
  </mergeCells>
  <conditionalFormatting sqref="C2:O2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{D9AD2B36-0CB7-4578-B841-3FE38F0BBCA3}</x14:id>
        </ext>
      </extLst>
    </cfRule>
  </conditionalFormatting>
  <conditionalFormatting sqref="P2">
    <cfRule type="dataBar" priority="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{D00F1166-C5BA-480E-8656-D5E1DD969EAC}</x14:id>
        </ext>
      </extLst>
    </cfRule>
  </conditionalFormatting>
  <conditionalFormatting sqref="Q2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{FD7C4168-C3FA-4E57-9B08-153E5E86D4A1}</x14:id>
        </ext>
      </extLst>
    </cfRule>
  </conditionalFormatting>
  <pageMargins left="0.25" right="0.25" top="0.75" bottom="0.75" header="0.3" footer="0.3"/>
  <pageSetup paperSize="9" orientation="portrait" horizontalDpi="1200" verticalDpi="1200" r:id="rId1"/>
  <headerFooter>
    <oddHeader>&amp;L&amp;"-,Krepko"&amp;14LYNX VOLUMES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AD2B36-0CB7-4578-B841-3FE38F0BBC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C2:O2</xm:sqref>
        </x14:conditionalFormatting>
        <x14:conditionalFormatting xmlns:xm="http://schemas.microsoft.com/office/excel/2006/main">
          <x14:cfRule type="dataBar" id="{D00F1166-C5BA-480E-8656-D5E1DD969E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P2</xm:sqref>
        </x14:conditionalFormatting>
        <x14:conditionalFormatting xmlns:xm="http://schemas.microsoft.com/office/excel/2006/main">
          <x14:cfRule type="dataBar" id="{FD7C4168-C3FA-4E57-9B08-153E5E86D4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"/>
  <sheetViews>
    <sheetView showGridLines="0" zoomScaleNormal="100" workbookViewId="0">
      <selection activeCell="D7" sqref="D7"/>
    </sheetView>
  </sheetViews>
  <sheetFormatPr defaultColWidth="12.296875" defaultRowHeight="23.25" customHeight="1"/>
  <cols>
    <col min="1" max="1" width="10" style="9" customWidth="1"/>
    <col min="2" max="2" width="4.5" style="9" customWidth="1"/>
    <col min="3" max="12" width="6.796875" style="16" customWidth="1"/>
    <col min="13" max="13" width="6" style="9" customWidth="1"/>
    <col min="14" max="14" width="5.796875" style="9" customWidth="1"/>
    <col min="15" max="15" width="8.5" style="9" customWidth="1"/>
    <col min="16" max="20" width="12.296875" style="9" customWidth="1"/>
    <col min="21" max="16384" width="12.296875" style="9"/>
  </cols>
  <sheetData>
    <row r="1" spans="1:18" ht="29.25" customHeight="1">
      <c r="A1" s="21"/>
      <c r="B1" s="21"/>
      <c r="C1" s="21"/>
      <c r="D1" s="21"/>
      <c r="E1" s="21"/>
      <c r="F1" s="21"/>
      <c r="G1" s="21"/>
      <c r="H1" s="21"/>
      <c r="M1" s="21"/>
      <c r="N1" s="22"/>
      <c r="O1" s="21"/>
    </row>
    <row r="2" spans="1:18" ht="22.05" customHeight="1">
      <c r="C2" s="21"/>
      <c r="D2" s="21"/>
      <c r="E2" s="21"/>
      <c r="F2" s="21"/>
      <c r="G2" s="21"/>
      <c r="H2" s="9" t="s">
        <v>152</v>
      </c>
      <c r="J2" s="214" t="s">
        <v>257</v>
      </c>
      <c r="K2" s="214"/>
      <c r="L2" s="214"/>
      <c r="M2" s="21"/>
      <c r="O2" s="21"/>
    </row>
    <row r="3" spans="1:18" ht="44.25" customHeight="1">
      <c r="A3" s="119"/>
      <c r="B3" s="120"/>
      <c r="C3" s="727"/>
      <c r="D3" s="728"/>
      <c r="E3" s="728"/>
      <c r="F3" s="728"/>
      <c r="G3" s="728"/>
      <c r="H3" s="729"/>
      <c r="I3" s="17"/>
      <c r="J3" s="730"/>
      <c r="K3" s="731"/>
      <c r="L3" s="731"/>
      <c r="M3" s="732"/>
    </row>
    <row r="4" spans="1:18" ht="21" customHeight="1">
      <c r="A4" s="23" t="s">
        <v>251</v>
      </c>
      <c r="B4" s="23"/>
      <c r="I4" s="207"/>
      <c r="M4" s="15">
        <f>SUM(M6:M17)</f>
        <v>0</v>
      </c>
      <c r="N4" s="123">
        <f>SUM(N6:N17)</f>
        <v>0</v>
      </c>
      <c r="O4" s="124"/>
    </row>
    <row r="5" spans="1:18" ht="31.5" customHeight="1">
      <c r="A5" s="110" t="s">
        <v>13</v>
      </c>
      <c r="B5" s="1" t="s">
        <v>254</v>
      </c>
      <c r="C5" s="12" t="s">
        <v>1</v>
      </c>
      <c r="D5" s="2" t="s">
        <v>2</v>
      </c>
      <c r="E5" s="2" t="s">
        <v>8</v>
      </c>
      <c r="F5" s="2" t="s">
        <v>27</v>
      </c>
      <c r="G5" s="2" t="s">
        <v>3</v>
      </c>
      <c r="H5" s="2" t="s">
        <v>11</v>
      </c>
      <c r="I5" s="2" t="s">
        <v>12</v>
      </c>
      <c r="J5" s="2" t="s">
        <v>14</v>
      </c>
      <c r="K5" s="333" t="s">
        <v>110</v>
      </c>
      <c r="L5" s="333" t="s">
        <v>1040</v>
      </c>
      <c r="M5" s="125" t="s">
        <v>16</v>
      </c>
      <c r="N5" s="698" t="s">
        <v>17</v>
      </c>
      <c r="O5" s="700"/>
    </row>
    <row r="6" spans="1:18" ht="23.25" customHeight="1">
      <c r="A6" s="42" t="str">
        <f>'LYNX PU'!D11</f>
        <v>L1-PU</v>
      </c>
      <c r="B6" s="111">
        <f>'LYNX PU'!E11</f>
        <v>0</v>
      </c>
      <c r="C6" s="20" t="str">
        <f>IF('LYNX PU'!K11=0,"",'LYNX PU'!K11)</f>
        <v/>
      </c>
      <c r="D6" s="20" t="str">
        <f>IF('LYNX PU'!L11=0,"",'LYNX PU'!L11)</f>
        <v/>
      </c>
      <c r="E6" s="20" t="str">
        <f>IF('LYNX PU'!M11=0,"",'LYNX PU'!M11)</f>
        <v/>
      </c>
      <c r="F6" s="20" t="str">
        <f>IF('LYNX PU'!N11=0,"",'LYNX PU'!N11)</f>
        <v/>
      </c>
      <c r="G6" s="20" t="str">
        <f>IF('LYNX PU'!O11=0,"",'LYNX PU'!O11)</f>
        <v/>
      </c>
      <c r="H6" s="20" t="str">
        <f>IF('LYNX PU'!P11=0,"",'LYNX PU'!P11)</f>
        <v/>
      </c>
      <c r="I6" s="20" t="str">
        <f>IF('LYNX PU'!Q11=0,"",'LYNX PU'!Q11)</f>
        <v/>
      </c>
      <c r="J6" s="20" t="str">
        <f>IF('LYNX PU'!R11=0,"",'LYNX PU'!R11)</f>
        <v/>
      </c>
      <c r="K6" s="20" t="str">
        <f>IF('LYNX PU'!S11=0,"",'LYNX PU'!S11)</f>
        <v/>
      </c>
      <c r="L6" s="20" t="str">
        <f>IF('LYNX PU'!T11=0,"",'LYNX PU'!T11)</f>
        <v/>
      </c>
      <c r="M6" s="114">
        <f>SUM(C6:L6)</f>
        <v>0</v>
      </c>
      <c r="N6" s="699">
        <f>M6*'LYNX PU'!H11</f>
        <v>0</v>
      </c>
      <c r="O6" s="701"/>
    </row>
    <row r="7" spans="1:18" ht="23.25" customHeight="1">
      <c r="A7" s="42" t="str">
        <f>'LYNX PU'!D12</f>
        <v>L2-PU</v>
      </c>
      <c r="B7" s="111">
        <f>'LYNX PU'!E12</f>
        <v>0</v>
      </c>
      <c r="C7" s="20" t="str">
        <f>IF('LYNX PU'!K12=0,"",'LYNX PU'!K12)</f>
        <v/>
      </c>
      <c r="D7" s="20" t="str">
        <f>IF('LYNX PU'!L12=0,"",'LYNX PU'!L12)</f>
        <v/>
      </c>
      <c r="E7" s="20" t="str">
        <f>IF('LYNX PU'!M12=0,"",'LYNX PU'!M12)</f>
        <v/>
      </c>
      <c r="F7" s="20" t="str">
        <f>IF('LYNX PU'!N12=0,"",'LYNX PU'!N12)</f>
        <v/>
      </c>
      <c r="G7" s="20" t="str">
        <f>IF('LYNX PU'!O12=0,"",'LYNX PU'!O12)</f>
        <v/>
      </c>
      <c r="H7" s="20" t="str">
        <f>IF('LYNX PU'!P12=0,"",'LYNX PU'!P12)</f>
        <v/>
      </c>
      <c r="I7" s="20" t="str">
        <f>IF('LYNX PU'!Q12=0,"",'LYNX PU'!Q12)</f>
        <v/>
      </c>
      <c r="J7" s="20" t="str">
        <f>IF('LYNX PU'!R12=0,"",'LYNX PU'!R12)</f>
        <v/>
      </c>
      <c r="K7" s="20" t="str">
        <f>IF('LYNX PU'!S12=0,"",'LYNX PU'!S12)</f>
        <v/>
      </c>
      <c r="L7" s="20" t="str">
        <f>IF('LYNX PU'!T12=0,"",'LYNX PU'!T12)</f>
        <v/>
      </c>
      <c r="M7" s="114">
        <f t="shared" ref="M7:M17" si="0">SUM(C7:L7)</f>
        <v>0</v>
      </c>
      <c r="N7" s="699">
        <f>M7*'LYNX PU'!H12</f>
        <v>0</v>
      </c>
      <c r="O7" s="701"/>
    </row>
    <row r="8" spans="1:18" ht="23.25" customHeight="1">
      <c r="A8" s="42" t="str">
        <f>'LYNX PU'!D13</f>
        <v>L3-PU</v>
      </c>
      <c r="B8" s="111">
        <f>'LYNX PU'!E13</f>
        <v>0</v>
      </c>
      <c r="C8" s="20" t="str">
        <f>IF('LYNX PU'!K13=0,"",'LYNX PU'!K13)</f>
        <v/>
      </c>
      <c r="D8" s="20" t="str">
        <f>IF('LYNX PU'!L13=0,"",'LYNX PU'!L13)</f>
        <v/>
      </c>
      <c r="E8" s="20" t="str">
        <f>IF('LYNX PU'!M13=0,"",'LYNX PU'!M13)</f>
        <v/>
      </c>
      <c r="F8" s="20" t="str">
        <f>IF('LYNX PU'!N13=0,"",'LYNX PU'!N13)</f>
        <v/>
      </c>
      <c r="G8" s="20" t="str">
        <f>IF('LYNX PU'!O13=0,"",'LYNX PU'!O13)</f>
        <v/>
      </c>
      <c r="H8" s="20" t="str">
        <f>IF('LYNX PU'!P13=0,"",'LYNX PU'!P13)</f>
        <v/>
      </c>
      <c r="I8" s="20" t="str">
        <f>IF('LYNX PU'!Q13=0,"",'LYNX PU'!Q13)</f>
        <v/>
      </c>
      <c r="J8" s="20" t="str">
        <f>IF('LYNX PU'!R13=0,"",'LYNX PU'!R13)</f>
        <v/>
      </c>
      <c r="K8" s="20" t="str">
        <f>IF('LYNX PU'!S13=0,"",'LYNX PU'!S13)</f>
        <v/>
      </c>
      <c r="L8" s="20" t="str">
        <f>IF('LYNX PU'!T13=0,"",'LYNX PU'!T13)</f>
        <v/>
      </c>
      <c r="M8" s="114">
        <f t="shared" si="0"/>
        <v>0</v>
      </c>
      <c r="N8" s="699">
        <f>M8*'LYNX PU'!H13</f>
        <v>0</v>
      </c>
      <c r="O8" s="701"/>
    </row>
    <row r="9" spans="1:18" ht="23.25" customHeight="1">
      <c r="A9" s="42" t="str">
        <f>'LYNX PU'!D14</f>
        <v>L4-PU</v>
      </c>
      <c r="B9" s="111">
        <f>'LYNX PU'!E14</f>
        <v>0</v>
      </c>
      <c r="C9" s="20" t="str">
        <f>IF('LYNX PU'!K14=0,"",'LYNX PU'!K14)</f>
        <v/>
      </c>
      <c r="D9" s="20" t="str">
        <f>IF('LYNX PU'!L14=0,"",'LYNX PU'!L14)</f>
        <v/>
      </c>
      <c r="E9" s="20" t="str">
        <f>IF('LYNX PU'!M14=0,"",'LYNX PU'!M14)</f>
        <v/>
      </c>
      <c r="F9" s="20" t="str">
        <f>IF('LYNX PU'!N14=0,"",'LYNX PU'!N14)</f>
        <v/>
      </c>
      <c r="G9" s="20" t="str">
        <f>IF('LYNX PU'!O14=0,"",'LYNX PU'!O14)</f>
        <v/>
      </c>
      <c r="H9" s="20" t="str">
        <f>IF('LYNX PU'!P14=0,"",'LYNX PU'!P14)</f>
        <v/>
      </c>
      <c r="I9" s="20" t="str">
        <f>IF('LYNX PU'!Q14=0,"",'LYNX PU'!Q14)</f>
        <v/>
      </c>
      <c r="J9" s="20" t="str">
        <f>IF('LYNX PU'!R14=0,"",'LYNX PU'!R14)</f>
        <v/>
      </c>
      <c r="K9" s="20" t="str">
        <f>IF('LYNX PU'!S14=0,"",'LYNX PU'!S14)</f>
        <v/>
      </c>
      <c r="L9" s="20" t="str">
        <f>IF('LYNX PU'!T14=0,"",'LYNX PU'!T14)</f>
        <v/>
      </c>
      <c r="M9" s="114">
        <f t="shared" si="0"/>
        <v>0</v>
      </c>
      <c r="N9" s="699">
        <f>M9*'LYNX PU'!H14</f>
        <v>0</v>
      </c>
      <c r="O9" s="701"/>
    </row>
    <row r="10" spans="1:18" ht="23.25" customHeight="1">
      <c r="A10" s="42" t="str">
        <f>'LYNX PU'!D15</f>
        <v>L5-PU</v>
      </c>
      <c r="B10" s="111">
        <f>'LYNX PU'!E15</f>
        <v>0</v>
      </c>
      <c r="C10" s="20" t="str">
        <f>IF('LYNX PU'!K15=0,"",'LYNX PU'!K15)</f>
        <v/>
      </c>
      <c r="D10" s="20" t="str">
        <f>IF('LYNX PU'!L15=0,"",'LYNX PU'!L15)</f>
        <v/>
      </c>
      <c r="E10" s="20" t="str">
        <f>IF('LYNX PU'!M15=0,"",'LYNX PU'!M15)</f>
        <v/>
      </c>
      <c r="F10" s="20" t="str">
        <f>IF('LYNX PU'!N15=0,"",'LYNX PU'!N15)</f>
        <v/>
      </c>
      <c r="G10" s="20" t="str">
        <f>IF('LYNX PU'!O15=0,"",'LYNX PU'!O15)</f>
        <v/>
      </c>
      <c r="H10" s="20" t="str">
        <f>IF('LYNX PU'!P15=0,"",'LYNX PU'!P15)</f>
        <v/>
      </c>
      <c r="I10" s="20" t="str">
        <f>IF('LYNX PU'!Q15=0,"",'LYNX PU'!Q15)</f>
        <v/>
      </c>
      <c r="J10" s="20" t="str">
        <f>IF('LYNX PU'!R15=0,"",'LYNX PU'!R15)</f>
        <v/>
      </c>
      <c r="K10" s="20" t="str">
        <f>IF('LYNX PU'!S15=0,"",'LYNX PU'!S15)</f>
        <v/>
      </c>
      <c r="L10" s="20" t="str">
        <f>IF('LYNX PU'!T15=0,"",'LYNX PU'!T15)</f>
        <v/>
      </c>
      <c r="M10" s="114">
        <f t="shared" si="0"/>
        <v>0</v>
      </c>
      <c r="N10" s="699">
        <f>M10*'LYNX PU'!H15</f>
        <v>0</v>
      </c>
      <c r="O10" s="701"/>
    </row>
    <row r="11" spans="1:18" ht="23.25" customHeight="1">
      <c r="A11" s="42" t="str">
        <f>'LYNX PU'!D16</f>
        <v>L6-PU</v>
      </c>
      <c r="B11" s="111">
        <f>'LYNX PU'!E16</f>
        <v>0</v>
      </c>
      <c r="C11" s="20" t="str">
        <f>IF('LYNX PU'!K16=0,"",'LYNX PU'!K16)</f>
        <v/>
      </c>
      <c r="D11" s="20" t="str">
        <f>IF('LYNX PU'!L16=0,"",'LYNX PU'!L16)</f>
        <v/>
      </c>
      <c r="E11" s="20" t="str">
        <f>IF('LYNX PU'!M16=0,"",'LYNX PU'!M16)</f>
        <v/>
      </c>
      <c r="F11" s="20" t="str">
        <f>IF('LYNX PU'!N16=0,"",'LYNX PU'!N16)</f>
        <v/>
      </c>
      <c r="G11" s="20" t="str">
        <f>IF('LYNX PU'!O16=0,"",'LYNX PU'!O16)</f>
        <v/>
      </c>
      <c r="H11" s="20" t="str">
        <f>IF('LYNX PU'!P16=0,"",'LYNX PU'!P16)</f>
        <v/>
      </c>
      <c r="I11" s="20" t="str">
        <f>IF('LYNX PU'!Q16=0,"",'LYNX PU'!Q16)</f>
        <v/>
      </c>
      <c r="J11" s="20" t="str">
        <f>IF('LYNX PU'!R16=0,"",'LYNX PU'!R16)</f>
        <v/>
      </c>
      <c r="K11" s="20" t="str">
        <f>IF('LYNX PU'!S16=0,"",'LYNX PU'!S16)</f>
        <v/>
      </c>
      <c r="L11" s="20" t="str">
        <f>IF('LYNX PU'!T16=0,"",'LYNX PU'!T16)</f>
        <v/>
      </c>
      <c r="M11" s="114">
        <f t="shared" si="0"/>
        <v>0</v>
      </c>
      <c r="N11" s="699">
        <f>M11*'LYNX PU'!H16</f>
        <v>0</v>
      </c>
      <c r="O11" s="701"/>
      <c r="P11" s="16"/>
      <c r="Q11" s="16"/>
      <c r="R11" s="16"/>
    </row>
    <row r="12" spans="1:18" ht="23.25" customHeight="1">
      <c r="A12" s="42" t="str">
        <f>'LYNX PU'!D17</f>
        <v>L7-PU</v>
      </c>
      <c r="B12" s="111">
        <f>'LYNX PU'!E17</f>
        <v>0</v>
      </c>
      <c r="C12" s="20" t="str">
        <f>IF('LYNX PU'!K17=0,"",'LYNX PU'!K17)</f>
        <v/>
      </c>
      <c r="D12" s="20" t="str">
        <f>IF('LYNX PU'!L17=0,"",'LYNX PU'!L17)</f>
        <v/>
      </c>
      <c r="E12" s="20" t="str">
        <f>IF('LYNX PU'!M17=0,"",'LYNX PU'!M17)</f>
        <v/>
      </c>
      <c r="F12" s="20" t="str">
        <f>IF('LYNX PU'!N17=0,"",'LYNX PU'!N17)</f>
        <v/>
      </c>
      <c r="G12" s="20" t="str">
        <f>IF('LYNX PU'!O17=0,"",'LYNX PU'!O17)</f>
        <v/>
      </c>
      <c r="H12" s="20" t="str">
        <f>IF('LYNX PU'!P17=0,"",'LYNX PU'!P17)</f>
        <v/>
      </c>
      <c r="I12" s="20" t="str">
        <f>IF('LYNX PU'!Q17=0,"",'LYNX PU'!Q17)</f>
        <v/>
      </c>
      <c r="J12" s="20" t="str">
        <f>IF('LYNX PU'!R17=0,"",'LYNX PU'!R17)</f>
        <v/>
      </c>
      <c r="K12" s="20" t="str">
        <f>IF('LYNX PU'!S17=0,"",'LYNX PU'!S17)</f>
        <v/>
      </c>
      <c r="L12" s="20" t="str">
        <f>IF('LYNX PU'!T17=0,"",'LYNX PU'!T17)</f>
        <v/>
      </c>
      <c r="M12" s="114">
        <f t="shared" si="0"/>
        <v>0</v>
      </c>
      <c r="N12" s="699">
        <f>M12*'LYNX PU'!H17</f>
        <v>0</v>
      </c>
      <c r="O12" s="701"/>
      <c r="P12" s="15"/>
      <c r="Q12" s="25"/>
      <c r="R12" s="16"/>
    </row>
    <row r="13" spans="1:18" ht="23.25" customHeight="1">
      <c r="A13" s="42" t="str">
        <f>'LYNX PU'!D18</f>
        <v>L8-PU</v>
      </c>
      <c r="B13" s="111">
        <f>'LYNX PU'!E18</f>
        <v>0</v>
      </c>
      <c r="C13" s="20" t="str">
        <f>IF('LYNX PU'!K18=0,"",'LYNX PU'!K18)</f>
        <v/>
      </c>
      <c r="D13" s="20" t="str">
        <f>IF('LYNX PU'!L18=0,"",'LYNX PU'!L18)</f>
        <v/>
      </c>
      <c r="E13" s="20" t="str">
        <f>IF('LYNX PU'!M18=0,"",'LYNX PU'!M18)</f>
        <v/>
      </c>
      <c r="F13" s="20" t="str">
        <f>IF('LYNX PU'!N18=0,"",'LYNX PU'!N18)</f>
        <v/>
      </c>
      <c r="G13" s="20" t="str">
        <f>IF('LYNX PU'!O18=0,"",'LYNX PU'!O18)</f>
        <v/>
      </c>
      <c r="H13" s="20" t="str">
        <f>IF('LYNX PU'!P18=0,"",'LYNX PU'!P18)</f>
        <v/>
      </c>
      <c r="I13" s="20" t="str">
        <f>IF('LYNX PU'!Q18=0,"",'LYNX PU'!Q18)</f>
        <v/>
      </c>
      <c r="J13" s="20" t="str">
        <f>IF('LYNX PU'!R18=0,"",'LYNX PU'!R18)</f>
        <v/>
      </c>
      <c r="K13" s="20" t="str">
        <f>IF('LYNX PU'!S18=0,"",'LYNX PU'!S18)</f>
        <v/>
      </c>
      <c r="L13" s="20" t="str">
        <f>IF('LYNX PU'!T18=0,"",'LYNX PU'!T18)</f>
        <v/>
      </c>
      <c r="M13" s="114">
        <f t="shared" si="0"/>
        <v>0</v>
      </c>
      <c r="N13" s="699">
        <f>M13*'LYNX PU'!H18</f>
        <v>0</v>
      </c>
      <c r="O13" s="701"/>
    </row>
    <row r="14" spans="1:18" ht="23.25" customHeight="1">
      <c r="A14" s="42" t="str">
        <f>'LYNX PU'!D19</f>
        <v>L9-PU</v>
      </c>
      <c r="B14" s="111">
        <f>'LYNX PU'!E19</f>
        <v>0</v>
      </c>
      <c r="C14" s="20" t="str">
        <f>IF('LYNX PU'!K19=0,"",'LYNX PU'!K19)</f>
        <v/>
      </c>
      <c r="D14" s="20" t="str">
        <f>IF('LYNX PU'!L19=0,"",'LYNX PU'!L19)</f>
        <v/>
      </c>
      <c r="E14" s="20" t="str">
        <f>IF('LYNX PU'!M19=0,"",'LYNX PU'!M19)</f>
        <v/>
      </c>
      <c r="F14" s="20" t="str">
        <f>IF('LYNX PU'!N19=0,"",'LYNX PU'!N19)</f>
        <v/>
      </c>
      <c r="G14" s="20" t="str">
        <f>IF('LYNX PU'!O19=0,"",'LYNX PU'!O19)</f>
        <v/>
      </c>
      <c r="H14" s="20" t="str">
        <f>IF('LYNX PU'!P19=0,"",'LYNX PU'!P19)</f>
        <v/>
      </c>
      <c r="I14" s="20" t="str">
        <f>IF('LYNX PU'!Q19=0,"",'LYNX PU'!Q19)</f>
        <v/>
      </c>
      <c r="J14" s="20" t="str">
        <f>IF('LYNX PU'!R19=0,"",'LYNX PU'!R19)</f>
        <v/>
      </c>
      <c r="K14" s="20" t="str">
        <f>IF('LYNX PU'!S19=0,"",'LYNX PU'!S19)</f>
        <v/>
      </c>
      <c r="L14" s="20" t="str">
        <f>IF('LYNX PU'!T19=0,"",'LYNX PU'!T19)</f>
        <v/>
      </c>
      <c r="M14" s="114">
        <f t="shared" si="0"/>
        <v>0</v>
      </c>
      <c r="N14" s="699">
        <f>M14*'LYNX PU'!H19</f>
        <v>0</v>
      </c>
      <c r="O14" s="701"/>
    </row>
    <row r="15" spans="1:18" ht="23.25" customHeight="1">
      <c r="A15" s="42" t="str">
        <f>'LYNX PU'!D20</f>
        <v>L10-PU</v>
      </c>
      <c r="B15" s="111">
        <f>'LYNX PU'!E20</f>
        <v>0</v>
      </c>
      <c r="C15" s="20" t="str">
        <f>IF('LYNX PU'!K20=0,"",'LYNX PU'!K20)</f>
        <v/>
      </c>
      <c r="D15" s="20" t="str">
        <f>IF('LYNX PU'!L20=0,"",'LYNX PU'!L20)</f>
        <v/>
      </c>
      <c r="E15" s="20" t="str">
        <f>IF('LYNX PU'!M20=0,"",'LYNX PU'!M20)</f>
        <v/>
      </c>
      <c r="F15" s="20" t="str">
        <f>IF('LYNX PU'!N20=0,"",'LYNX PU'!N20)</f>
        <v/>
      </c>
      <c r="G15" s="20" t="str">
        <f>IF('LYNX PU'!O20=0,"",'LYNX PU'!O20)</f>
        <v/>
      </c>
      <c r="H15" s="20" t="str">
        <f>IF('LYNX PU'!P20=0,"",'LYNX PU'!P20)</f>
        <v/>
      </c>
      <c r="I15" s="20" t="str">
        <f>IF('LYNX PU'!Q20=0,"",'LYNX PU'!Q20)</f>
        <v/>
      </c>
      <c r="J15" s="20" t="str">
        <f>IF('LYNX PU'!R20=0,"",'LYNX PU'!R20)</f>
        <v/>
      </c>
      <c r="K15" s="20" t="str">
        <f>IF('LYNX PU'!S20=0,"",'LYNX PU'!S20)</f>
        <v/>
      </c>
      <c r="L15" s="20" t="str">
        <f>IF('LYNX PU'!T20=0,"",'LYNX PU'!T20)</f>
        <v/>
      </c>
      <c r="M15" s="114">
        <f t="shared" si="0"/>
        <v>0</v>
      </c>
      <c r="N15" s="699">
        <f>M15*'LYNX PU'!H20</f>
        <v>0</v>
      </c>
      <c r="O15" s="701"/>
    </row>
    <row r="16" spans="1:18" ht="23.25" customHeight="1">
      <c r="A16" s="42" t="str">
        <f>'LYNX PU'!D21</f>
        <v>L11-PU</v>
      </c>
      <c r="B16" s="111">
        <f>'LYNX PU'!E21</f>
        <v>0</v>
      </c>
      <c r="C16" s="20" t="str">
        <f>IF('LYNX PU'!K21=0,"",'LYNX PU'!K21)</f>
        <v/>
      </c>
      <c r="D16" s="20" t="str">
        <f>IF('LYNX PU'!L21=0,"",'LYNX PU'!L21)</f>
        <v/>
      </c>
      <c r="E16" s="20" t="str">
        <f>IF('LYNX PU'!M21=0,"",'LYNX PU'!M21)</f>
        <v/>
      </c>
      <c r="F16" s="20" t="str">
        <f>IF('LYNX PU'!N21=0,"",'LYNX PU'!N21)</f>
        <v/>
      </c>
      <c r="G16" s="20" t="str">
        <f>IF('LYNX PU'!O21=0,"",'LYNX PU'!O21)</f>
        <v/>
      </c>
      <c r="H16" s="20" t="str">
        <f>IF('LYNX PU'!P21=0,"",'LYNX PU'!P21)</f>
        <v/>
      </c>
      <c r="I16" s="20" t="str">
        <f>IF('LYNX PU'!Q21=0,"",'LYNX PU'!Q21)</f>
        <v/>
      </c>
      <c r="J16" s="20" t="str">
        <f>IF('LYNX PU'!R21=0,"",'LYNX PU'!R21)</f>
        <v/>
      </c>
      <c r="K16" s="20" t="str">
        <f>IF('LYNX PU'!S21=0,"",'LYNX PU'!S21)</f>
        <v/>
      </c>
      <c r="L16" s="20" t="str">
        <f>IF('LYNX PU'!T21=0,"",'LYNX PU'!T21)</f>
        <v/>
      </c>
      <c r="M16" s="114">
        <f t="shared" si="0"/>
        <v>0</v>
      </c>
      <c r="N16" s="699">
        <f>M16*'LYNX PU'!H21</f>
        <v>0</v>
      </c>
      <c r="O16" s="701"/>
    </row>
    <row r="17" spans="1:15" ht="23.25" customHeight="1">
      <c r="A17" s="42" t="str">
        <f>'LYNX PU'!D22</f>
        <v>L12-PU</v>
      </c>
      <c r="B17" s="111">
        <f>'LYNX PU'!E22</f>
        <v>0</v>
      </c>
      <c r="C17" s="20" t="str">
        <f>IF('LYNX PU'!K22=0,"",'LYNX PU'!K22)</f>
        <v/>
      </c>
      <c r="D17" s="20" t="str">
        <f>IF('LYNX PU'!L22=0,"",'LYNX PU'!L22)</f>
        <v/>
      </c>
      <c r="E17" s="20" t="str">
        <f>IF('LYNX PU'!M22=0,"",'LYNX PU'!M22)</f>
        <v/>
      </c>
      <c r="F17" s="20" t="str">
        <f>IF('LYNX PU'!N22=0,"",'LYNX PU'!N22)</f>
        <v/>
      </c>
      <c r="G17" s="20" t="str">
        <f>IF('LYNX PU'!O22=0,"",'LYNX PU'!O22)</f>
        <v/>
      </c>
      <c r="H17" s="20" t="str">
        <f>IF('LYNX PU'!P22=0,"",'LYNX PU'!P22)</f>
        <v/>
      </c>
      <c r="I17" s="20" t="str">
        <f>IF('LYNX PU'!Q22=0,"",'LYNX PU'!Q22)</f>
        <v/>
      </c>
      <c r="J17" s="20" t="str">
        <f>IF('LYNX PU'!R22=0,"",'LYNX PU'!R22)</f>
        <v/>
      </c>
      <c r="K17" s="20" t="str">
        <f>IF('LYNX PU'!S22=0,"",'LYNX PU'!S22)</f>
        <v/>
      </c>
      <c r="L17" s="20" t="str">
        <f>IF('LYNX PU'!T22=0,"",'LYNX PU'!T22)</f>
        <v/>
      </c>
      <c r="M17" s="114">
        <f t="shared" si="0"/>
        <v>0</v>
      </c>
      <c r="N17" s="699">
        <f>M17*'LYNX PU'!H22</f>
        <v>0</v>
      </c>
      <c r="O17" s="701"/>
    </row>
  </sheetData>
  <sheetProtection selectLockedCells="1" selectUnlockedCells="1"/>
  <autoFilter ref="M5:N17" xr:uid="{00000000-0001-0000-0800-000000000000}"/>
  <mergeCells count="2">
    <mergeCell ref="C3:H3"/>
    <mergeCell ref="J3:M3"/>
  </mergeCells>
  <conditionalFormatting sqref="A5:L5">
    <cfRule type="dataBar" priority="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{EB328AA4-8F5B-47CD-B769-2F994A12E247}</x14:id>
        </ext>
      </extLst>
    </cfRule>
  </conditionalFormatting>
  <pageMargins left="0.25" right="0.25" top="0.75" bottom="0.75" header="0.3" footer="0.3"/>
  <pageSetup paperSize="9" orientation="landscape" horizontalDpi="1200" verticalDpi="1200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328AA4-8F5B-47CD-B769-2F994A12E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A5:L5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13</vt:i4>
      </vt:variant>
      <vt:variant>
        <vt:lpstr>Imenovani obsegi</vt:lpstr>
      </vt:variant>
      <vt:variant>
        <vt:i4>11</vt:i4>
      </vt:variant>
    </vt:vector>
  </HeadingPairs>
  <TitlesOfParts>
    <vt:vector size="24" baseType="lpstr">
      <vt:lpstr>Summary of order</vt:lpstr>
      <vt:lpstr>LYNX PLYWOOD</vt:lpstr>
      <vt:lpstr>LYNX GRP</vt:lpstr>
      <vt:lpstr>LYNX PU</vt:lpstr>
      <vt:lpstr>Uvoz za Vasco</vt:lpstr>
      <vt:lpstr>PRODUCTION LIST lynx grp</vt:lpstr>
      <vt:lpstr>PRODUCTION LIST lynx plywood</vt:lpstr>
      <vt:lpstr>PACKING LIST lynx grp</vt:lpstr>
      <vt:lpstr>PRODUCTION LIST lynx PU</vt:lpstr>
      <vt:lpstr>PACKING LIST lynx PU</vt:lpstr>
      <vt:lpstr>PACKING LIST lynx wood</vt:lpstr>
      <vt:lpstr>PAKIRANJE </vt:lpstr>
      <vt:lpstr>sum lynx</vt:lpstr>
      <vt:lpstr>'PACKING LIST lynx grp'!Področje_tiskanja</vt:lpstr>
      <vt:lpstr>'PACKING LIST lynx wood'!Področje_tiskanja</vt:lpstr>
      <vt:lpstr>'PAKIRANJE '!Področje_tiskanja</vt:lpstr>
      <vt:lpstr>'PRODUCTION LIST lynx grp'!Področje_tiskanja</vt:lpstr>
      <vt:lpstr>'PRODUCTION LIST lynx plywood'!Področje_tiskanja</vt:lpstr>
      <vt:lpstr>'PACKING LIST lynx grp'!Tiskanje_naslovov</vt:lpstr>
      <vt:lpstr>'PACKING LIST lynx PU'!Tiskanje_naslovov</vt:lpstr>
      <vt:lpstr>'PACKING LIST lynx wood'!Tiskanje_naslovov</vt:lpstr>
      <vt:lpstr>'PRODUCTION LIST lynx grp'!Tiskanje_naslovov</vt:lpstr>
      <vt:lpstr>'PRODUCTION LIST lynx plywood'!Tiskanje_naslovov</vt:lpstr>
      <vt:lpstr>'PRODUCTION LIST lynx PU'!Tiskanje_naslovov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DA NI JELA</cp:lastModifiedBy>
  <cp:lastPrinted>2024-01-16T09:05:18Z</cp:lastPrinted>
  <dcterms:created xsi:type="dcterms:W3CDTF">2016-12-08T21:22:33Z</dcterms:created>
  <dcterms:modified xsi:type="dcterms:W3CDTF">2024-01-30T06:48:54Z</dcterms:modified>
</cp:coreProperties>
</file>