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codeName="Ta_delovni_zvezek" autoCompressPictures="0"/>
  <mc:AlternateContent xmlns:mc="http://schemas.openxmlformats.org/markup-compatibility/2006">
    <mc:Choice Requires="x15">
      <x15ac:absPath xmlns:x15ac="http://schemas.microsoft.com/office/spreadsheetml/2010/11/ac" url="\\nas360\skupno\ORDER LISTE\"/>
    </mc:Choice>
  </mc:AlternateContent>
  <xr:revisionPtr revIDLastSave="0" documentId="13_ncr:1_{F6BD2C05-E726-4298-A0B0-5DBE16BB6BD2}" xr6:coauthVersionLast="47" xr6:coauthVersionMax="47" xr10:uidLastSave="{00000000-0000-0000-0000-000000000000}"/>
  <workbookProtection workbookAlgorithmName="SHA-512" workbookHashValue="h746pmN2eMwiQvL/RTOkBVLSQHKjAnVQLL2tz1w/wCfU3Qsf+AM/We4QgFODqU/cXWYmhXsV0B6wVqppLxPHtA==" workbookSaltValue="i5V7fSKS9PhLnS3ELSUByQ==" workbookSpinCount="100000" lockStructure="1"/>
  <bookViews>
    <workbookView xWindow="-108" yWindow="-108" windowWidth="23256" windowHeight="13176" tabRatio="860" xr2:uid="{00000000-000D-0000-FFFF-FFFF00000000}"/>
  </bookViews>
  <sheets>
    <sheet name="Summary of order" sheetId="11" r:id="rId1"/>
    <sheet name="NEO GRP " sheetId="5" r:id="rId2"/>
    <sheet name="NEO PU" sheetId="19" r:id="rId3"/>
    <sheet name="GRP PRODUCTION LIST NEO" sheetId="15" state="hidden" r:id="rId4"/>
    <sheet name="GRP PACKING LIST NEO" sheetId="16" state="hidden" r:id="rId5"/>
    <sheet name="PU PRODUCTION LIST NEO" sheetId="20" state="hidden" r:id="rId6"/>
    <sheet name="PU PACKING LIST NEO" sheetId="21" state="hidden" r:id="rId7"/>
    <sheet name="PAKIRANJE  " sheetId="22" state="hidden" r:id="rId8"/>
    <sheet name="Uvoz za Vasco" sheetId="23" state="hidden" r:id="rId9"/>
    <sheet name="sum neo" sheetId="9" state="hidden" r:id="rId10"/>
    <sheet name="prevoz" sheetId="12" state="hidden" r:id="rId11"/>
  </sheets>
  <definedNames>
    <definedName name="_xlnm._FilterDatabase" localSheetId="4" hidden="1">'GRP PACKING LIST NEO'!$P$3:$P$40</definedName>
    <definedName name="_xlnm._FilterDatabase" localSheetId="3" hidden="1">'GRP PRODUCTION LIST NEO'!$R$6:$R$43</definedName>
    <definedName name="_xlnm._FilterDatabase" localSheetId="1" hidden="1">'NEO GRP '!$AB$8:$AC$51</definedName>
    <definedName name="_xlnm._FilterDatabase" localSheetId="2" hidden="1">'NEO PU'!$V$8:$W$27</definedName>
    <definedName name="_xlnm._FilterDatabase" localSheetId="10" hidden="1">prevoz!$A$1:$A$1</definedName>
    <definedName name="_xlnm._FilterDatabase" localSheetId="6" hidden="1">'PU PACKING LIST NEO'!$L$3:$L$20</definedName>
    <definedName name="_xlnm._FilterDatabase" localSheetId="5" hidden="1">'PU PRODUCTION LIST NEO'!$W$7:$W$25</definedName>
    <definedName name="_xlnm._FilterDatabase" localSheetId="8" hidden="1">'Uvoz za Vasco'!$A$7:$K$829</definedName>
    <definedName name="_xlnm.Print_Area" localSheetId="4">'GRP PACKING LIST NEO'!$A$1:$P$47</definedName>
    <definedName name="_xlnm.Print_Area" localSheetId="3">'GRP PRODUCTION LIST NEO'!$A$1:$T$61</definedName>
    <definedName name="_xlnm.Print_Titles" localSheetId="4">'GRP PACKING LIST NEO'!$1:$3</definedName>
    <definedName name="_xlnm.Print_Titles" localSheetId="3">'GRP PRODUCTION LIST NEO'!$6:$6</definedName>
    <definedName name="_xlnm.Print_Titles" localSheetId="6">'PU PACKING LIST NEO'!$1:$3</definedName>
    <definedName name="_xlnm.Print_Titles" localSheetId="5">'PU PRODUCTION LIST NEO'!$7:$7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5" i="11" l="1"/>
  <c r="O25" i="11"/>
  <c r="N25" i="11"/>
  <c r="M25" i="11"/>
  <c r="L25" i="11"/>
  <c r="K25" i="11"/>
  <c r="J25" i="11"/>
  <c r="I25" i="11"/>
  <c r="Q25" i="11"/>
  <c r="P2" i="16"/>
  <c r="T5" i="15"/>
  <c r="S5" i="15"/>
  <c r="R5" i="15"/>
  <c r="L7" i="21"/>
  <c r="L8" i="21"/>
  <c r="L9" i="21"/>
  <c r="L10" i="21"/>
  <c r="L11" i="21"/>
  <c r="L12" i="21"/>
  <c r="L13" i="21"/>
  <c r="L14" i="21"/>
  <c r="L15" i="21"/>
  <c r="L16" i="21"/>
  <c r="W11" i="20"/>
  <c r="Y11" i="20" s="1"/>
  <c r="X11" i="20"/>
  <c r="C12" i="20"/>
  <c r="E12" i="20"/>
  <c r="G12" i="20"/>
  <c r="I12" i="20"/>
  <c r="K12" i="20"/>
  <c r="M12" i="20"/>
  <c r="O12" i="20"/>
  <c r="Q12" i="20"/>
  <c r="S12" i="20"/>
  <c r="U12" i="20"/>
  <c r="W12" i="20"/>
  <c r="X12" i="20" s="1"/>
  <c r="C13" i="20"/>
  <c r="E13" i="20"/>
  <c r="W13" i="20" s="1"/>
  <c r="G13" i="20"/>
  <c r="I13" i="20"/>
  <c r="K13" i="20"/>
  <c r="M13" i="20"/>
  <c r="O13" i="20"/>
  <c r="Q13" i="20"/>
  <c r="S13" i="20"/>
  <c r="U13" i="20"/>
  <c r="C14" i="20"/>
  <c r="W14" i="20" s="1"/>
  <c r="E14" i="20"/>
  <c r="G14" i="20"/>
  <c r="I14" i="20"/>
  <c r="K14" i="20"/>
  <c r="M14" i="20"/>
  <c r="O14" i="20"/>
  <c r="Q14" i="20"/>
  <c r="S14" i="20"/>
  <c r="U14" i="20"/>
  <c r="C15" i="20"/>
  <c r="W15" i="20" s="1"/>
  <c r="E15" i="20"/>
  <c r="G15" i="20"/>
  <c r="I15" i="20"/>
  <c r="K15" i="20"/>
  <c r="M15" i="20"/>
  <c r="O15" i="20"/>
  <c r="Q15" i="20"/>
  <c r="S15" i="20"/>
  <c r="U15" i="20"/>
  <c r="C16" i="20"/>
  <c r="W16" i="20" s="1"/>
  <c r="E16" i="20"/>
  <c r="G16" i="20"/>
  <c r="I16" i="20"/>
  <c r="K16" i="20"/>
  <c r="M16" i="20"/>
  <c r="O16" i="20"/>
  <c r="Q16" i="20"/>
  <c r="S16" i="20"/>
  <c r="U16" i="20"/>
  <c r="C37" i="16"/>
  <c r="D37" i="16"/>
  <c r="E37" i="16"/>
  <c r="P37" i="16" s="1"/>
  <c r="F37" i="16"/>
  <c r="G37" i="16"/>
  <c r="H37" i="16"/>
  <c r="I37" i="16"/>
  <c r="J37" i="16"/>
  <c r="K37" i="16"/>
  <c r="L37" i="16"/>
  <c r="M37" i="16"/>
  <c r="N37" i="16"/>
  <c r="O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C39" i="16"/>
  <c r="D39" i="16"/>
  <c r="E39" i="16"/>
  <c r="P39" i="16" s="1"/>
  <c r="F39" i="16"/>
  <c r="G39" i="16"/>
  <c r="H39" i="16"/>
  <c r="I39" i="16"/>
  <c r="J39" i="16"/>
  <c r="K39" i="16"/>
  <c r="L39" i="16"/>
  <c r="M39" i="16"/>
  <c r="N39" i="16"/>
  <c r="O39" i="16"/>
  <c r="C40" i="16"/>
  <c r="D40" i="16"/>
  <c r="E40" i="16"/>
  <c r="P40" i="16" s="1"/>
  <c r="F40" i="16"/>
  <c r="G40" i="16"/>
  <c r="H40" i="16"/>
  <c r="I40" i="16"/>
  <c r="J40" i="16"/>
  <c r="K40" i="16"/>
  <c r="L40" i="16"/>
  <c r="M40" i="16"/>
  <c r="N40" i="16"/>
  <c r="O40" i="16"/>
  <c r="C41" i="16"/>
  <c r="D41" i="16"/>
  <c r="E41" i="16"/>
  <c r="P41" i="16" s="1"/>
  <c r="F41" i="16"/>
  <c r="G41" i="16"/>
  <c r="H41" i="16"/>
  <c r="I41" i="16"/>
  <c r="J41" i="16"/>
  <c r="K41" i="16"/>
  <c r="L41" i="16"/>
  <c r="M41" i="16"/>
  <c r="N41" i="16"/>
  <c r="O41" i="16"/>
  <c r="C42" i="16"/>
  <c r="D42" i="16"/>
  <c r="E42" i="16"/>
  <c r="P42" i="16" s="1"/>
  <c r="F42" i="16"/>
  <c r="G42" i="16"/>
  <c r="H42" i="16"/>
  <c r="I42" i="16"/>
  <c r="J42" i="16"/>
  <c r="K42" i="16"/>
  <c r="L42" i="16"/>
  <c r="M42" i="16"/>
  <c r="N42" i="16"/>
  <c r="O42" i="16"/>
  <c r="C43" i="16"/>
  <c r="D43" i="16"/>
  <c r="E43" i="16"/>
  <c r="P43" i="16" s="1"/>
  <c r="F43" i="16"/>
  <c r="G43" i="16"/>
  <c r="H43" i="16"/>
  <c r="I43" i="16"/>
  <c r="J43" i="16"/>
  <c r="K43" i="16"/>
  <c r="L43" i="16"/>
  <c r="M43" i="16"/>
  <c r="N43" i="16"/>
  <c r="O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B40" i="15"/>
  <c r="C40" i="15"/>
  <c r="R40" i="15" s="1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B41" i="15"/>
  <c r="C41" i="15"/>
  <c r="D41" i="15"/>
  <c r="E41" i="15"/>
  <c r="R41" i="15" s="1"/>
  <c r="F41" i="15"/>
  <c r="G41" i="15"/>
  <c r="H41" i="15"/>
  <c r="I41" i="15"/>
  <c r="J41" i="15"/>
  <c r="K41" i="15"/>
  <c r="L41" i="15"/>
  <c r="M41" i="15"/>
  <c r="N41" i="15"/>
  <c r="O41" i="15"/>
  <c r="P41" i="15"/>
  <c r="B42" i="15"/>
  <c r="C42" i="15"/>
  <c r="D42" i="15"/>
  <c r="E42" i="15"/>
  <c r="F42" i="15"/>
  <c r="R42" i="15" s="1"/>
  <c r="G42" i="15"/>
  <c r="H42" i="15"/>
  <c r="I42" i="15"/>
  <c r="J42" i="15"/>
  <c r="K42" i="15"/>
  <c r="L42" i="15"/>
  <c r="M42" i="15"/>
  <c r="N42" i="15"/>
  <c r="O42" i="15"/>
  <c r="P42" i="15"/>
  <c r="B43" i="15"/>
  <c r="C43" i="15"/>
  <c r="D43" i="15"/>
  <c r="E43" i="15"/>
  <c r="F43" i="15"/>
  <c r="G43" i="15"/>
  <c r="R43" i="15" s="1"/>
  <c r="H43" i="15"/>
  <c r="I43" i="15"/>
  <c r="J43" i="15"/>
  <c r="K43" i="15"/>
  <c r="L43" i="15"/>
  <c r="M43" i="15"/>
  <c r="N43" i="15"/>
  <c r="O43" i="15"/>
  <c r="P43" i="15"/>
  <c r="B44" i="15"/>
  <c r="C44" i="15"/>
  <c r="D44" i="15"/>
  <c r="E44" i="15"/>
  <c r="F44" i="15"/>
  <c r="R44" i="15" s="1"/>
  <c r="G44" i="15"/>
  <c r="H44" i="15"/>
  <c r="I44" i="15"/>
  <c r="J44" i="15"/>
  <c r="K44" i="15"/>
  <c r="L44" i="15"/>
  <c r="M44" i="15"/>
  <c r="N44" i="15"/>
  <c r="O44" i="15"/>
  <c r="P44" i="15"/>
  <c r="B45" i="15"/>
  <c r="C45" i="15"/>
  <c r="D45" i="15"/>
  <c r="E45" i="15"/>
  <c r="R45" i="15" s="1"/>
  <c r="F45" i="15"/>
  <c r="G45" i="15"/>
  <c r="H45" i="15"/>
  <c r="I45" i="15"/>
  <c r="J45" i="15"/>
  <c r="K45" i="15"/>
  <c r="L45" i="15"/>
  <c r="M45" i="15"/>
  <c r="N45" i="15"/>
  <c r="O45" i="15"/>
  <c r="P45" i="15"/>
  <c r="B46" i="15"/>
  <c r="C46" i="15"/>
  <c r="D46" i="15"/>
  <c r="E46" i="15"/>
  <c r="F46" i="15"/>
  <c r="R46" i="15" s="1"/>
  <c r="G46" i="15"/>
  <c r="H46" i="15"/>
  <c r="I46" i="15"/>
  <c r="J46" i="15"/>
  <c r="K46" i="15"/>
  <c r="L46" i="15"/>
  <c r="M46" i="15"/>
  <c r="N46" i="15"/>
  <c r="O46" i="15"/>
  <c r="P46" i="15"/>
  <c r="B47" i="15"/>
  <c r="C47" i="15"/>
  <c r="D47" i="15"/>
  <c r="E47" i="15"/>
  <c r="F47" i="15"/>
  <c r="R47" i="15" s="1"/>
  <c r="G47" i="15"/>
  <c r="H47" i="15"/>
  <c r="I47" i="15"/>
  <c r="J47" i="15"/>
  <c r="K47" i="15"/>
  <c r="L47" i="15"/>
  <c r="M47" i="15"/>
  <c r="N47" i="15"/>
  <c r="O47" i="15"/>
  <c r="P47" i="15"/>
  <c r="B4" i="21"/>
  <c r="C4" i="21"/>
  <c r="D4" i="21"/>
  <c r="E4" i="21"/>
  <c r="F4" i="21"/>
  <c r="G4" i="21"/>
  <c r="H4" i="21"/>
  <c r="I4" i="21"/>
  <c r="J4" i="21"/>
  <c r="K4" i="21"/>
  <c r="B5" i="21"/>
  <c r="C5" i="21"/>
  <c r="D5" i="21"/>
  <c r="E5" i="21"/>
  <c r="F5" i="21"/>
  <c r="G5" i="21"/>
  <c r="H5" i="21"/>
  <c r="I5" i="21"/>
  <c r="J5" i="21"/>
  <c r="K5" i="21"/>
  <c r="C9" i="20"/>
  <c r="E9" i="20"/>
  <c r="G9" i="20"/>
  <c r="I9" i="20"/>
  <c r="K9" i="20"/>
  <c r="M9" i="20"/>
  <c r="O9" i="20"/>
  <c r="Q9" i="20"/>
  <c r="S9" i="20"/>
  <c r="U9" i="20"/>
  <c r="C10" i="20"/>
  <c r="E10" i="20"/>
  <c r="G10" i="20"/>
  <c r="I10" i="20"/>
  <c r="K10" i="20"/>
  <c r="M10" i="20"/>
  <c r="O10" i="20"/>
  <c r="Q10" i="20"/>
  <c r="S10" i="20"/>
  <c r="U10" i="20"/>
  <c r="X13" i="20" l="1"/>
  <c r="Y13" i="20"/>
  <c r="X14" i="20"/>
  <c r="Y14" i="20"/>
  <c r="X15" i="20"/>
  <c r="Y15" i="20"/>
  <c r="X16" i="20"/>
  <c r="Y16" i="20"/>
  <c r="Y12" i="20"/>
  <c r="T40" i="15"/>
  <c r="S40" i="15"/>
  <c r="S45" i="15"/>
  <c r="T45" i="15"/>
  <c r="T47" i="15"/>
  <c r="S47" i="15"/>
  <c r="S46" i="15"/>
  <c r="T46" i="15"/>
  <c r="S42" i="15"/>
  <c r="T42" i="15"/>
  <c r="S41" i="15"/>
  <c r="T41" i="15"/>
  <c r="T44" i="15"/>
  <c r="S44" i="15"/>
  <c r="S43" i="15"/>
  <c r="T43" i="15"/>
  <c r="W10" i="20"/>
  <c r="X10" i="20" s="1"/>
  <c r="W9" i="20"/>
  <c r="X9" i="20" s="1"/>
  <c r="Y9" i="20" l="1"/>
  <c r="Y10" i="20"/>
  <c r="AO50" i="5"/>
  <c r="B27" i="16" l="1"/>
  <c r="B25" i="16"/>
  <c r="B23" i="16"/>
  <c r="B21" i="16"/>
  <c r="B19" i="16"/>
  <c r="B17" i="16"/>
  <c r="B15" i="16"/>
  <c r="B13" i="16"/>
  <c r="B11" i="16"/>
  <c r="B9" i="16"/>
  <c r="B7" i="16"/>
  <c r="B5" i="16"/>
  <c r="A980" i="23"/>
  <c r="B980" i="23"/>
  <c r="A981" i="23"/>
  <c r="B981" i="23"/>
  <c r="A982" i="23"/>
  <c r="B982" i="23"/>
  <c r="A983" i="23"/>
  <c r="B983" i="23"/>
  <c r="A984" i="23"/>
  <c r="B984" i="23"/>
  <c r="A985" i="23"/>
  <c r="B985" i="23"/>
  <c r="A986" i="23"/>
  <c r="B986" i="23"/>
  <c r="A987" i="23"/>
  <c r="B987" i="23"/>
  <c r="A988" i="23"/>
  <c r="B988" i="23"/>
  <c r="A989" i="23"/>
  <c r="B989" i="23"/>
  <c r="A990" i="23"/>
  <c r="B990" i="23"/>
  <c r="A991" i="23"/>
  <c r="B991" i="23"/>
  <c r="A992" i="23"/>
  <c r="B992" i="23"/>
  <c r="A993" i="23"/>
  <c r="B993" i="23"/>
  <c r="A994" i="23"/>
  <c r="B994" i="23"/>
  <c r="A995" i="23"/>
  <c r="B995" i="23"/>
  <c r="A996" i="23"/>
  <c r="B996" i="23"/>
  <c r="A997" i="23"/>
  <c r="B997" i="23"/>
  <c r="A998" i="23"/>
  <c r="B998" i="23"/>
  <c r="A999" i="23"/>
  <c r="B999" i="23"/>
  <c r="A1000" i="23"/>
  <c r="B1000" i="23"/>
  <c r="A1001" i="23"/>
  <c r="B1001" i="23"/>
  <c r="A1002" i="23"/>
  <c r="B1002" i="23"/>
  <c r="A1003" i="23"/>
  <c r="B1003" i="23"/>
  <c r="A1004" i="23"/>
  <c r="B1004" i="23"/>
  <c r="A1005" i="23"/>
  <c r="B1005" i="23"/>
  <c r="A1006" i="23"/>
  <c r="B1006" i="23"/>
  <c r="A1007" i="23"/>
  <c r="B1007" i="23"/>
  <c r="A1008" i="23"/>
  <c r="B1008" i="23"/>
  <c r="A1009" i="23"/>
  <c r="B1009" i="23"/>
  <c r="A1010" i="23"/>
  <c r="B1010" i="23"/>
  <c r="A1011" i="23"/>
  <c r="B1011" i="23"/>
  <c r="A1012" i="23"/>
  <c r="B1012" i="23"/>
  <c r="A1013" i="23"/>
  <c r="B1013" i="23"/>
  <c r="A1014" i="23"/>
  <c r="B1014" i="23"/>
  <c r="A1015" i="23"/>
  <c r="B1015" i="23"/>
  <c r="A1016" i="23"/>
  <c r="B1016" i="23"/>
  <c r="A1017" i="23"/>
  <c r="B1017" i="23"/>
  <c r="A1018" i="23"/>
  <c r="B1018" i="23"/>
  <c r="A1019" i="23"/>
  <c r="B1019" i="23"/>
  <c r="A1020" i="23"/>
  <c r="B1020" i="23"/>
  <c r="A1021" i="23"/>
  <c r="B1021" i="23"/>
  <c r="A1022" i="23"/>
  <c r="B1022" i="23"/>
  <c r="A1023" i="23"/>
  <c r="B1023" i="23"/>
  <c r="A1024" i="23"/>
  <c r="B1024" i="23"/>
  <c r="A1025" i="23"/>
  <c r="B1025" i="23"/>
  <c r="A1026" i="23"/>
  <c r="B1026" i="23"/>
  <c r="A1027" i="23"/>
  <c r="B1027" i="23"/>
  <c r="A1028" i="23"/>
  <c r="B1028" i="23"/>
  <c r="A1029" i="23"/>
  <c r="B1029" i="23"/>
  <c r="A44" i="16"/>
  <c r="A43" i="16"/>
  <c r="A42" i="16"/>
  <c r="A39" i="16"/>
  <c r="A40" i="16"/>
  <c r="A41" i="16"/>
  <c r="A29" i="16"/>
  <c r="A30" i="16"/>
  <c r="A31" i="16"/>
  <c r="A32" i="16"/>
  <c r="A33" i="16"/>
  <c r="A34" i="16"/>
  <c r="A35" i="16"/>
  <c r="A36" i="16"/>
  <c r="A37" i="16"/>
  <c r="A38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D4" i="16"/>
  <c r="E4" i="16"/>
  <c r="F4" i="16"/>
  <c r="G4" i="16"/>
  <c r="H4" i="16"/>
  <c r="I4" i="16"/>
  <c r="J4" i="16"/>
  <c r="K4" i="16"/>
  <c r="L4" i="16"/>
  <c r="M4" i="16"/>
  <c r="N4" i="16"/>
  <c r="O4" i="16"/>
  <c r="C4" i="16"/>
  <c r="A28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4" i="16"/>
  <c r="C51" i="15"/>
  <c r="C52" i="15"/>
  <c r="C53" i="15"/>
  <c r="C54" i="15"/>
  <c r="C55" i="15"/>
  <c r="C56" i="15"/>
  <c r="C57" i="15"/>
  <c r="C58" i="15"/>
  <c r="C59" i="15"/>
  <c r="C60" i="15"/>
  <c r="C61" i="15"/>
  <c r="C50" i="15"/>
  <c r="H8" i="15"/>
  <c r="I8" i="15"/>
  <c r="J8" i="15"/>
  <c r="K8" i="15"/>
  <c r="L8" i="15"/>
  <c r="M8" i="15"/>
  <c r="N8" i="15"/>
  <c r="O8" i="15"/>
  <c r="P8" i="15"/>
  <c r="H9" i="15"/>
  <c r="I9" i="15"/>
  <c r="J9" i="15"/>
  <c r="K9" i="15"/>
  <c r="L9" i="15"/>
  <c r="M9" i="15"/>
  <c r="N9" i="15"/>
  <c r="O9" i="15"/>
  <c r="P9" i="15"/>
  <c r="H10" i="15"/>
  <c r="I10" i="15"/>
  <c r="J10" i="15"/>
  <c r="K10" i="15"/>
  <c r="L10" i="15"/>
  <c r="M10" i="15"/>
  <c r="N10" i="15"/>
  <c r="O10" i="15"/>
  <c r="P10" i="15"/>
  <c r="H11" i="15"/>
  <c r="I11" i="15"/>
  <c r="J11" i="15"/>
  <c r="K11" i="15"/>
  <c r="L11" i="15"/>
  <c r="M11" i="15"/>
  <c r="N11" i="15"/>
  <c r="O11" i="15"/>
  <c r="P11" i="15"/>
  <c r="H12" i="15"/>
  <c r="I12" i="15"/>
  <c r="J12" i="15"/>
  <c r="K12" i="15"/>
  <c r="L12" i="15"/>
  <c r="M12" i="15"/>
  <c r="N12" i="15"/>
  <c r="O12" i="15"/>
  <c r="P12" i="15"/>
  <c r="H13" i="15"/>
  <c r="I13" i="15"/>
  <c r="J13" i="15"/>
  <c r="K13" i="15"/>
  <c r="L13" i="15"/>
  <c r="M13" i="15"/>
  <c r="N13" i="15"/>
  <c r="O13" i="15"/>
  <c r="P13" i="15"/>
  <c r="H14" i="15"/>
  <c r="I14" i="15"/>
  <c r="J14" i="15"/>
  <c r="K14" i="15"/>
  <c r="L14" i="15"/>
  <c r="M14" i="15"/>
  <c r="N14" i="15"/>
  <c r="O14" i="15"/>
  <c r="P14" i="15"/>
  <c r="H15" i="15"/>
  <c r="I15" i="15"/>
  <c r="J15" i="15"/>
  <c r="K15" i="15"/>
  <c r="L15" i="15"/>
  <c r="M15" i="15"/>
  <c r="N15" i="15"/>
  <c r="O15" i="15"/>
  <c r="P15" i="15"/>
  <c r="H16" i="15"/>
  <c r="I16" i="15"/>
  <c r="J16" i="15"/>
  <c r="K16" i="15"/>
  <c r="L16" i="15"/>
  <c r="M16" i="15"/>
  <c r="N16" i="15"/>
  <c r="O16" i="15"/>
  <c r="P16" i="15"/>
  <c r="H17" i="15"/>
  <c r="I17" i="15"/>
  <c r="J17" i="15"/>
  <c r="K17" i="15"/>
  <c r="L17" i="15"/>
  <c r="M17" i="15"/>
  <c r="N17" i="15"/>
  <c r="O17" i="15"/>
  <c r="P17" i="15"/>
  <c r="H18" i="15"/>
  <c r="I18" i="15"/>
  <c r="J18" i="15"/>
  <c r="K18" i="15"/>
  <c r="L18" i="15"/>
  <c r="M18" i="15"/>
  <c r="N18" i="15"/>
  <c r="O18" i="15"/>
  <c r="P18" i="15"/>
  <c r="H19" i="15"/>
  <c r="I19" i="15"/>
  <c r="J19" i="15"/>
  <c r="K19" i="15"/>
  <c r="L19" i="15"/>
  <c r="M19" i="15"/>
  <c r="N19" i="15"/>
  <c r="O19" i="15"/>
  <c r="P19" i="15"/>
  <c r="H20" i="15"/>
  <c r="I20" i="15"/>
  <c r="J20" i="15"/>
  <c r="K20" i="15"/>
  <c r="L20" i="15"/>
  <c r="M20" i="15"/>
  <c r="N20" i="15"/>
  <c r="O20" i="15"/>
  <c r="P20" i="15"/>
  <c r="H21" i="15"/>
  <c r="I21" i="15"/>
  <c r="J21" i="15"/>
  <c r="K21" i="15"/>
  <c r="L21" i="15"/>
  <c r="M21" i="15"/>
  <c r="N21" i="15"/>
  <c r="O21" i="15"/>
  <c r="P21" i="15"/>
  <c r="H22" i="15"/>
  <c r="I22" i="15"/>
  <c r="J22" i="15"/>
  <c r="K22" i="15"/>
  <c r="L22" i="15"/>
  <c r="M22" i="15"/>
  <c r="N22" i="15"/>
  <c r="O22" i="15"/>
  <c r="P22" i="15"/>
  <c r="H23" i="15"/>
  <c r="I23" i="15"/>
  <c r="J23" i="15"/>
  <c r="K23" i="15"/>
  <c r="L23" i="15"/>
  <c r="M23" i="15"/>
  <c r="N23" i="15"/>
  <c r="O23" i="15"/>
  <c r="P23" i="15"/>
  <c r="H24" i="15"/>
  <c r="I24" i="15"/>
  <c r="J24" i="15"/>
  <c r="K24" i="15"/>
  <c r="L24" i="15"/>
  <c r="M24" i="15"/>
  <c r="N24" i="15"/>
  <c r="O24" i="15"/>
  <c r="P24" i="15"/>
  <c r="H25" i="15"/>
  <c r="I25" i="15"/>
  <c r="J25" i="15"/>
  <c r="K25" i="15"/>
  <c r="L25" i="15"/>
  <c r="M25" i="15"/>
  <c r="N25" i="15"/>
  <c r="O25" i="15"/>
  <c r="P25" i="15"/>
  <c r="H26" i="15"/>
  <c r="I26" i="15"/>
  <c r="J26" i="15"/>
  <c r="K26" i="15"/>
  <c r="L26" i="15"/>
  <c r="M26" i="15"/>
  <c r="N26" i="15"/>
  <c r="O26" i="15"/>
  <c r="P26" i="15"/>
  <c r="H27" i="15"/>
  <c r="I27" i="15"/>
  <c r="J27" i="15"/>
  <c r="K27" i="15"/>
  <c r="L27" i="15"/>
  <c r="M27" i="15"/>
  <c r="N27" i="15"/>
  <c r="O27" i="15"/>
  <c r="P27" i="15"/>
  <c r="H28" i="15"/>
  <c r="I28" i="15"/>
  <c r="J28" i="15"/>
  <c r="K28" i="15"/>
  <c r="L28" i="15"/>
  <c r="M28" i="15"/>
  <c r="N28" i="15"/>
  <c r="O28" i="15"/>
  <c r="P28" i="15"/>
  <c r="H29" i="15"/>
  <c r="I29" i="15"/>
  <c r="J29" i="15"/>
  <c r="K29" i="15"/>
  <c r="L29" i="15"/>
  <c r="M29" i="15"/>
  <c r="N29" i="15"/>
  <c r="O29" i="15"/>
  <c r="P29" i="15"/>
  <c r="H30" i="15"/>
  <c r="I30" i="15"/>
  <c r="J30" i="15"/>
  <c r="K30" i="15"/>
  <c r="L30" i="15"/>
  <c r="M30" i="15"/>
  <c r="N30" i="15"/>
  <c r="O30" i="15"/>
  <c r="P30" i="15"/>
  <c r="H31" i="15"/>
  <c r="I31" i="15"/>
  <c r="J31" i="15"/>
  <c r="K31" i="15"/>
  <c r="L31" i="15"/>
  <c r="M31" i="15"/>
  <c r="N31" i="15"/>
  <c r="O31" i="15"/>
  <c r="P31" i="15"/>
  <c r="H32" i="15"/>
  <c r="I32" i="15"/>
  <c r="J32" i="15"/>
  <c r="K32" i="15"/>
  <c r="L32" i="15"/>
  <c r="M32" i="15"/>
  <c r="N32" i="15"/>
  <c r="O32" i="15"/>
  <c r="P32" i="15"/>
  <c r="H33" i="15"/>
  <c r="I33" i="15"/>
  <c r="J33" i="15"/>
  <c r="K33" i="15"/>
  <c r="L33" i="15"/>
  <c r="M33" i="15"/>
  <c r="N33" i="15"/>
  <c r="O33" i="15"/>
  <c r="P33" i="15"/>
  <c r="H34" i="15"/>
  <c r="I34" i="15"/>
  <c r="J34" i="15"/>
  <c r="K34" i="15"/>
  <c r="L34" i="15"/>
  <c r="M34" i="15"/>
  <c r="N34" i="15"/>
  <c r="O34" i="15"/>
  <c r="P34" i="15"/>
  <c r="H35" i="15"/>
  <c r="I35" i="15"/>
  <c r="J35" i="15"/>
  <c r="K35" i="15"/>
  <c r="L35" i="15"/>
  <c r="M35" i="15"/>
  <c r="N35" i="15"/>
  <c r="O35" i="15"/>
  <c r="P35" i="15"/>
  <c r="H36" i="15"/>
  <c r="I36" i="15"/>
  <c r="J36" i="15"/>
  <c r="K36" i="15"/>
  <c r="L36" i="15"/>
  <c r="M36" i="15"/>
  <c r="N36" i="15"/>
  <c r="O36" i="15"/>
  <c r="P36" i="15"/>
  <c r="H37" i="15"/>
  <c r="I37" i="15"/>
  <c r="J37" i="15"/>
  <c r="K37" i="15"/>
  <c r="L37" i="15"/>
  <c r="M37" i="15"/>
  <c r="N37" i="15"/>
  <c r="O37" i="15"/>
  <c r="P37" i="15"/>
  <c r="H38" i="15"/>
  <c r="I38" i="15"/>
  <c r="J38" i="15"/>
  <c r="K38" i="15"/>
  <c r="L38" i="15"/>
  <c r="M38" i="15"/>
  <c r="N38" i="15"/>
  <c r="O38" i="15"/>
  <c r="P38" i="15"/>
  <c r="H39" i="15"/>
  <c r="I39" i="15"/>
  <c r="J39" i="15"/>
  <c r="K39" i="15"/>
  <c r="L39" i="15"/>
  <c r="M39" i="15"/>
  <c r="N39" i="15"/>
  <c r="O39" i="15"/>
  <c r="P39" i="15"/>
  <c r="I7" i="15"/>
  <c r="J7" i="15"/>
  <c r="K7" i="15"/>
  <c r="L7" i="15"/>
  <c r="M7" i="15"/>
  <c r="N7" i="15"/>
  <c r="O7" i="15"/>
  <c r="P7" i="15"/>
  <c r="Q7" i="15"/>
  <c r="C8" i="15"/>
  <c r="D8" i="15"/>
  <c r="E8" i="15"/>
  <c r="F8" i="15"/>
  <c r="G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C12" i="15"/>
  <c r="D12" i="15"/>
  <c r="E12" i="15"/>
  <c r="F12" i="15"/>
  <c r="G12" i="15"/>
  <c r="C13" i="15"/>
  <c r="D13" i="15"/>
  <c r="E13" i="15"/>
  <c r="F13" i="15"/>
  <c r="G13" i="15"/>
  <c r="C14" i="15"/>
  <c r="D14" i="15"/>
  <c r="E14" i="15"/>
  <c r="F14" i="15"/>
  <c r="G14" i="15"/>
  <c r="C15" i="15"/>
  <c r="D15" i="15"/>
  <c r="E15" i="15"/>
  <c r="F15" i="15"/>
  <c r="G15" i="15"/>
  <c r="C16" i="15"/>
  <c r="D16" i="15"/>
  <c r="E16" i="15"/>
  <c r="F16" i="15"/>
  <c r="G16" i="15"/>
  <c r="C17" i="15"/>
  <c r="D17" i="15"/>
  <c r="E17" i="15"/>
  <c r="F17" i="15"/>
  <c r="G17" i="15"/>
  <c r="C18" i="15"/>
  <c r="D18" i="15"/>
  <c r="E18" i="15"/>
  <c r="F18" i="15"/>
  <c r="G18" i="15"/>
  <c r="C19" i="15"/>
  <c r="D19" i="15"/>
  <c r="E19" i="15"/>
  <c r="F19" i="15"/>
  <c r="G19" i="15"/>
  <c r="C20" i="15"/>
  <c r="D20" i="15"/>
  <c r="E20" i="15"/>
  <c r="F20" i="15"/>
  <c r="G20" i="15"/>
  <c r="C21" i="15"/>
  <c r="D21" i="15"/>
  <c r="E21" i="15"/>
  <c r="F21" i="15"/>
  <c r="G21" i="15"/>
  <c r="C22" i="15"/>
  <c r="D22" i="15"/>
  <c r="E22" i="15"/>
  <c r="F22" i="15"/>
  <c r="G22" i="15"/>
  <c r="C23" i="15"/>
  <c r="D23" i="15"/>
  <c r="E23" i="15"/>
  <c r="F23" i="15"/>
  <c r="G23" i="15"/>
  <c r="C24" i="15"/>
  <c r="D24" i="15"/>
  <c r="E24" i="15"/>
  <c r="F24" i="15"/>
  <c r="G24" i="15"/>
  <c r="C25" i="15"/>
  <c r="D25" i="15"/>
  <c r="E25" i="15"/>
  <c r="F25" i="15"/>
  <c r="G25" i="15"/>
  <c r="C26" i="15"/>
  <c r="D26" i="15"/>
  <c r="E26" i="15"/>
  <c r="F26" i="15"/>
  <c r="G26" i="15"/>
  <c r="C27" i="15"/>
  <c r="D27" i="15"/>
  <c r="E27" i="15"/>
  <c r="F27" i="15"/>
  <c r="G27" i="15"/>
  <c r="C28" i="15"/>
  <c r="D28" i="15"/>
  <c r="E28" i="15"/>
  <c r="F28" i="15"/>
  <c r="G28" i="15"/>
  <c r="C29" i="15"/>
  <c r="D29" i="15"/>
  <c r="E29" i="15"/>
  <c r="F29" i="15"/>
  <c r="G29" i="15"/>
  <c r="C30" i="15"/>
  <c r="D30" i="15"/>
  <c r="E30" i="15"/>
  <c r="F30" i="15"/>
  <c r="G30" i="15"/>
  <c r="D31" i="15"/>
  <c r="E31" i="15"/>
  <c r="F31" i="15"/>
  <c r="G31" i="15"/>
  <c r="C32" i="15"/>
  <c r="D32" i="15"/>
  <c r="E32" i="15"/>
  <c r="F32" i="15"/>
  <c r="G32" i="15"/>
  <c r="C33" i="15"/>
  <c r="D33" i="15"/>
  <c r="E33" i="15"/>
  <c r="F33" i="15"/>
  <c r="G33" i="15"/>
  <c r="C34" i="15"/>
  <c r="D34" i="15"/>
  <c r="E34" i="15"/>
  <c r="F34" i="15"/>
  <c r="G34" i="15"/>
  <c r="C35" i="15"/>
  <c r="D35" i="15"/>
  <c r="E35" i="15"/>
  <c r="F35" i="15"/>
  <c r="G35" i="15"/>
  <c r="C36" i="15"/>
  <c r="D36" i="15"/>
  <c r="E36" i="15"/>
  <c r="F36" i="15"/>
  <c r="G36" i="15"/>
  <c r="C37" i="15"/>
  <c r="D37" i="15"/>
  <c r="E37" i="15"/>
  <c r="F37" i="15"/>
  <c r="G37" i="15"/>
  <c r="C38" i="15"/>
  <c r="D38" i="15"/>
  <c r="E38" i="15"/>
  <c r="F38" i="15"/>
  <c r="G38" i="15"/>
  <c r="C39" i="15"/>
  <c r="D39" i="15"/>
  <c r="E39" i="15"/>
  <c r="F39" i="15"/>
  <c r="G39" i="15"/>
  <c r="D7" i="15"/>
  <c r="E7" i="15"/>
  <c r="F7" i="15"/>
  <c r="G7" i="15"/>
  <c r="H7" i="15"/>
  <c r="C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7" i="15"/>
  <c r="A7" i="15"/>
  <c r="A46" i="15"/>
  <c r="A47" i="15"/>
  <c r="A45" i="15"/>
  <c r="A40" i="15"/>
  <c r="A41" i="15"/>
  <c r="A42" i="15"/>
  <c r="A43" i="15"/>
  <c r="A44" i="15"/>
  <c r="A39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Z7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11" i="5"/>
  <c r="AA34" i="5"/>
  <c r="AA32" i="5"/>
  <c r="AA30" i="5"/>
  <c r="AA28" i="5"/>
  <c r="AA26" i="5"/>
  <c r="AA24" i="5"/>
  <c r="AA22" i="5"/>
  <c r="AA20" i="5"/>
  <c r="AA18" i="5"/>
  <c r="AA16" i="5"/>
  <c r="AA14" i="5"/>
  <c r="AA12" i="5"/>
  <c r="AA51" i="5"/>
  <c r="AA50" i="5"/>
  <c r="AA49" i="5"/>
  <c r="AA48" i="5"/>
  <c r="AA47" i="5"/>
  <c r="AA46" i="5"/>
  <c r="AA45" i="5"/>
  <c r="AA44" i="5"/>
  <c r="AA37" i="5"/>
  <c r="AA38" i="5"/>
  <c r="AA39" i="5"/>
  <c r="AA40" i="5"/>
  <c r="AA41" i="5"/>
  <c r="AA42" i="5"/>
  <c r="AA43" i="5"/>
  <c r="AA36" i="5"/>
  <c r="AA33" i="5"/>
  <c r="AA31" i="5"/>
  <c r="AA29" i="5"/>
  <c r="AA27" i="5"/>
  <c r="AA25" i="5"/>
  <c r="AA23" i="5"/>
  <c r="AA21" i="5"/>
  <c r="AA19" i="5"/>
  <c r="AA17" i="5"/>
  <c r="AA15" i="5"/>
  <c r="AA13" i="5"/>
  <c r="AA11" i="5"/>
  <c r="AF15" i="5"/>
  <c r="AF11" i="5"/>
  <c r="I17" i="11"/>
  <c r="E1016" i="23"/>
  <c r="E1002" i="23"/>
  <c r="E994" i="23"/>
  <c r="E1005" i="23"/>
  <c r="E1028" i="23"/>
  <c r="E1020" i="23"/>
  <c r="E1007" i="23"/>
  <c r="E1004" i="23"/>
  <c r="E1027" i="23"/>
  <c r="E1019" i="23"/>
  <c r="E991" i="23"/>
  <c r="E1015" i="23"/>
  <c r="E997" i="23"/>
  <c r="E986" i="23"/>
  <c r="E999" i="23"/>
  <c r="E1010" i="23"/>
  <c r="E989" i="23"/>
  <c r="E1017" i="23"/>
  <c r="E992" i="23"/>
  <c r="E998" i="23"/>
  <c r="E987" i="23"/>
  <c r="E982" i="23"/>
  <c r="E983" i="23"/>
  <c r="E1011" i="23"/>
  <c r="E1018" i="23"/>
  <c r="E1024" i="23"/>
  <c r="E995" i="23"/>
  <c r="E1013" i="23"/>
  <c r="E1012" i="23"/>
  <c r="E1026" i="23"/>
  <c r="E990" i="23"/>
  <c r="E1008" i="23"/>
  <c r="E1009" i="23"/>
  <c r="E993" i="23"/>
  <c r="E1023" i="23"/>
  <c r="E1000" i="23"/>
  <c r="E1021" i="23"/>
  <c r="E1029" i="23"/>
  <c r="E981" i="23"/>
  <c r="E996" i="23"/>
  <c r="E980" i="23"/>
  <c r="E1003" i="23"/>
  <c r="E984" i="23"/>
  <c r="E1025" i="23"/>
  <c r="E1022" i="23"/>
  <c r="E1006" i="23"/>
  <c r="E1014" i="23"/>
  <c r="E985" i="23"/>
  <c r="E1001" i="23"/>
  <c r="E988" i="23"/>
  <c r="P12" i="16" l="1"/>
  <c r="P10" i="16"/>
  <c r="P8" i="16"/>
  <c r="P6" i="16"/>
  <c r="P16" i="16"/>
  <c r="P14" i="16"/>
  <c r="R7" i="5"/>
  <c r="P4" i="16"/>
  <c r="R7" i="15"/>
  <c r="R8" i="1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O43" i="5"/>
  <c r="BN43" i="5"/>
  <c r="BM43" i="5"/>
  <c r="BK43" i="5"/>
  <c r="BJ43" i="5"/>
  <c r="BI43" i="5"/>
  <c r="BH43" i="5"/>
  <c r="BG43" i="5"/>
  <c r="BF43" i="5"/>
  <c r="BE43" i="5"/>
  <c r="BD43" i="5"/>
  <c r="AW43" i="5"/>
  <c r="AV43" i="5"/>
  <c r="AU43" i="5"/>
  <c r="AT43" i="5"/>
  <c r="AS43" i="5"/>
  <c r="AR43" i="5"/>
  <c r="AQ43" i="5"/>
  <c r="AO43" i="5"/>
  <c r="AN43" i="5"/>
  <c r="AM43" i="5"/>
  <c r="AL43" i="5"/>
  <c r="AK43" i="5"/>
  <c r="AJ43" i="5"/>
  <c r="AI43" i="5"/>
  <c r="AF43" i="5"/>
  <c r="AC43" i="5"/>
  <c r="AB43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O45" i="5"/>
  <c r="BN45" i="5"/>
  <c r="BM45" i="5"/>
  <c r="BK45" i="5"/>
  <c r="BJ45" i="5"/>
  <c r="BI45" i="5"/>
  <c r="BH45" i="5"/>
  <c r="BG45" i="5"/>
  <c r="BF45" i="5"/>
  <c r="BE45" i="5"/>
  <c r="BD45" i="5"/>
  <c r="AW45" i="5"/>
  <c r="AV45" i="5"/>
  <c r="AU45" i="5"/>
  <c r="AT45" i="5"/>
  <c r="AS45" i="5"/>
  <c r="AR45" i="5"/>
  <c r="AQ45" i="5"/>
  <c r="AO45" i="5"/>
  <c r="AN45" i="5"/>
  <c r="AM45" i="5"/>
  <c r="AL45" i="5"/>
  <c r="AK45" i="5"/>
  <c r="AJ45" i="5"/>
  <c r="AI45" i="5"/>
  <c r="AF45" i="5"/>
  <c r="AC45" i="5"/>
  <c r="AB45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O50" i="5"/>
  <c r="BN50" i="5"/>
  <c r="BM50" i="5"/>
  <c r="BK50" i="5"/>
  <c r="BJ50" i="5"/>
  <c r="BI50" i="5"/>
  <c r="BH50" i="5"/>
  <c r="BG50" i="5"/>
  <c r="BF50" i="5"/>
  <c r="BE50" i="5"/>
  <c r="BD50" i="5"/>
  <c r="AW50" i="5"/>
  <c r="AV50" i="5"/>
  <c r="AU50" i="5"/>
  <c r="AT50" i="5"/>
  <c r="AS50" i="5"/>
  <c r="AR50" i="5"/>
  <c r="AQ50" i="5"/>
  <c r="AN50" i="5"/>
  <c r="AM50" i="5"/>
  <c r="AL50" i="5"/>
  <c r="AK50" i="5"/>
  <c r="AJ50" i="5"/>
  <c r="AI50" i="5"/>
  <c r="AF50" i="5"/>
  <c r="AC50" i="5"/>
  <c r="AB50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O49" i="5"/>
  <c r="BN49" i="5"/>
  <c r="BM49" i="5"/>
  <c r="BK49" i="5"/>
  <c r="BJ49" i="5"/>
  <c r="BI49" i="5"/>
  <c r="BH49" i="5"/>
  <c r="BG49" i="5"/>
  <c r="BF49" i="5"/>
  <c r="BE49" i="5"/>
  <c r="BD49" i="5"/>
  <c r="AW49" i="5"/>
  <c r="AV49" i="5"/>
  <c r="AU49" i="5"/>
  <c r="AT49" i="5"/>
  <c r="AS49" i="5"/>
  <c r="AR49" i="5"/>
  <c r="AQ49" i="5"/>
  <c r="AO49" i="5"/>
  <c r="AN49" i="5"/>
  <c r="AM49" i="5"/>
  <c r="AL49" i="5"/>
  <c r="AK49" i="5"/>
  <c r="AJ49" i="5"/>
  <c r="AI49" i="5"/>
  <c r="AF49" i="5"/>
  <c r="AC49" i="5"/>
  <c r="AB49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O48" i="5"/>
  <c r="BN48" i="5"/>
  <c r="BM48" i="5"/>
  <c r="BK48" i="5"/>
  <c r="BJ48" i="5"/>
  <c r="BI48" i="5"/>
  <c r="BH48" i="5"/>
  <c r="BG48" i="5"/>
  <c r="BF48" i="5"/>
  <c r="BE48" i="5"/>
  <c r="BD48" i="5"/>
  <c r="AW48" i="5"/>
  <c r="AV48" i="5"/>
  <c r="AU48" i="5"/>
  <c r="AT48" i="5"/>
  <c r="AS48" i="5"/>
  <c r="AR48" i="5"/>
  <c r="AQ48" i="5"/>
  <c r="AO48" i="5"/>
  <c r="AN48" i="5"/>
  <c r="AM48" i="5"/>
  <c r="AL48" i="5"/>
  <c r="AK48" i="5"/>
  <c r="AJ48" i="5"/>
  <c r="AI48" i="5"/>
  <c r="AF48" i="5"/>
  <c r="AC48" i="5"/>
  <c r="AB48" i="5"/>
  <c r="M3" i="5"/>
  <c r="AX14" i="5"/>
  <c r="AX12" i="5"/>
  <c r="AX16" i="5"/>
  <c r="AX18" i="5"/>
  <c r="AX20" i="5"/>
  <c r="AX24" i="5"/>
  <c r="AX22" i="5"/>
  <c r="AX26" i="5"/>
  <c r="AX34" i="5"/>
  <c r="AX28" i="5"/>
  <c r="AX30" i="5"/>
  <c r="AX32" i="5"/>
  <c r="AW32" i="5"/>
  <c r="AJ11" i="5"/>
  <c r="AK11" i="5"/>
  <c r="AL11" i="5"/>
  <c r="AM11" i="5"/>
  <c r="AN11" i="5"/>
  <c r="AO11" i="5"/>
  <c r="AQ11" i="5"/>
  <c r="AR11" i="5"/>
  <c r="AS11" i="5"/>
  <c r="AT11" i="5"/>
  <c r="AU11" i="5"/>
  <c r="AV11" i="5"/>
  <c r="AW11" i="5"/>
  <c r="AJ12" i="5"/>
  <c r="AK12" i="5"/>
  <c r="AL12" i="5"/>
  <c r="AM12" i="5"/>
  <c r="AN12" i="5"/>
  <c r="AO12" i="5"/>
  <c r="AQ12" i="5"/>
  <c r="AR12" i="5"/>
  <c r="AS12" i="5"/>
  <c r="AT12" i="5"/>
  <c r="AU12" i="5"/>
  <c r="AV12" i="5"/>
  <c r="AW12" i="5"/>
  <c r="AJ13" i="5"/>
  <c r="AK13" i="5"/>
  <c r="AL13" i="5"/>
  <c r="AM13" i="5"/>
  <c r="AN13" i="5"/>
  <c r="AO13" i="5"/>
  <c r="AQ13" i="5"/>
  <c r="AR13" i="5"/>
  <c r="AS13" i="5"/>
  <c r="AT13" i="5"/>
  <c r="AU13" i="5"/>
  <c r="AV13" i="5"/>
  <c r="AW13" i="5"/>
  <c r="AJ14" i="5"/>
  <c r="AK14" i="5"/>
  <c r="AL14" i="5"/>
  <c r="AM14" i="5"/>
  <c r="AN14" i="5"/>
  <c r="AO14" i="5"/>
  <c r="AQ14" i="5"/>
  <c r="AR14" i="5"/>
  <c r="AS14" i="5"/>
  <c r="AT14" i="5"/>
  <c r="AU14" i="5"/>
  <c r="AV14" i="5"/>
  <c r="AW14" i="5"/>
  <c r="AJ15" i="5"/>
  <c r="AK15" i="5"/>
  <c r="AL15" i="5"/>
  <c r="AM15" i="5"/>
  <c r="AN15" i="5"/>
  <c r="AO15" i="5"/>
  <c r="AQ15" i="5"/>
  <c r="AR15" i="5"/>
  <c r="AS15" i="5"/>
  <c r="AT15" i="5"/>
  <c r="AU15" i="5"/>
  <c r="AV15" i="5"/>
  <c r="AW15" i="5"/>
  <c r="AJ16" i="5"/>
  <c r="AK16" i="5"/>
  <c r="AL16" i="5"/>
  <c r="AM16" i="5"/>
  <c r="AN16" i="5"/>
  <c r="AO16" i="5"/>
  <c r="AQ16" i="5"/>
  <c r="AR16" i="5"/>
  <c r="AS16" i="5"/>
  <c r="AT16" i="5"/>
  <c r="AU16" i="5"/>
  <c r="AV16" i="5"/>
  <c r="AW16" i="5"/>
  <c r="AJ17" i="5"/>
  <c r="AK17" i="5"/>
  <c r="AL17" i="5"/>
  <c r="AM17" i="5"/>
  <c r="AN17" i="5"/>
  <c r="AO17" i="5"/>
  <c r="AQ17" i="5"/>
  <c r="AR17" i="5"/>
  <c r="AS17" i="5"/>
  <c r="AT17" i="5"/>
  <c r="AU17" i="5"/>
  <c r="AV17" i="5"/>
  <c r="AW17" i="5"/>
  <c r="AJ18" i="5"/>
  <c r="AK18" i="5"/>
  <c r="AL18" i="5"/>
  <c r="AM18" i="5"/>
  <c r="AN18" i="5"/>
  <c r="AO18" i="5"/>
  <c r="AQ18" i="5"/>
  <c r="AR18" i="5"/>
  <c r="AS18" i="5"/>
  <c r="AT18" i="5"/>
  <c r="AU18" i="5"/>
  <c r="AV18" i="5"/>
  <c r="AW18" i="5"/>
  <c r="AJ19" i="5"/>
  <c r="AK19" i="5"/>
  <c r="AL19" i="5"/>
  <c r="AM19" i="5"/>
  <c r="AN19" i="5"/>
  <c r="AO19" i="5"/>
  <c r="AQ19" i="5"/>
  <c r="AR19" i="5"/>
  <c r="AS19" i="5"/>
  <c r="AT19" i="5"/>
  <c r="AU19" i="5"/>
  <c r="AV19" i="5"/>
  <c r="AW19" i="5"/>
  <c r="AJ20" i="5"/>
  <c r="AK20" i="5"/>
  <c r="AL20" i="5"/>
  <c r="AM20" i="5"/>
  <c r="AN20" i="5"/>
  <c r="AO20" i="5"/>
  <c r="AQ20" i="5"/>
  <c r="AR20" i="5"/>
  <c r="AS20" i="5"/>
  <c r="AT20" i="5"/>
  <c r="AU20" i="5"/>
  <c r="AV20" i="5"/>
  <c r="AW20" i="5"/>
  <c r="AJ21" i="5"/>
  <c r="AK21" i="5"/>
  <c r="AL21" i="5"/>
  <c r="AM21" i="5"/>
  <c r="AN21" i="5"/>
  <c r="AO21" i="5"/>
  <c r="AQ21" i="5"/>
  <c r="AR21" i="5"/>
  <c r="AS21" i="5"/>
  <c r="AT21" i="5"/>
  <c r="AU21" i="5"/>
  <c r="AV21" i="5"/>
  <c r="AW21" i="5"/>
  <c r="AJ22" i="5"/>
  <c r="AK22" i="5"/>
  <c r="AL22" i="5"/>
  <c r="AM22" i="5"/>
  <c r="AN22" i="5"/>
  <c r="AO22" i="5"/>
  <c r="AQ22" i="5"/>
  <c r="AR22" i="5"/>
  <c r="AS22" i="5"/>
  <c r="AT22" i="5"/>
  <c r="AU22" i="5"/>
  <c r="AV22" i="5"/>
  <c r="AW22" i="5"/>
  <c r="AJ23" i="5"/>
  <c r="AK23" i="5"/>
  <c r="AL23" i="5"/>
  <c r="AM23" i="5"/>
  <c r="AN23" i="5"/>
  <c r="AO23" i="5"/>
  <c r="AQ23" i="5"/>
  <c r="AR23" i="5"/>
  <c r="AS23" i="5"/>
  <c r="AT23" i="5"/>
  <c r="AU23" i="5"/>
  <c r="AV23" i="5"/>
  <c r="AW23" i="5"/>
  <c r="AJ24" i="5"/>
  <c r="AK24" i="5"/>
  <c r="AL24" i="5"/>
  <c r="AM24" i="5"/>
  <c r="AN24" i="5"/>
  <c r="AO24" i="5"/>
  <c r="AQ24" i="5"/>
  <c r="AR24" i="5"/>
  <c r="AS24" i="5"/>
  <c r="AT24" i="5"/>
  <c r="AU24" i="5"/>
  <c r="AV24" i="5"/>
  <c r="AW24" i="5"/>
  <c r="AJ25" i="5"/>
  <c r="AK25" i="5"/>
  <c r="AL25" i="5"/>
  <c r="AM25" i="5"/>
  <c r="AN25" i="5"/>
  <c r="AO25" i="5"/>
  <c r="AQ25" i="5"/>
  <c r="AR25" i="5"/>
  <c r="AS25" i="5"/>
  <c r="AT25" i="5"/>
  <c r="AU25" i="5"/>
  <c r="AV25" i="5"/>
  <c r="AW25" i="5"/>
  <c r="AJ26" i="5"/>
  <c r="AK26" i="5"/>
  <c r="AL26" i="5"/>
  <c r="AM26" i="5"/>
  <c r="AN26" i="5"/>
  <c r="AO26" i="5"/>
  <c r="AQ26" i="5"/>
  <c r="AR26" i="5"/>
  <c r="AS26" i="5"/>
  <c r="AT26" i="5"/>
  <c r="AU26" i="5"/>
  <c r="AV26" i="5"/>
  <c r="AW26" i="5"/>
  <c r="AJ27" i="5"/>
  <c r="AK27" i="5"/>
  <c r="AL27" i="5"/>
  <c r="AM27" i="5"/>
  <c r="AN27" i="5"/>
  <c r="AO27" i="5"/>
  <c r="AQ27" i="5"/>
  <c r="AR27" i="5"/>
  <c r="AS27" i="5"/>
  <c r="AT27" i="5"/>
  <c r="AU27" i="5"/>
  <c r="AV27" i="5"/>
  <c r="AW27" i="5"/>
  <c r="AJ28" i="5"/>
  <c r="AK28" i="5"/>
  <c r="AL28" i="5"/>
  <c r="AM28" i="5"/>
  <c r="AN28" i="5"/>
  <c r="AO28" i="5"/>
  <c r="AQ28" i="5"/>
  <c r="AR28" i="5"/>
  <c r="AS28" i="5"/>
  <c r="AT28" i="5"/>
  <c r="AU28" i="5"/>
  <c r="AV28" i="5"/>
  <c r="AW28" i="5"/>
  <c r="AJ29" i="5"/>
  <c r="AK29" i="5"/>
  <c r="AL29" i="5"/>
  <c r="AM29" i="5"/>
  <c r="AN29" i="5"/>
  <c r="AO29" i="5"/>
  <c r="AQ29" i="5"/>
  <c r="AR29" i="5"/>
  <c r="AS29" i="5"/>
  <c r="AT29" i="5"/>
  <c r="AU29" i="5"/>
  <c r="AV29" i="5"/>
  <c r="AW29" i="5"/>
  <c r="AJ30" i="5"/>
  <c r="AK30" i="5"/>
  <c r="AL30" i="5"/>
  <c r="AM30" i="5"/>
  <c r="AN30" i="5"/>
  <c r="AO30" i="5"/>
  <c r="AQ30" i="5"/>
  <c r="AR30" i="5"/>
  <c r="AS30" i="5"/>
  <c r="AT30" i="5"/>
  <c r="AU30" i="5"/>
  <c r="AV30" i="5"/>
  <c r="AW30" i="5"/>
  <c r="AJ31" i="5"/>
  <c r="AK31" i="5"/>
  <c r="AL31" i="5"/>
  <c r="AM31" i="5"/>
  <c r="AN31" i="5"/>
  <c r="AO31" i="5"/>
  <c r="AQ31" i="5"/>
  <c r="AR31" i="5"/>
  <c r="AS31" i="5"/>
  <c r="AT31" i="5"/>
  <c r="AU31" i="5"/>
  <c r="AV31" i="5"/>
  <c r="AW31" i="5"/>
  <c r="AJ32" i="5"/>
  <c r="AK32" i="5"/>
  <c r="AL32" i="5"/>
  <c r="AM32" i="5"/>
  <c r="AN32" i="5"/>
  <c r="AO32" i="5"/>
  <c r="AQ32" i="5"/>
  <c r="AR32" i="5"/>
  <c r="AS32" i="5"/>
  <c r="AT32" i="5"/>
  <c r="AU32" i="5"/>
  <c r="AV32" i="5"/>
  <c r="AJ33" i="5"/>
  <c r="AK33" i="5"/>
  <c r="AL33" i="5"/>
  <c r="AM33" i="5"/>
  <c r="AN33" i="5"/>
  <c r="AO33" i="5"/>
  <c r="AQ33" i="5"/>
  <c r="AR33" i="5"/>
  <c r="AS33" i="5"/>
  <c r="AT33" i="5"/>
  <c r="AU33" i="5"/>
  <c r="AV33" i="5"/>
  <c r="AW33" i="5"/>
  <c r="AJ34" i="5"/>
  <c r="AK34" i="5"/>
  <c r="AL34" i="5"/>
  <c r="AM34" i="5"/>
  <c r="AN34" i="5"/>
  <c r="AO34" i="5"/>
  <c r="AQ34" i="5"/>
  <c r="AR34" i="5"/>
  <c r="AS34" i="5"/>
  <c r="AT34" i="5"/>
  <c r="AU34" i="5"/>
  <c r="AV34" i="5"/>
  <c r="AW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O34" i="5"/>
  <c r="BN34" i="5"/>
  <c r="BM34" i="5"/>
  <c r="BK34" i="5"/>
  <c r="BJ34" i="5"/>
  <c r="BI34" i="5"/>
  <c r="BH34" i="5"/>
  <c r="BG34" i="5"/>
  <c r="BF34" i="5"/>
  <c r="BE34" i="5"/>
  <c r="BD34" i="5"/>
  <c r="AI34" i="5"/>
  <c r="AF34" i="5"/>
  <c r="AC34" i="5"/>
  <c r="AB34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O33" i="5"/>
  <c r="BN33" i="5"/>
  <c r="BM33" i="5"/>
  <c r="BK33" i="5"/>
  <c r="BJ33" i="5"/>
  <c r="BI33" i="5"/>
  <c r="BH33" i="5"/>
  <c r="BG33" i="5"/>
  <c r="BF33" i="5"/>
  <c r="BE33" i="5"/>
  <c r="BD33" i="5"/>
  <c r="AI33" i="5"/>
  <c r="AF33" i="5"/>
  <c r="AC33" i="5"/>
  <c r="AB33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O32" i="5"/>
  <c r="BN32" i="5"/>
  <c r="BM32" i="5"/>
  <c r="BK32" i="5"/>
  <c r="BJ32" i="5"/>
  <c r="BI32" i="5"/>
  <c r="BH32" i="5"/>
  <c r="BG32" i="5"/>
  <c r="BF32" i="5"/>
  <c r="BE32" i="5"/>
  <c r="BD32" i="5"/>
  <c r="AI32" i="5"/>
  <c r="AF32" i="5"/>
  <c r="AC32" i="5"/>
  <c r="AB32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O31" i="5"/>
  <c r="BN31" i="5"/>
  <c r="BM31" i="5"/>
  <c r="BK31" i="5"/>
  <c r="BJ31" i="5"/>
  <c r="BI31" i="5"/>
  <c r="BH31" i="5"/>
  <c r="BG31" i="5"/>
  <c r="BF31" i="5"/>
  <c r="BE31" i="5"/>
  <c r="BD31" i="5"/>
  <c r="AI31" i="5"/>
  <c r="AF31" i="5"/>
  <c r="AC31" i="5"/>
  <c r="AB31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O30" i="5"/>
  <c r="BN30" i="5"/>
  <c r="BM30" i="5"/>
  <c r="BK30" i="5"/>
  <c r="BJ30" i="5"/>
  <c r="BI30" i="5"/>
  <c r="BH30" i="5"/>
  <c r="BG30" i="5"/>
  <c r="BF30" i="5"/>
  <c r="BE30" i="5"/>
  <c r="BD30" i="5"/>
  <c r="AI30" i="5"/>
  <c r="AF30" i="5"/>
  <c r="AC30" i="5"/>
  <c r="AB30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O29" i="5"/>
  <c r="BN29" i="5"/>
  <c r="BM29" i="5"/>
  <c r="BK29" i="5"/>
  <c r="BJ29" i="5"/>
  <c r="BI29" i="5"/>
  <c r="BH29" i="5"/>
  <c r="BG29" i="5"/>
  <c r="BF29" i="5"/>
  <c r="BE29" i="5"/>
  <c r="BD29" i="5"/>
  <c r="AI29" i="5"/>
  <c r="AF29" i="5"/>
  <c r="AC29" i="5"/>
  <c r="AB29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O28" i="5"/>
  <c r="BN28" i="5"/>
  <c r="BM28" i="5"/>
  <c r="BK28" i="5"/>
  <c r="BJ28" i="5"/>
  <c r="BI28" i="5"/>
  <c r="BH28" i="5"/>
  <c r="BG28" i="5"/>
  <c r="BF28" i="5"/>
  <c r="BE28" i="5"/>
  <c r="BD28" i="5"/>
  <c r="AI28" i="5"/>
  <c r="AF28" i="5"/>
  <c r="AC28" i="5"/>
  <c r="AB28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O27" i="5"/>
  <c r="BN27" i="5"/>
  <c r="BM27" i="5"/>
  <c r="BK27" i="5"/>
  <c r="BJ27" i="5"/>
  <c r="BI27" i="5"/>
  <c r="BH27" i="5"/>
  <c r="BG27" i="5"/>
  <c r="BF27" i="5"/>
  <c r="BE27" i="5"/>
  <c r="BD27" i="5"/>
  <c r="AI27" i="5"/>
  <c r="AF27" i="5"/>
  <c r="AC27" i="5"/>
  <c r="AB27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O26" i="5"/>
  <c r="BN26" i="5"/>
  <c r="BM26" i="5"/>
  <c r="BK26" i="5"/>
  <c r="BJ26" i="5"/>
  <c r="BI26" i="5"/>
  <c r="BH26" i="5"/>
  <c r="BG26" i="5"/>
  <c r="BF26" i="5"/>
  <c r="BE26" i="5"/>
  <c r="BD26" i="5"/>
  <c r="AI26" i="5"/>
  <c r="AF26" i="5"/>
  <c r="AC26" i="5"/>
  <c r="AB26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O25" i="5"/>
  <c r="BN25" i="5"/>
  <c r="BM25" i="5"/>
  <c r="BK25" i="5"/>
  <c r="BJ25" i="5"/>
  <c r="BI25" i="5"/>
  <c r="BH25" i="5"/>
  <c r="BG25" i="5"/>
  <c r="BF25" i="5"/>
  <c r="BE25" i="5"/>
  <c r="BD25" i="5"/>
  <c r="AI25" i="5"/>
  <c r="AF25" i="5"/>
  <c r="AC25" i="5"/>
  <c r="AB25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O24" i="5"/>
  <c r="BN24" i="5"/>
  <c r="BM24" i="5"/>
  <c r="BK24" i="5"/>
  <c r="BJ24" i="5"/>
  <c r="BI24" i="5"/>
  <c r="BH24" i="5"/>
  <c r="BG24" i="5"/>
  <c r="BF24" i="5"/>
  <c r="BE24" i="5"/>
  <c r="BD24" i="5"/>
  <c r="AI24" i="5"/>
  <c r="AF24" i="5"/>
  <c r="AC24" i="5"/>
  <c r="AB24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O23" i="5"/>
  <c r="BN23" i="5"/>
  <c r="BM23" i="5"/>
  <c r="BK23" i="5"/>
  <c r="BJ23" i="5"/>
  <c r="BI23" i="5"/>
  <c r="BH23" i="5"/>
  <c r="BG23" i="5"/>
  <c r="BF23" i="5"/>
  <c r="BE23" i="5"/>
  <c r="BD23" i="5"/>
  <c r="AI23" i="5"/>
  <c r="AF23" i="5"/>
  <c r="AC23" i="5"/>
  <c r="AB23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O22" i="5"/>
  <c r="BN22" i="5"/>
  <c r="BM22" i="5"/>
  <c r="BK22" i="5"/>
  <c r="BJ22" i="5"/>
  <c r="BI22" i="5"/>
  <c r="BH22" i="5"/>
  <c r="BG22" i="5"/>
  <c r="BF22" i="5"/>
  <c r="BE22" i="5"/>
  <c r="BD22" i="5"/>
  <c r="AI22" i="5"/>
  <c r="AF22" i="5"/>
  <c r="AC22" i="5"/>
  <c r="AB22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O21" i="5"/>
  <c r="BN21" i="5"/>
  <c r="BM21" i="5"/>
  <c r="BK21" i="5"/>
  <c r="BJ21" i="5"/>
  <c r="BI21" i="5"/>
  <c r="BH21" i="5"/>
  <c r="BG21" i="5"/>
  <c r="BF21" i="5"/>
  <c r="BE21" i="5"/>
  <c r="BD21" i="5"/>
  <c r="AI21" i="5"/>
  <c r="AF21" i="5"/>
  <c r="AC21" i="5"/>
  <c r="AB21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O20" i="5"/>
  <c r="BN20" i="5"/>
  <c r="BM20" i="5"/>
  <c r="BK20" i="5"/>
  <c r="BJ20" i="5"/>
  <c r="BI20" i="5"/>
  <c r="BH20" i="5"/>
  <c r="BG20" i="5"/>
  <c r="BF20" i="5"/>
  <c r="BE20" i="5"/>
  <c r="BD20" i="5"/>
  <c r="AI20" i="5"/>
  <c r="AF20" i="5"/>
  <c r="AC20" i="5"/>
  <c r="AB20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O19" i="5"/>
  <c r="BN19" i="5"/>
  <c r="BM19" i="5"/>
  <c r="BK19" i="5"/>
  <c r="BJ19" i="5"/>
  <c r="BI19" i="5"/>
  <c r="BH19" i="5"/>
  <c r="BG19" i="5"/>
  <c r="BF19" i="5"/>
  <c r="BE19" i="5"/>
  <c r="BD19" i="5"/>
  <c r="AI19" i="5"/>
  <c r="AF19" i="5"/>
  <c r="AC19" i="5"/>
  <c r="AB19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O18" i="5"/>
  <c r="BN18" i="5"/>
  <c r="BM18" i="5"/>
  <c r="BK18" i="5"/>
  <c r="BJ18" i="5"/>
  <c r="BI18" i="5"/>
  <c r="BH18" i="5"/>
  <c r="BG18" i="5"/>
  <c r="BF18" i="5"/>
  <c r="BE18" i="5"/>
  <c r="BD18" i="5"/>
  <c r="AI18" i="5"/>
  <c r="AF18" i="5"/>
  <c r="AC18" i="5"/>
  <c r="AB18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O17" i="5"/>
  <c r="BN17" i="5"/>
  <c r="BM17" i="5"/>
  <c r="BK17" i="5"/>
  <c r="BJ17" i="5"/>
  <c r="BI17" i="5"/>
  <c r="BH17" i="5"/>
  <c r="BG17" i="5"/>
  <c r="BF17" i="5"/>
  <c r="BE17" i="5"/>
  <c r="BD17" i="5"/>
  <c r="AI17" i="5"/>
  <c r="AF17" i="5"/>
  <c r="AC17" i="5"/>
  <c r="AB17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O16" i="5"/>
  <c r="BN16" i="5"/>
  <c r="BM16" i="5"/>
  <c r="BK16" i="5"/>
  <c r="BJ16" i="5"/>
  <c r="BI16" i="5"/>
  <c r="BH16" i="5"/>
  <c r="BG16" i="5"/>
  <c r="BF16" i="5"/>
  <c r="BE16" i="5"/>
  <c r="BD16" i="5"/>
  <c r="AI16" i="5"/>
  <c r="AF16" i="5"/>
  <c r="AC16" i="5"/>
  <c r="AB16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O15" i="5"/>
  <c r="BN15" i="5"/>
  <c r="BM15" i="5"/>
  <c r="BK15" i="5"/>
  <c r="BJ15" i="5"/>
  <c r="BI15" i="5"/>
  <c r="BH15" i="5"/>
  <c r="BG15" i="5"/>
  <c r="BF15" i="5"/>
  <c r="BE15" i="5"/>
  <c r="BD15" i="5"/>
  <c r="AI15" i="5"/>
  <c r="AC15" i="5"/>
  <c r="AB15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O14" i="5"/>
  <c r="BN14" i="5"/>
  <c r="BM14" i="5"/>
  <c r="BK14" i="5"/>
  <c r="BJ14" i="5"/>
  <c r="BI14" i="5"/>
  <c r="BH14" i="5"/>
  <c r="BG14" i="5"/>
  <c r="BF14" i="5"/>
  <c r="BE14" i="5"/>
  <c r="BD14" i="5"/>
  <c r="AI14" i="5"/>
  <c r="AF14" i="5"/>
  <c r="AC14" i="5"/>
  <c r="AB14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O13" i="5"/>
  <c r="BN13" i="5"/>
  <c r="BM13" i="5"/>
  <c r="BK13" i="5"/>
  <c r="BJ13" i="5"/>
  <c r="BI13" i="5"/>
  <c r="BH13" i="5"/>
  <c r="BG13" i="5"/>
  <c r="BF13" i="5"/>
  <c r="BE13" i="5"/>
  <c r="BD13" i="5"/>
  <c r="AI13" i="5"/>
  <c r="AF13" i="5"/>
  <c r="AC13" i="5"/>
  <c r="AB13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O12" i="5"/>
  <c r="BN12" i="5"/>
  <c r="BM12" i="5"/>
  <c r="BK12" i="5"/>
  <c r="BJ12" i="5"/>
  <c r="BI12" i="5"/>
  <c r="BH12" i="5"/>
  <c r="BG12" i="5"/>
  <c r="BF12" i="5"/>
  <c r="BE12" i="5"/>
  <c r="BD12" i="5"/>
  <c r="AI12" i="5"/>
  <c r="AF12" i="5"/>
  <c r="AC12" i="5"/>
  <c r="AB12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O11" i="5"/>
  <c r="BN11" i="5"/>
  <c r="BM11" i="5"/>
  <c r="BK11" i="5"/>
  <c r="BJ11" i="5"/>
  <c r="BI11" i="5"/>
  <c r="BH11" i="5"/>
  <c r="BG11" i="5"/>
  <c r="BF11" i="5"/>
  <c r="BE11" i="5"/>
  <c r="BD11" i="5"/>
  <c r="AI11" i="5"/>
  <c r="AC11" i="5"/>
  <c r="AB11" i="5"/>
  <c r="A964" i="23"/>
  <c r="B964" i="23"/>
  <c r="A905" i="23"/>
  <c r="A906" i="23"/>
  <c r="A907" i="23"/>
  <c r="A908" i="23"/>
  <c r="A909" i="23"/>
  <c r="A910" i="23"/>
  <c r="A911" i="23"/>
  <c r="A912" i="23"/>
  <c r="A913" i="23"/>
  <c r="A914" i="23"/>
  <c r="A915" i="23"/>
  <c r="A916" i="23"/>
  <c r="A917" i="23"/>
  <c r="A918" i="23"/>
  <c r="A919" i="23"/>
  <c r="A920" i="23"/>
  <c r="A921" i="23"/>
  <c r="A922" i="23"/>
  <c r="A923" i="23"/>
  <c r="A924" i="23"/>
  <c r="A925" i="23"/>
  <c r="A926" i="23"/>
  <c r="A927" i="23"/>
  <c r="A928" i="23"/>
  <c r="A929" i="23"/>
  <c r="A930" i="23"/>
  <c r="A931" i="23"/>
  <c r="A932" i="23"/>
  <c r="A933" i="23"/>
  <c r="A934" i="23"/>
  <c r="A935" i="23"/>
  <c r="A936" i="23"/>
  <c r="A937" i="23"/>
  <c r="A938" i="23"/>
  <c r="A939" i="23"/>
  <c r="A940" i="23"/>
  <c r="A941" i="23"/>
  <c r="A942" i="23"/>
  <c r="A943" i="23"/>
  <c r="A944" i="23"/>
  <c r="A945" i="23"/>
  <c r="A946" i="23"/>
  <c r="A947" i="23"/>
  <c r="A948" i="23"/>
  <c r="A949" i="23"/>
  <c r="A950" i="23"/>
  <c r="A951" i="23"/>
  <c r="A952" i="23"/>
  <c r="A953" i="23"/>
  <c r="A954" i="23"/>
  <c r="A955" i="23"/>
  <c r="A956" i="23"/>
  <c r="A957" i="23"/>
  <c r="A958" i="23"/>
  <c r="A959" i="23"/>
  <c r="A960" i="23"/>
  <c r="A961" i="23"/>
  <c r="A962" i="23"/>
  <c r="A963" i="23"/>
  <c r="A965" i="23"/>
  <c r="A966" i="23"/>
  <c r="A967" i="23"/>
  <c r="A968" i="23"/>
  <c r="A969" i="23"/>
  <c r="A970" i="23"/>
  <c r="A971" i="23"/>
  <c r="A972" i="23"/>
  <c r="A973" i="23"/>
  <c r="A974" i="23"/>
  <c r="A975" i="23"/>
  <c r="A976" i="23"/>
  <c r="A977" i="23"/>
  <c r="A978" i="23"/>
  <c r="A979" i="23"/>
  <c r="B905" i="23"/>
  <c r="B906" i="23"/>
  <c r="B907" i="23"/>
  <c r="B908" i="23"/>
  <c r="B909" i="23"/>
  <c r="B910" i="23"/>
  <c r="B911" i="23"/>
  <c r="B912" i="23"/>
  <c r="B913" i="23"/>
  <c r="B914" i="23"/>
  <c r="B915" i="23"/>
  <c r="B916" i="23"/>
  <c r="B917" i="23"/>
  <c r="B918" i="23"/>
  <c r="B919" i="23"/>
  <c r="B920" i="23"/>
  <c r="B921" i="23"/>
  <c r="B922" i="23"/>
  <c r="B923" i="23"/>
  <c r="B924" i="23"/>
  <c r="B925" i="23"/>
  <c r="B926" i="23"/>
  <c r="B927" i="23"/>
  <c r="B928" i="23"/>
  <c r="B929" i="23"/>
  <c r="B930" i="23"/>
  <c r="B931" i="23"/>
  <c r="B932" i="23"/>
  <c r="B933" i="23"/>
  <c r="B934" i="23"/>
  <c r="B935" i="23"/>
  <c r="B936" i="23"/>
  <c r="B937" i="23"/>
  <c r="B938" i="23"/>
  <c r="B939" i="23"/>
  <c r="B940" i="23"/>
  <c r="B941" i="23"/>
  <c r="B942" i="23"/>
  <c r="B943" i="23"/>
  <c r="B944" i="23"/>
  <c r="B945" i="23"/>
  <c r="B946" i="23"/>
  <c r="B947" i="23"/>
  <c r="B948" i="23"/>
  <c r="B949" i="23"/>
  <c r="B950" i="23"/>
  <c r="B951" i="23"/>
  <c r="B952" i="23"/>
  <c r="B953" i="23"/>
  <c r="B954" i="23"/>
  <c r="B955" i="23"/>
  <c r="B956" i="23"/>
  <c r="B957" i="23"/>
  <c r="B958" i="23"/>
  <c r="B959" i="23"/>
  <c r="B960" i="23"/>
  <c r="B961" i="23"/>
  <c r="B962" i="23"/>
  <c r="B963" i="23"/>
  <c r="B965" i="23"/>
  <c r="B966" i="23"/>
  <c r="B967" i="23"/>
  <c r="B968" i="23"/>
  <c r="B969" i="23"/>
  <c r="B970" i="23"/>
  <c r="B971" i="23"/>
  <c r="B972" i="23"/>
  <c r="B973" i="23"/>
  <c r="B974" i="23"/>
  <c r="B975" i="23"/>
  <c r="B976" i="23"/>
  <c r="B977" i="23"/>
  <c r="B978" i="23"/>
  <c r="B979" i="23"/>
  <c r="A904" i="23"/>
  <c r="B904" i="23"/>
  <c r="A889" i="23"/>
  <c r="B889" i="23"/>
  <c r="A874" i="23"/>
  <c r="B874" i="23"/>
  <c r="A859" i="23"/>
  <c r="B859" i="23"/>
  <c r="A844" i="23"/>
  <c r="B844" i="23"/>
  <c r="B843" i="23"/>
  <c r="A830" i="23"/>
  <c r="A831" i="23"/>
  <c r="A832" i="23"/>
  <c r="A833" i="23"/>
  <c r="A834" i="23"/>
  <c r="A835" i="23"/>
  <c r="A836" i="23"/>
  <c r="A837" i="23"/>
  <c r="A838" i="23"/>
  <c r="A839" i="23"/>
  <c r="A840" i="23"/>
  <c r="A841" i="23"/>
  <c r="A842" i="23"/>
  <c r="A843" i="23"/>
  <c r="A845" i="23"/>
  <c r="A846" i="23"/>
  <c r="A847" i="23"/>
  <c r="A848" i="23"/>
  <c r="A849" i="23"/>
  <c r="A850" i="23"/>
  <c r="A851" i="23"/>
  <c r="A852" i="23"/>
  <c r="A853" i="23"/>
  <c r="A854" i="23"/>
  <c r="A855" i="23"/>
  <c r="A856" i="23"/>
  <c r="A857" i="23"/>
  <c r="A858" i="23"/>
  <c r="A860" i="23"/>
  <c r="A861" i="23"/>
  <c r="A862" i="23"/>
  <c r="A863" i="23"/>
  <c r="A864" i="23"/>
  <c r="A865" i="23"/>
  <c r="A866" i="23"/>
  <c r="A867" i="23"/>
  <c r="A868" i="23"/>
  <c r="A869" i="23"/>
  <c r="A870" i="23"/>
  <c r="A871" i="23"/>
  <c r="A872" i="23"/>
  <c r="A873" i="23"/>
  <c r="A875" i="23"/>
  <c r="A876" i="23"/>
  <c r="A877" i="23"/>
  <c r="A878" i="23"/>
  <c r="A879" i="23"/>
  <c r="A880" i="23"/>
  <c r="A881" i="23"/>
  <c r="A882" i="23"/>
  <c r="A883" i="23"/>
  <c r="A884" i="23"/>
  <c r="A885" i="23"/>
  <c r="A886" i="23"/>
  <c r="A887" i="23"/>
  <c r="A888" i="23"/>
  <c r="A890" i="23"/>
  <c r="A891" i="23"/>
  <c r="A892" i="23"/>
  <c r="A893" i="23"/>
  <c r="A894" i="23"/>
  <c r="A895" i="23"/>
  <c r="A896" i="23"/>
  <c r="A897" i="23"/>
  <c r="A898" i="23"/>
  <c r="A899" i="23"/>
  <c r="A900" i="23"/>
  <c r="A901" i="23"/>
  <c r="A902" i="23"/>
  <c r="A903" i="23"/>
  <c r="B830" i="23"/>
  <c r="B831" i="23"/>
  <c r="B832" i="23"/>
  <c r="B833" i="23"/>
  <c r="B834" i="23"/>
  <c r="B835" i="23"/>
  <c r="B836" i="23"/>
  <c r="B837" i="23"/>
  <c r="B838" i="23"/>
  <c r="B839" i="23"/>
  <c r="B840" i="23"/>
  <c r="B841" i="23"/>
  <c r="B842" i="23"/>
  <c r="B845" i="23"/>
  <c r="B846" i="23"/>
  <c r="B847" i="23"/>
  <c r="B848" i="23"/>
  <c r="B849" i="23"/>
  <c r="B850" i="23"/>
  <c r="B851" i="23"/>
  <c r="B852" i="23"/>
  <c r="B853" i="23"/>
  <c r="B854" i="23"/>
  <c r="B855" i="23"/>
  <c r="B856" i="23"/>
  <c r="B857" i="23"/>
  <c r="B858" i="23"/>
  <c r="B860" i="23"/>
  <c r="B861" i="23"/>
  <c r="B862" i="23"/>
  <c r="B863" i="23"/>
  <c r="B864" i="23"/>
  <c r="B865" i="23"/>
  <c r="B866" i="23"/>
  <c r="B867" i="23"/>
  <c r="B868" i="23"/>
  <c r="B869" i="23"/>
  <c r="B870" i="23"/>
  <c r="B871" i="23"/>
  <c r="B872" i="23"/>
  <c r="B873" i="23"/>
  <c r="B875" i="23"/>
  <c r="B876" i="23"/>
  <c r="B877" i="23"/>
  <c r="B878" i="23"/>
  <c r="B879" i="23"/>
  <c r="B880" i="23"/>
  <c r="B881" i="23"/>
  <c r="B882" i="23"/>
  <c r="B883" i="23"/>
  <c r="B884" i="23"/>
  <c r="B885" i="23"/>
  <c r="B886" i="23"/>
  <c r="B887" i="23"/>
  <c r="B888" i="23"/>
  <c r="B890" i="23"/>
  <c r="B891" i="23"/>
  <c r="B892" i="23"/>
  <c r="B893" i="23"/>
  <c r="B894" i="23"/>
  <c r="B895" i="23"/>
  <c r="B896" i="23"/>
  <c r="B897" i="23"/>
  <c r="B898" i="23"/>
  <c r="B899" i="23"/>
  <c r="B900" i="23"/>
  <c r="B901" i="23"/>
  <c r="B902" i="23"/>
  <c r="B903" i="23"/>
  <c r="BO36" i="5"/>
  <c r="BO37" i="5"/>
  <c r="BO38" i="5"/>
  <c r="BO39" i="5"/>
  <c r="BO40" i="5"/>
  <c r="BO41" i="5"/>
  <c r="BO42" i="5"/>
  <c r="BO44" i="5"/>
  <c r="BO46" i="5"/>
  <c r="BO47" i="5"/>
  <c r="BO51" i="5"/>
  <c r="A5" i="21"/>
  <c r="A6" i="21"/>
  <c r="A10" i="20"/>
  <c r="B10" i="20"/>
  <c r="A11" i="20"/>
  <c r="B11" i="20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A816" i="23"/>
  <c r="A817" i="23"/>
  <c r="A818" i="23"/>
  <c r="A819" i="23"/>
  <c r="A820" i="23"/>
  <c r="A821" i="23"/>
  <c r="A822" i="23"/>
  <c r="A823" i="23"/>
  <c r="A824" i="23"/>
  <c r="A825" i="23"/>
  <c r="A826" i="23"/>
  <c r="A827" i="23"/>
  <c r="A828" i="23"/>
  <c r="A829" i="23"/>
  <c r="B800" i="23"/>
  <c r="B801" i="23"/>
  <c r="B802" i="23"/>
  <c r="B803" i="23"/>
  <c r="B804" i="23"/>
  <c r="B805" i="23"/>
  <c r="B806" i="23"/>
  <c r="B807" i="23"/>
  <c r="B808" i="23"/>
  <c r="B809" i="23"/>
  <c r="B810" i="23"/>
  <c r="B811" i="23"/>
  <c r="B812" i="23"/>
  <c r="B813" i="23"/>
  <c r="B814" i="23"/>
  <c r="B815" i="23"/>
  <c r="B816" i="23"/>
  <c r="B817" i="23"/>
  <c r="B818" i="23"/>
  <c r="B819" i="23"/>
  <c r="B820" i="23"/>
  <c r="B821" i="23"/>
  <c r="B822" i="23"/>
  <c r="B823" i="23"/>
  <c r="B824" i="23"/>
  <c r="B825" i="23"/>
  <c r="B826" i="23"/>
  <c r="B827" i="23"/>
  <c r="B828" i="23"/>
  <c r="B829" i="23"/>
  <c r="AX12" i="19"/>
  <c r="AY12" i="19"/>
  <c r="AZ12" i="19"/>
  <c r="BA12" i="19"/>
  <c r="BB12" i="19"/>
  <c r="BC12" i="19"/>
  <c r="BD12" i="19"/>
  <c r="BE12" i="19"/>
  <c r="BG12" i="19"/>
  <c r="BH12" i="19"/>
  <c r="BJ12" i="19"/>
  <c r="BK12" i="19"/>
  <c r="BL12" i="19"/>
  <c r="BM12" i="19"/>
  <c r="BN12" i="19"/>
  <c r="BO12" i="19"/>
  <c r="BP12" i="19"/>
  <c r="BQ12" i="19"/>
  <c r="BR12" i="19"/>
  <c r="BS12" i="19"/>
  <c r="BT12" i="19"/>
  <c r="BU12" i="19"/>
  <c r="BV12" i="19"/>
  <c r="BW12" i="19"/>
  <c r="BX12" i="19"/>
  <c r="BY12" i="19"/>
  <c r="AX13" i="19"/>
  <c r="AY13" i="19"/>
  <c r="AZ13" i="19"/>
  <c r="BA13" i="19"/>
  <c r="BB13" i="19"/>
  <c r="BC13" i="19"/>
  <c r="BD13" i="19"/>
  <c r="BE13" i="19"/>
  <c r="BG13" i="19"/>
  <c r="BH13" i="19"/>
  <c r="BJ13" i="19"/>
  <c r="BK13" i="19"/>
  <c r="BL13" i="19"/>
  <c r="BM13" i="19"/>
  <c r="BN13" i="19"/>
  <c r="BO13" i="19"/>
  <c r="BP13" i="19"/>
  <c r="BQ13" i="19"/>
  <c r="BR13" i="19"/>
  <c r="BS13" i="19"/>
  <c r="BT13" i="19"/>
  <c r="BU13" i="19"/>
  <c r="BV13" i="19"/>
  <c r="BW13" i="19"/>
  <c r="BX13" i="19"/>
  <c r="BY13" i="19"/>
  <c r="Z11" i="19"/>
  <c r="Z12" i="19"/>
  <c r="Z13" i="19"/>
  <c r="AC12" i="19"/>
  <c r="AC13" i="19"/>
  <c r="AD12" i="19"/>
  <c r="AE12" i="19"/>
  <c r="AF12" i="19"/>
  <c r="AG12" i="19"/>
  <c r="AH12" i="19"/>
  <c r="AI12" i="19"/>
  <c r="AJ12" i="19"/>
  <c r="AK12" i="19"/>
  <c r="AL12" i="19"/>
  <c r="AM12" i="19"/>
  <c r="AE13" i="19"/>
  <c r="AF13" i="19"/>
  <c r="AG13" i="19"/>
  <c r="AH13" i="19"/>
  <c r="AI13" i="19"/>
  <c r="AJ13" i="19"/>
  <c r="AK13" i="19"/>
  <c r="AL13" i="19"/>
  <c r="AM13" i="19"/>
  <c r="U12" i="19"/>
  <c r="V12" i="19"/>
  <c r="W12" i="19"/>
  <c r="U13" i="19"/>
  <c r="V13" i="19"/>
  <c r="W13" i="19"/>
  <c r="L5" i="21" l="1"/>
  <c r="S7" i="15"/>
  <c r="T7" i="15"/>
  <c r="S8" i="15"/>
  <c r="T8" i="15"/>
  <c r="BO7" i="5"/>
  <c r="E28" i="11" s="1"/>
  <c r="E917" i="23"/>
  <c r="E816" i="23"/>
  <c r="E877" i="23"/>
  <c r="E883" i="23"/>
  <c r="E902" i="23"/>
  <c r="E820" i="23"/>
  <c r="E957" i="23"/>
  <c r="E971" i="23"/>
  <c r="E839" i="23"/>
  <c r="E953" i="23"/>
  <c r="E862" i="23"/>
  <c r="E946" i="23"/>
  <c r="E932" i="23"/>
  <c r="E837" i="23"/>
  <c r="E842" i="23"/>
  <c r="E818" i="23"/>
  <c r="E964" i="23"/>
  <c r="E895" i="23"/>
  <c r="E936" i="23"/>
  <c r="E815" i="23"/>
  <c r="E920" i="23"/>
  <c r="E864" i="23"/>
  <c r="E954" i="23"/>
  <c r="E856" i="23"/>
  <c r="E950" i="23"/>
  <c r="E908" i="23"/>
  <c r="E909" i="23"/>
  <c r="E879" i="23"/>
  <c r="E811" i="23"/>
  <c r="E973" i="23"/>
  <c r="E835" i="23"/>
  <c r="E914" i="23"/>
  <c r="E885" i="23"/>
  <c r="E919" i="23"/>
  <c r="E884" i="23"/>
  <c r="E906" i="23"/>
  <c r="E808" i="23"/>
  <c r="E865" i="23"/>
  <c r="E843" i="23"/>
  <c r="E969" i="23"/>
  <c r="E890" i="23"/>
  <c r="E827" i="23"/>
  <c r="E821" i="23"/>
  <c r="E979" i="23"/>
  <c r="E857" i="23"/>
  <c r="E977" i="23"/>
  <c r="E978" i="23"/>
  <c r="E881" i="23"/>
  <c r="E870" i="23"/>
  <c r="E930" i="23"/>
  <c r="E943" i="23"/>
  <c r="E931" i="23"/>
  <c r="E809" i="23"/>
  <c r="E876" i="23"/>
  <c r="E874" i="23"/>
  <c r="E905" i="23"/>
  <c r="E854" i="23"/>
  <c r="E901" i="23"/>
  <c r="E804" i="23"/>
  <c r="E896" i="23"/>
  <c r="E974" i="23"/>
  <c r="E966" i="23"/>
  <c r="E923" i="23"/>
  <c r="E832" i="23"/>
  <c r="E904" i="23"/>
  <c r="E830" i="23"/>
  <c r="E937" i="23"/>
  <c r="E868" i="23"/>
  <c r="E859" i="23"/>
  <c r="E952" i="23"/>
  <c r="E887" i="23"/>
  <c r="E945" i="23"/>
  <c r="E962" i="23"/>
  <c r="E941" i="23"/>
  <c r="E934" i="23"/>
  <c r="E959" i="23"/>
  <c r="E921" i="23"/>
  <c r="E871" i="23"/>
  <c r="E833" i="23"/>
  <c r="E873" i="23"/>
  <c r="E852" i="23"/>
  <c r="E822" i="23"/>
  <c r="E912" i="23"/>
  <c r="E910" i="23"/>
  <c r="E947" i="23"/>
  <c r="E855" i="23"/>
  <c r="E924" i="23"/>
  <c r="E949" i="23"/>
  <c r="E960" i="23"/>
  <c r="E812" i="23"/>
  <c r="E863" i="23"/>
  <c r="E889" i="23"/>
  <c r="E893" i="23"/>
  <c r="E894" i="23"/>
  <c r="E846" i="23"/>
  <c r="E929" i="23"/>
  <c r="E878" i="23"/>
  <c r="E831" i="23"/>
  <c r="E897" i="23"/>
  <c r="E907" i="23"/>
  <c r="E963" i="23"/>
  <c r="E880" i="23"/>
  <c r="E915" i="23"/>
  <c r="E803" i="23"/>
  <c r="E940" i="23"/>
  <c r="E948" i="23"/>
  <c r="E961" i="23"/>
  <c r="E927" i="23"/>
  <c r="E938" i="23"/>
  <c r="E813" i="23"/>
  <c r="E851" i="23"/>
  <c r="E958" i="23"/>
  <c r="E935" i="23"/>
  <c r="E823" i="23"/>
  <c r="E942" i="23"/>
  <c r="E805" i="23"/>
  <c r="E886" i="23"/>
  <c r="E836" i="23"/>
  <c r="E858" i="23"/>
  <c r="E899" i="23"/>
  <c r="E849" i="23"/>
  <c r="E802" i="23"/>
  <c r="E807" i="23"/>
  <c r="E828" i="23"/>
  <c r="E817" i="23"/>
  <c r="E900" i="23"/>
  <c r="E801" i="23"/>
  <c r="E840" i="23"/>
  <c r="E892" i="23"/>
  <c r="E926" i="23"/>
  <c r="E867" i="23"/>
  <c r="E875" i="23"/>
  <c r="E848" i="23"/>
  <c r="E975" i="23"/>
  <c r="E841" i="23"/>
  <c r="E824" i="23"/>
  <c r="E838" i="23"/>
  <c r="E944" i="23"/>
  <c r="E939" i="23"/>
  <c r="E903" i="23"/>
  <c r="E872" i="23"/>
  <c r="E965" i="23"/>
  <c r="E861" i="23"/>
  <c r="E850" i="23"/>
  <c r="E866" i="23"/>
  <c r="E845" i="23"/>
  <c r="E814" i="23"/>
  <c r="E951" i="23"/>
  <c r="E956" i="23"/>
  <c r="E869" i="23"/>
  <c r="E955" i="23"/>
  <c r="E968" i="23"/>
  <c r="E810" i="23"/>
  <c r="E928" i="23"/>
  <c r="E972" i="23"/>
  <c r="E882" i="23"/>
  <c r="E834" i="23"/>
  <c r="E800" i="23"/>
  <c r="E911" i="23"/>
  <c r="E976" i="23"/>
  <c r="E860" i="23"/>
  <c r="E967" i="23"/>
  <c r="E891" i="23"/>
  <c r="E913" i="23"/>
  <c r="E888" i="23"/>
  <c r="E898" i="23"/>
  <c r="E925" i="23"/>
  <c r="E918" i="23"/>
  <c r="E826" i="23"/>
  <c r="E844" i="23"/>
  <c r="E916" i="23"/>
  <c r="E819" i="23"/>
  <c r="E847" i="23"/>
  <c r="E829" i="23"/>
  <c r="E933" i="23"/>
  <c r="E922" i="23"/>
  <c r="E825" i="23"/>
  <c r="E853" i="23"/>
  <c r="E806" i="23"/>
  <c r="E970" i="23"/>
  <c r="AJ36" i="5" l="1"/>
  <c r="A7" i="21"/>
  <c r="A8" i="21"/>
  <c r="A9" i="21"/>
  <c r="A10" i="21"/>
  <c r="B12" i="20"/>
  <c r="B13" i="20"/>
  <c r="B14" i="20"/>
  <c r="A12" i="20"/>
  <c r="A13" i="20"/>
  <c r="A14" i="20"/>
  <c r="B799" i="23"/>
  <c r="A799" i="23"/>
  <c r="B798" i="23"/>
  <c r="A798" i="23"/>
  <c r="B797" i="23"/>
  <c r="A797" i="23"/>
  <c r="B796" i="23"/>
  <c r="A796" i="23"/>
  <c r="B795" i="23"/>
  <c r="A795" i="23"/>
  <c r="B794" i="23"/>
  <c r="A794" i="23"/>
  <c r="B793" i="23"/>
  <c r="A793" i="23"/>
  <c r="B792" i="23"/>
  <c r="A792" i="23"/>
  <c r="B791" i="23"/>
  <c r="A791" i="23"/>
  <c r="B790" i="23"/>
  <c r="A790" i="23"/>
  <c r="B789" i="23"/>
  <c r="A789" i="23"/>
  <c r="B788" i="23"/>
  <c r="A788" i="23"/>
  <c r="B787" i="23"/>
  <c r="A787" i="23"/>
  <c r="B786" i="23"/>
  <c r="A786" i="23"/>
  <c r="B785" i="23"/>
  <c r="A785" i="23"/>
  <c r="B784" i="23"/>
  <c r="A784" i="23"/>
  <c r="B783" i="23"/>
  <c r="A783" i="23"/>
  <c r="B782" i="23"/>
  <c r="A782" i="23"/>
  <c r="B781" i="23"/>
  <c r="A781" i="23"/>
  <c r="B780" i="23"/>
  <c r="A780" i="23"/>
  <c r="B779" i="23"/>
  <c r="A779" i="23"/>
  <c r="B778" i="23"/>
  <c r="A778" i="23"/>
  <c r="B777" i="23"/>
  <c r="A777" i="23"/>
  <c r="B776" i="23"/>
  <c r="A776" i="23"/>
  <c r="B775" i="23"/>
  <c r="A775" i="23"/>
  <c r="B774" i="23"/>
  <c r="A774" i="23"/>
  <c r="B773" i="23"/>
  <c r="A773" i="23"/>
  <c r="B772" i="23"/>
  <c r="A772" i="23"/>
  <c r="B771" i="23"/>
  <c r="A771" i="23"/>
  <c r="B770" i="23"/>
  <c r="A770" i="23"/>
  <c r="B769" i="23"/>
  <c r="A769" i="23"/>
  <c r="B768" i="23"/>
  <c r="A768" i="23"/>
  <c r="B767" i="23"/>
  <c r="A767" i="23"/>
  <c r="B766" i="23"/>
  <c r="A766" i="23"/>
  <c r="B765" i="23"/>
  <c r="A765" i="23"/>
  <c r="B764" i="23"/>
  <c r="A764" i="23"/>
  <c r="B763" i="23"/>
  <c r="A763" i="23"/>
  <c r="B762" i="23"/>
  <c r="A762" i="23"/>
  <c r="B761" i="23"/>
  <c r="A761" i="23"/>
  <c r="B760" i="23"/>
  <c r="A760" i="23"/>
  <c r="B759" i="23"/>
  <c r="A759" i="23"/>
  <c r="B758" i="23"/>
  <c r="A758" i="23"/>
  <c r="B757" i="23"/>
  <c r="A757" i="23"/>
  <c r="B756" i="23"/>
  <c r="A756" i="23"/>
  <c r="B755" i="23"/>
  <c r="A755" i="23"/>
  <c r="B754" i="23"/>
  <c r="A754" i="23"/>
  <c r="B753" i="23"/>
  <c r="A753" i="23"/>
  <c r="B752" i="23"/>
  <c r="A752" i="23"/>
  <c r="B751" i="23"/>
  <c r="A751" i="23"/>
  <c r="B750" i="23"/>
  <c r="A750" i="23"/>
  <c r="AO7" i="19"/>
  <c r="AC14" i="19"/>
  <c r="AD16" i="19"/>
  <c r="AC16" i="19"/>
  <c r="Z14" i="19"/>
  <c r="Z15" i="19"/>
  <c r="Z16" i="19"/>
  <c r="U14" i="19"/>
  <c r="V14" i="19"/>
  <c r="W14" i="19"/>
  <c r="U15" i="19"/>
  <c r="V15" i="19"/>
  <c r="W15" i="19"/>
  <c r="U16" i="19"/>
  <c r="V16" i="19"/>
  <c r="W16" i="19"/>
  <c r="A303" i="23"/>
  <c r="A304" i="23"/>
  <c r="A305" i="23"/>
  <c r="B303" i="23"/>
  <c r="B304" i="23"/>
  <c r="B305" i="23"/>
  <c r="BJ14" i="19"/>
  <c r="BK14" i="19"/>
  <c r="BL14" i="19"/>
  <c r="BM14" i="19"/>
  <c r="BN14" i="19"/>
  <c r="BO14" i="19"/>
  <c r="BP14" i="19"/>
  <c r="BQ14" i="19"/>
  <c r="BR14" i="19"/>
  <c r="BS14" i="19"/>
  <c r="BT14" i="19"/>
  <c r="BU14" i="19"/>
  <c r="BV14" i="19"/>
  <c r="BW14" i="19"/>
  <c r="BX14" i="19"/>
  <c r="BY14" i="19"/>
  <c r="BJ15" i="19"/>
  <c r="BK15" i="19"/>
  <c r="BL15" i="19"/>
  <c r="BM15" i="19"/>
  <c r="BN15" i="19"/>
  <c r="BO15" i="19"/>
  <c r="BP15" i="19"/>
  <c r="BQ15" i="19"/>
  <c r="BR15" i="19"/>
  <c r="BS15" i="19"/>
  <c r="BT15" i="19"/>
  <c r="BU15" i="19"/>
  <c r="BV15" i="19"/>
  <c r="BW15" i="19"/>
  <c r="BX15" i="19"/>
  <c r="BY15" i="19"/>
  <c r="BJ16" i="19"/>
  <c r="BK16" i="19"/>
  <c r="BL16" i="19"/>
  <c r="BM16" i="19"/>
  <c r="BN16" i="19"/>
  <c r="BO16" i="19"/>
  <c r="BP16" i="19"/>
  <c r="BQ16" i="19"/>
  <c r="BR16" i="19"/>
  <c r="BS16" i="19"/>
  <c r="BT16" i="19"/>
  <c r="BU16" i="19"/>
  <c r="BV16" i="19"/>
  <c r="BW16" i="19"/>
  <c r="BX16" i="19"/>
  <c r="BY16" i="19"/>
  <c r="BJ17" i="19"/>
  <c r="BK17" i="19"/>
  <c r="BL17" i="19"/>
  <c r="BM17" i="19"/>
  <c r="BN17" i="19"/>
  <c r="BO17" i="19"/>
  <c r="BP17" i="19"/>
  <c r="BQ17" i="19"/>
  <c r="BR17" i="19"/>
  <c r="BS17" i="19"/>
  <c r="BT17" i="19"/>
  <c r="BU17" i="19"/>
  <c r="BV17" i="19"/>
  <c r="BW17" i="19"/>
  <c r="BX17" i="19"/>
  <c r="BY17" i="19"/>
  <c r="BJ18" i="19"/>
  <c r="BK18" i="19"/>
  <c r="BL18" i="19"/>
  <c r="BM18" i="19"/>
  <c r="BN18" i="19"/>
  <c r="BO18" i="19"/>
  <c r="BP18" i="19"/>
  <c r="BQ18" i="19"/>
  <c r="BR18" i="19"/>
  <c r="BS18" i="19"/>
  <c r="BT18" i="19"/>
  <c r="BU18" i="19"/>
  <c r="BV18" i="19"/>
  <c r="BW18" i="19"/>
  <c r="BX18" i="19"/>
  <c r="BY18" i="19"/>
  <c r="BJ19" i="19"/>
  <c r="BK19" i="19"/>
  <c r="BL19" i="19"/>
  <c r="BM19" i="19"/>
  <c r="BN19" i="19"/>
  <c r="BO19" i="19"/>
  <c r="BP19" i="19"/>
  <c r="BQ19" i="19"/>
  <c r="BR19" i="19"/>
  <c r="BS19" i="19"/>
  <c r="BT19" i="19"/>
  <c r="BU19" i="19"/>
  <c r="BV19" i="19"/>
  <c r="BW19" i="19"/>
  <c r="BX19" i="19"/>
  <c r="BY19" i="19"/>
  <c r="BJ20" i="19"/>
  <c r="BK20" i="19"/>
  <c r="BL20" i="19"/>
  <c r="BM20" i="19"/>
  <c r="BN20" i="19"/>
  <c r="BO20" i="19"/>
  <c r="BP20" i="19"/>
  <c r="BQ20" i="19"/>
  <c r="BR20" i="19"/>
  <c r="BS20" i="19"/>
  <c r="BT20" i="19"/>
  <c r="BU20" i="19"/>
  <c r="BV20" i="19"/>
  <c r="BW20" i="19"/>
  <c r="BX20" i="19"/>
  <c r="BY20" i="19"/>
  <c r="BJ21" i="19"/>
  <c r="BK21" i="19"/>
  <c r="BL21" i="19"/>
  <c r="BM21" i="19"/>
  <c r="BN21" i="19"/>
  <c r="BO21" i="19"/>
  <c r="BP21" i="19"/>
  <c r="BQ21" i="19"/>
  <c r="BR21" i="19"/>
  <c r="BS21" i="19"/>
  <c r="BT21" i="19"/>
  <c r="BU21" i="19"/>
  <c r="BV21" i="19"/>
  <c r="BW21" i="19"/>
  <c r="BX21" i="19"/>
  <c r="BY21" i="19"/>
  <c r="BJ22" i="19"/>
  <c r="BK22" i="19"/>
  <c r="BL22" i="19"/>
  <c r="BM22" i="19"/>
  <c r="BN22" i="19"/>
  <c r="BO22" i="19"/>
  <c r="BP22" i="19"/>
  <c r="BQ22" i="19"/>
  <c r="BR22" i="19"/>
  <c r="BS22" i="19"/>
  <c r="BT22" i="19"/>
  <c r="BU22" i="19"/>
  <c r="BV22" i="19"/>
  <c r="BW22" i="19"/>
  <c r="BX22" i="19"/>
  <c r="BY22" i="19"/>
  <c r="BJ23" i="19"/>
  <c r="BK23" i="19"/>
  <c r="BL23" i="19"/>
  <c r="BM23" i="19"/>
  <c r="BN23" i="19"/>
  <c r="BO23" i="19"/>
  <c r="BP23" i="19"/>
  <c r="BQ23" i="19"/>
  <c r="BR23" i="19"/>
  <c r="BS23" i="19"/>
  <c r="BT23" i="19"/>
  <c r="BU23" i="19"/>
  <c r="BV23" i="19"/>
  <c r="BW23" i="19"/>
  <c r="BX23" i="19"/>
  <c r="BY23" i="19"/>
  <c r="BJ24" i="19"/>
  <c r="BK24" i="19"/>
  <c r="BL24" i="19"/>
  <c r="BM24" i="19"/>
  <c r="BN24" i="19"/>
  <c r="BO24" i="19"/>
  <c r="BP24" i="19"/>
  <c r="BQ24" i="19"/>
  <c r="BR24" i="19"/>
  <c r="BS24" i="19"/>
  <c r="BT24" i="19"/>
  <c r="BU24" i="19"/>
  <c r="BV24" i="19"/>
  <c r="BW24" i="19"/>
  <c r="BX24" i="19"/>
  <c r="BY24" i="19"/>
  <c r="BJ25" i="19"/>
  <c r="BK25" i="19"/>
  <c r="BL25" i="19"/>
  <c r="BM25" i="19"/>
  <c r="BN25" i="19"/>
  <c r="BO25" i="19"/>
  <c r="BP25" i="19"/>
  <c r="BQ25" i="19"/>
  <c r="BR25" i="19"/>
  <c r="BS25" i="19"/>
  <c r="BT25" i="19"/>
  <c r="BU25" i="19"/>
  <c r="BV25" i="19"/>
  <c r="BW25" i="19"/>
  <c r="BX25" i="19"/>
  <c r="BY25" i="19"/>
  <c r="BJ26" i="19"/>
  <c r="BK26" i="19"/>
  <c r="BL26" i="19"/>
  <c r="BM26" i="19"/>
  <c r="BN26" i="19"/>
  <c r="BO26" i="19"/>
  <c r="BP26" i="19"/>
  <c r="BQ26" i="19"/>
  <c r="BR26" i="19"/>
  <c r="BS26" i="19"/>
  <c r="BT26" i="19"/>
  <c r="BU26" i="19"/>
  <c r="BV26" i="19"/>
  <c r="BW26" i="19"/>
  <c r="BX26" i="19"/>
  <c r="BY26" i="19"/>
  <c r="BJ27" i="19"/>
  <c r="BK27" i="19"/>
  <c r="BL27" i="19"/>
  <c r="BM27" i="19"/>
  <c r="BN27" i="19"/>
  <c r="BO27" i="19"/>
  <c r="BP27" i="19"/>
  <c r="BQ27" i="19"/>
  <c r="BR27" i="19"/>
  <c r="BS27" i="19"/>
  <c r="BT27" i="19"/>
  <c r="BU27" i="19"/>
  <c r="BV27" i="19"/>
  <c r="BW27" i="19"/>
  <c r="BX27" i="19"/>
  <c r="BY27" i="19"/>
  <c r="BJ28" i="19"/>
  <c r="BK28" i="19"/>
  <c r="BL28" i="19"/>
  <c r="BM28" i="19"/>
  <c r="BN28" i="19"/>
  <c r="BO28" i="19"/>
  <c r="BP28" i="19"/>
  <c r="BQ28" i="19"/>
  <c r="BR28" i="19"/>
  <c r="BS28" i="19"/>
  <c r="BT28" i="19"/>
  <c r="BU28" i="19"/>
  <c r="BV28" i="19"/>
  <c r="BW28" i="19"/>
  <c r="BX28" i="19"/>
  <c r="BY28" i="19"/>
  <c r="BJ29" i="19"/>
  <c r="BK29" i="19"/>
  <c r="BL29" i="19"/>
  <c r="BM29" i="19"/>
  <c r="BN29" i="19"/>
  <c r="BO29" i="19"/>
  <c r="BP29" i="19"/>
  <c r="BQ29" i="19"/>
  <c r="BR29" i="19"/>
  <c r="BS29" i="19"/>
  <c r="BT29" i="19"/>
  <c r="BU29" i="19"/>
  <c r="BV29" i="19"/>
  <c r="BW29" i="19"/>
  <c r="BX29" i="19"/>
  <c r="BY29" i="19"/>
  <c r="BJ30" i="19"/>
  <c r="BK30" i="19"/>
  <c r="BL30" i="19"/>
  <c r="BM30" i="19"/>
  <c r="BN30" i="19"/>
  <c r="BO30" i="19"/>
  <c r="BP30" i="19"/>
  <c r="BQ30" i="19"/>
  <c r="BR30" i="19"/>
  <c r="BS30" i="19"/>
  <c r="BT30" i="19"/>
  <c r="BU30" i="19"/>
  <c r="BV30" i="19"/>
  <c r="BW30" i="19"/>
  <c r="BX30" i="19"/>
  <c r="BY30" i="19"/>
  <c r="BJ31" i="19"/>
  <c r="BK31" i="19"/>
  <c r="BL31" i="19"/>
  <c r="BM31" i="19"/>
  <c r="BN31" i="19"/>
  <c r="BO31" i="19"/>
  <c r="BP31" i="19"/>
  <c r="BQ31" i="19"/>
  <c r="BR31" i="19"/>
  <c r="BS31" i="19"/>
  <c r="BT31" i="19"/>
  <c r="BU31" i="19"/>
  <c r="BV31" i="19"/>
  <c r="BW31" i="19"/>
  <c r="BX31" i="19"/>
  <c r="BY31" i="19"/>
  <c r="BJ32" i="19"/>
  <c r="BK32" i="19"/>
  <c r="BL32" i="19"/>
  <c r="BM32" i="19"/>
  <c r="BN32" i="19"/>
  <c r="BO32" i="19"/>
  <c r="BP32" i="19"/>
  <c r="BQ32" i="19"/>
  <c r="BR32" i="19"/>
  <c r="BS32" i="19"/>
  <c r="BT32" i="19"/>
  <c r="BU32" i="19"/>
  <c r="BV32" i="19"/>
  <c r="BW32" i="19"/>
  <c r="BX32" i="19"/>
  <c r="BY32" i="19"/>
  <c r="BJ33" i="19"/>
  <c r="BK33" i="19"/>
  <c r="BL33" i="19"/>
  <c r="BM33" i="19"/>
  <c r="BN33" i="19"/>
  <c r="BO33" i="19"/>
  <c r="BP33" i="19"/>
  <c r="BQ33" i="19"/>
  <c r="BR33" i="19"/>
  <c r="BS33" i="19"/>
  <c r="BT33" i="19"/>
  <c r="BU33" i="19"/>
  <c r="BV33" i="19"/>
  <c r="BW33" i="19"/>
  <c r="BX33" i="19"/>
  <c r="BY33" i="19"/>
  <c r="BJ34" i="19"/>
  <c r="BK34" i="19"/>
  <c r="BL34" i="19"/>
  <c r="BM34" i="19"/>
  <c r="BN34" i="19"/>
  <c r="BO34" i="19"/>
  <c r="BP34" i="19"/>
  <c r="BQ34" i="19"/>
  <c r="BR34" i="19"/>
  <c r="BS34" i="19"/>
  <c r="BT34" i="19"/>
  <c r="BU34" i="19"/>
  <c r="BV34" i="19"/>
  <c r="BW34" i="19"/>
  <c r="BX34" i="19"/>
  <c r="BY34" i="19"/>
  <c r="BJ35" i="19"/>
  <c r="BK35" i="19"/>
  <c r="BL35" i="19"/>
  <c r="BM35" i="19"/>
  <c r="BN35" i="19"/>
  <c r="BO35" i="19"/>
  <c r="BP35" i="19"/>
  <c r="BQ35" i="19"/>
  <c r="BR35" i="19"/>
  <c r="BS35" i="19"/>
  <c r="BT35" i="19"/>
  <c r="BU35" i="19"/>
  <c r="BV35" i="19"/>
  <c r="BW35" i="19"/>
  <c r="BX35" i="19"/>
  <c r="BY35" i="19"/>
  <c r="BJ36" i="19"/>
  <c r="BK36" i="19"/>
  <c r="BL36" i="19"/>
  <c r="BM36" i="19"/>
  <c r="BN36" i="19"/>
  <c r="BO36" i="19"/>
  <c r="BP36" i="19"/>
  <c r="BQ36" i="19"/>
  <c r="BR36" i="19"/>
  <c r="BS36" i="19"/>
  <c r="BT36" i="19"/>
  <c r="BU36" i="19"/>
  <c r="BV36" i="19"/>
  <c r="BW36" i="19"/>
  <c r="BX36" i="19"/>
  <c r="BY36" i="19"/>
  <c r="BJ37" i="19"/>
  <c r="BK37" i="19"/>
  <c r="BL37" i="19"/>
  <c r="BM37" i="19"/>
  <c r="BN37" i="19"/>
  <c r="BO37" i="19"/>
  <c r="BP37" i="19"/>
  <c r="BQ37" i="19"/>
  <c r="BR37" i="19"/>
  <c r="BS37" i="19"/>
  <c r="BT37" i="19"/>
  <c r="BU37" i="19"/>
  <c r="BV37" i="19"/>
  <c r="BW37" i="19"/>
  <c r="BX37" i="19"/>
  <c r="BY37" i="19"/>
  <c r="BJ38" i="19"/>
  <c r="BK38" i="19"/>
  <c r="BL38" i="19"/>
  <c r="BM38" i="19"/>
  <c r="BN38" i="19"/>
  <c r="BO38" i="19"/>
  <c r="BP38" i="19"/>
  <c r="BQ38" i="19"/>
  <c r="BR38" i="19"/>
  <c r="BS38" i="19"/>
  <c r="BT38" i="19"/>
  <c r="BU38" i="19"/>
  <c r="BV38" i="19"/>
  <c r="BW38" i="19"/>
  <c r="BX38" i="19"/>
  <c r="BY38" i="19"/>
  <c r="BJ39" i="19"/>
  <c r="BK39" i="19"/>
  <c r="BL39" i="19"/>
  <c r="BM39" i="19"/>
  <c r="BN39" i="19"/>
  <c r="BO39" i="19"/>
  <c r="BP39" i="19"/>
  <c r="BQ39" i="19"/>
  <c r="BR39" i="19"/>
  <c r="BS39" i="19"/>
  <c r="BT39" i="19"/>
  <c r="BU39" i="19"/>
  <c r="BV39" i="19"/>
  <c r="BW39" i="19"/>
  <c r="BX39" i="19"/>
  <c r="BY39" i="19"/>
  <c r="BJ40" i="19"/>
  <c r="BK40" i="19"/>
  <c r="BL40" i="19"/>
  <c r="BM40" i="19"/>
  <c r="BN40" i="19"/>
  <c r="BO40" i="19"/>
  <c r="BP40" i="19"/>
  <c r="BQ40" i="19"/>
  <c r="BR40" i="19"/>
  <c r="BS40" i="19"/>
  <c r="BT40" i="19"/>
  <c r="BU40" i="19"/>
  <c r="BV40" i="19"/>
  <c r="BW40" i="19"/>
  <c r="BX40" i="19"/>
  <c r="BY40" i="19"/>
  <c r="BJ41" i="19"/>
  <c r="BK41" i="19"/>
  <c r="BL41" i="19"/>
  <c r="BM41" i="19"/>
  <c r="BN41" i="19"/>
  <c r="BO41" i="19"/>
  <c r="BP41" i="19"/>
  <c r="BQ41" i="19"/>
  <c r="BR41" i="19"/>
  <c r="BS41" i="19"/>
  <c r="BT41" i="19"/>
  <c r="BU41" i="19"/>
  <c r="BV41" i="19"/>
  <c r="BW41" i="19"/>
  <c r="BX41" i="19"/>
  <c r="BY41" i="19"/>
  <c r="BJ42" i="19"/>
  <c r="BK42" i="19"/>
  <c r="BL42" i="19"/>
  <c r="BM42" i="19"/>
  <c r="BN42" i="19"/>
  <c r="BO42" i="19"/>
  <c r="BP42" i="19"/>
  <c r="BQ42" i="19"/>
  <c r="BR42" i="19"/>
  <c r="BS42" i="19"/>
  <c r="BT42" i="19"/>
  <c r="BU42" i="19"/>
  <c r="BV42" i="19"/>
  <c r="BW42" i="19"/>
  <c r="BX42" i="19"/>
  <c r="BY42" i="19"/>
  <c r="BJ43" i="19"/>
  <c r="BK43" i="19"/>
  <c r="BL43" i="19"/>
  <c r="BM43" i="19"/>
  <c r="BN43" i="19"/>
  <c r="BO43" i="19"/>
  <c r="BP43" i="19"/>
  <c r="BQ43" i="19"/>
  <c r="BR43" i="19"/>
  <c r="BS43" i="19"/>
  <c r="BT43" i="19"/>
  <c r="BU43" i="19"/>
  <c r="BV43" i="19"/>
  <c r="BW43" i="19"/>
  <c r="BX43" i="19"/>
  <c r="BY43" i="19"/>
  <c r="BJ44" i="19"/>
  <c r="BK44" i="19"/>
  <c r="BL44" i="19"/>
  <c r="BM44" i="19"/>
  <c r="BN44" i="19"/>
  <c r="BO44" i="19"/>
  <c r="BP44" i="19"/>
  <c r="BQ44" i="19"/>
  <c r="BR44" i="19"/>
  <c r="BS44" i="19"/>
  <c r="BT44" i="19"/>
  <c r="BU44" i="19"/>
  <c r="BV44" i="19"/>
  <c r="BW44" i="19"/>
  <c r="BX44" i="19"/>
  <c r="BY44" i="19"/>
  <c r="BJ45" i="19"/>
  <c r="BK45" i="19"/>
  <c r="BL45" i="19"/>
  <c r="BM45" i="19"/>
  <c r="BN45" i="19"/>
  <c r="BO45" i="19"/>
  <c r="BP45" i="19"/>
  <c r="BQ45" i="19"/>
  <c r="BR45" i="19"/>
  <c r="BS45" i="19"/>
  <c r="BT45" i="19"/>
  <c r="BU45" i="19"/>
  <c r="BV45" i="19"/>
  <c r="BW45" i="19"/>
  <c r="BX45" i="19"/>
  <c r="BY45" i="19"/>
  <c r="BJ46" i="19"/>
  <c r="BK46" i="19"/>
  <c r="BL46" i="19"/>
  <c r="BM46" i="19"/>
  <c r="BN46" i="19"/>
  <c r="BO46" i="19"/>
  <c r="BP46" i="19"/>
  <c r="BQ46" i="19"/>
  <c r="BR46" i="19"/>
  <c r="BS46" i="19"/>
  <c r="BT46" i="19"/>
  <c r="BU46" i="19"/>
  <c r="BV46" i="19"/>
  <c r="BW46" i="19"/>
  <c r="BX46" i="19"/>
  <c r="BY46" i="19"/>
  <c r="BJ47" i="19"/>
  <c r="BK47" i="19"/>
  <c r="BL47" i="19"/>
  <c r="BM47" i="19"/>
  <c r="BN47" i="19"/>
  <c r="BO47" i="19"/>
  <c r="BP47" i="19"/>
  <c r="BQ47" i="19"/>
  <c r="BR47" i="19"/>
  <c r="BS47" i="19"/>
  <c r="BT47" i="19"/>
  <c r="BU47" i="19"/>
  <c r="BV47" i="19"/>
  <c r="BW47" i="19"/>
  <c r="BX47" i="19"/>
  <c r="BY47" i="19"/>
  <c r="BJ48" i="19"/>
  <c r="BK48" i="19"/>
  <c r="BL48" i="19"/>
  <c r="BM48" i="19"/>
  <c r="BN48" i="19"/>
  <c r="BO48" i="19"/>
  <c r="BP48" i="19"/>
  <c r="BQ48" i="19"/>
  <c r="BR48" i="19"/>
  <c r="BS48" i="19"/>
  <c r="BT48" i="19"/>
  <c r="BU48" i="19"/>
  <c r="BV48" i="19"/>
  <c r="BW48" i="19"/>
  <c r="BX48" i="19"/>
  <c r="BY48" i="19"/>
  <c r="BJ49" i="19"/>
  <c r="BK49" i="19"/>
  <c r="BL49" i="19"/>
  <c r="BM49" i="19"/>
  <c r="BN49" i="19"/>
  <c r="BO49" i="19"/>
  <c r="BP49" i="19"/>
  <c r="BQ49" i="19"/>
  <c r="BR49" i="19"/>
  <c r="BS49" i="19"/>
  <c r="BT49" i="19"/>
  <c r="BU49" i="19"/>
  <c r="BV49" i="19"/>
  <c r="BW49" i="19"/>
  <c r="BX49" i="19"/>
  <c r="BY49" i="19"/>
  <c r="BJ50" i="19"/>
  <c r="BK50" i="19"/>
  <c r="BL50" i="19"/>
  <c r="BM50" i="19"/>
  <c r="BN50" i="19"/>
  <c r="BO50" i="19"/>
  <c r="BP50" i="19"/>
  <c r="BQ50" i="19"/>
  <c r="BR50" i="19"/>
  <c r="BS50" i="19"/>
  <c r="BT50" i="19"/>
  <c r="BU50" i="19"/>
  <c r="BV50" i="19"/>
  <c r="BW50" i="19"/>
  <c r="BX50" i="19"/>
  <c r="BY50" i="19"/>
  <c r="BY11" i="19"/>
  <c r="BX11" i="19"/>
  <c r="BW11" i="19"/>
  <c r="BV11" i="19"/>
  <c r="BU11" i="19"/>
  <c r="BT11" i="19"/>
  <c r="BS11" i="19"/>
  <c r="BR11" i="19"/>
  <c r="BQ11" i="19"/>
  <c r="BP11" i="19"/>
  <c r="BO11" i="19"/>
  <c r="BN11" i="19"/>
  <c r="BM11" i="19"/>
  <c r="BL11" i="19"/>
  <c r="BK11" i="19"/>
  <c r="BJ11" i="19"/>
  <c r="BG14" i="19"/>
  <c r="BH14" i="19"/>
  <c r="BG15" i="19"/>
  <c r="BH15" i="19"/>
  <c r="BG16" i="19"/>
  <c r="BH16" i="19"/>
  <c r="BG17" i="19"/>
  <c r="BH17" i="19"/>
  <c r="BG18" i="19"/>
  <c r="BH18" i="19"/>
  <c r="BG19" i="19"/>
  <c r="BH19" i="19"/>
  <c r="BG20" i="19"/>
  <c r="BH20" i="19"/>
  <c r="BG21" i="19"/>
  <c r="BH21" i="19"/>
  <c r="BG22" i="19"/>
  <c r="BH22" i="19"/>
  <c r="BG23" i="19"/>
  <c r="BH23" i="19"/>
  <c r="BG24" i="19"/>
  <c r="BH24" i="19"/>
  <c r="BG25" i="19"/>
  <c r="BH25" i="19"/>
  <c r="BG26" i="19"/>
  <c r="BH26" i="19"/>
  <c r="BG27" i="19"/>
  <c r="BH27" i="19"/>
  <c r="BG28" i="19"/>
  <c r="BH28" i="19"/>
  <c r="BG29" i="19"/>
  <c r="BH29" i="19"/>
  <c r="BG30" i="19"/>
  <c r="BH30" i="19"/>
  <c r="BG31" i="19"/>
  <c r="BH31" i="19"/>
  <c r="BG32" i="19"/>
  <c r="BH32" i="19"/>
  <c r="BG33" i="19"/>
  <c r="BH33" i="19"/>
  <c r="BG34" i="19"/>
  <c r="BH34" i="19"/>
  <c r="BG35" i="19"/>
  <c r="BH35" i="19"/>
  <c r="BG36" i="19"/>
  <c r="BH36" i="19"/>
  <c r="BG37" i="19"/>
  <c r="BH37" i="19"/>
  <c r="BG38" i="19"/>
  <c r="BH38" i="19"/>
  <c r="BG39" i="19"/>
  <c r="BH39" i="19"/>
  <c r="BG40" i="19"/>
  <c r="BH40" i="19"/>
  <c r="BG41" i="19"/>
  <c r="BH41" i="19"/>
  <c r="BG42" i="19"/>
  <c r="BH42" i="19"/>
  <c r="BG43" i="19"/>
  <c r="BH43" i="19"/>
  <c r="BG44" i="19"/>
  <c r="BH44" i="19"/>
  <c r="BG45" i="19"/>
  <c r="BH45" i="19"/>
  <c r="BG46" i="19"/>
  <c r="BH46" i="19"/>
  <c r="BG47" i="19"/>
  <c r="BH47" i="19"/>
  <c r="BG48" i="19"/>
  <c r="BH48" i="19"/>
  <c r="BG49" i="19"/>
  <c r="BH49" i="19"/>
  <c r="BG50" i="19"/>
  <c r="BH50" i="19"/>
  <c r="BG51" i="19"/>
  <c r="BH51" i="19"/>
  <c r="BH11" i="19"/>
  <c r="BG11" i="19"/>
  <c r="AX14" i="19"/>
  <c r="AY14" i="19"/>
  <c r="AZ14" i="19"/>
  <c r="BA14" i="19"/>
  <c r="BB14" i="19"/>
  <c r="BC14" i="19"/>
  <c r="BD14" i="19"/>
  <c r="BE14" i="19"/>
  <c r="AX15" i="19"/>
  <c r="AY15" i="19"/>
  <c r="AZ15" i="19"/>
  <c r="BA15" i="19"/>
  <c r="BB15" i="19"/>
  <c r="BC15" i="19"/>
  <c r="BD15" i="19"/>
  <c r="BE15" i="19"/>
  <c r="AX16" i="19"/>
  <c r="AY16" i="19"/>
  <c r="AZ16" i="19"/>
  <c r="BA16" i="19"/>
  <c r="BB16" i="19"/>
  <c r="BC16" i="19"/>
  <c r="BD16" i="19"/>
  <c r="BE16" i="19"/>
  <c r="AX17" i="19"/>
  <c r="AY17" i="19"/>
  <c r="AZ17" i="19"/>
  <c r="BA17" i="19"/>
  <c r="BB17" i="19"/>
  <c r="BC17" i="19"/>
  <c r="BD17" i="19"/>
  <c r="BE17" i="19"/>
  <c r="AX18" i="19"/>
  <c r="AY18" i="19"/>
  <c r="AZ18" i="19"/>
  <c r="BA18" i="19"/>
  <c r="BB18" i="19"/>
  <c r="BC18" i="19"/>
  <c r="BD18" i="19"/>
  <c r="BE18" i="19"/>
  <c r="AX19" i="19"/>
  <c r="AY19" i="19"/>
  <c r="AZ19" i="19"/>
  <c r="BA19" i="19"/>
  <c r="BB19" i="19"/>
  <c r="BC19" i="19"/>
  <c r="BD19" i="19"/>
  <c r="BE19" i="19"/>
  <c r="AX20" i="19"/>
  <c r="AY20" i="19"/>
  <c r="AZ20" i="19"/>
  <c r="BA20" i="19"/>
  <c r="BB20" i="19"/>
  <c r="BC20" i="19"/>
  <c r="BD20" i="19"/>
  <c r="BE20" i="19"/>
  <c r="AX21" i="19"/>
  <c r="AY21" i="19"/>
  <c r="AZ21" i="19"/>
  <c r="BA21" i="19"/>
  <c r="BB21" i="19"/>
  <c r="BC21" i="19"/>
  <c r="BD21" i="19"/>
  <c r="BE21" i="19"/>
  <c r="AX22" i="19"/>
  <c r="AY22" i="19"/>
  <c r="AZ22" i="19"/>
  <c r="BA22" i="19"/>
  <c r="BB22" i="19"/>
  <c r="BC22" i="19"/>
  <c r="BD22" i="19"/>
  <c r="BE22" i="19"/>
  <c r="AX23" i="19"/>
  <c r="AY23" i="19"/>
  <c r="AZ23" i="19"/>
  <c r="BA23" i="19"/>
  <c r="BB23" i="19"/>
  <c r="BC23" i="19"/>
  <c r="BD23" i="19"/>
  <c r="BE23" i="19"/>
  <c r="AX24" i="19"/>
  <c r="AY24" i="19"/>
  <c r="AZ24" i="19"/>
  <c r="BA24" i="19"/>
  <c r="BB24" i="19"/>
  <c r="BC24" i="19"/>
  <c r="BD24" i="19"/>
  <c r="BE24" i="19"/>
  <c r="AX25" i="19"/>
  <c r="AY25" i="19"/>
  <c r="AZ25" i="19"/>
  <c r="BA25" i="19"/>
  <c r="BB25" i="19"/>
  <c r="BC25" i="19"/>
  <c r="BD25" i="19"/>
  <c r="BE25" i="19"/>
  <c r="AX26" i="19"/>
  <c r="AY26" i="19"/>
  <c r="AZ26" i="19"/>
  <c r="BA26" i="19"/>
  <c r="BB26" i="19"/>
  <c r="BC26" i="19"/>
  <c r="BD26" i="19"/>
  <c r="BE26" i="19"/>
  <c r="AX27" i="19"/>
  <c r="AY27" i="19"/>
  <c r="AZ27" i="19"/>
  <c r="BA27" i="19"/>
  <c r="BB27" i="19"/>
  <c r="BC27" i="19"/>
  <c r="BD27" i="19"/>
  <c r="BE27" i="19"/>
  <c r="AX28" i="19"/>
  <c r="AY28" i="19"/>
  <c r="AZ28" i="19"/>
  <c r="BA28" i="19"/>
  <c r="BB28" i="19"/>
  <c r="BC28" i="19"/>
  <c r="BD28" i="19"/>
  <c r="BE28" i="19"/>
  <c r="AX29" i="19"/>
  <c r="AY29" i="19"/>
  <c r="AZ29" i="19"/>
  <c r="BA29" i="19"/>
  <c r="BB29" i="19"/>
  <c r="BC29" i="19"/>
  <c r="BD29" i="19"/>
  <c r="BE29" i="19"/>
  <c r="AX30" i="19"/>
  <c r="AY30" i="19"/>
  <c r="AZ30" i="19"/>
  <c r="BA30" i="19"/>
  <c r="BB30" i="19"/>
  <c r="BC30" i="19"/>
  <c r="BD30" i="19"/>
  <c r="BE30" i="19"/>
  <c r="AX31" i="19"/>
  <c r="AY31" i="19"/>
  <c r="AZ31" i="19"/>
  <c r="BA31" i="19"/>
  <c r="BB31" i="19"/>
  <c r="BC31" i="19"/>
  <c r="BD31" i="19"/>
  <c r="BE31" i="19"/>
  <c r="AX32" i="19"/>
  <c r="AY32" i="19"/>
  <c r="AZ32" i="19"/>
  <c r="BA32" i="19"/>
  <c r="BB32" i="19"/>
  <c r="BC32" i="19"/>
  <c r="BD32" i="19"/>
  <c r="BE32" i="19"/>
  <c r="AX33" i="19"/>
  <c r="AY33" i="19"/>
  <c r="AZ33" i="19"/>
  <c r="BA33" i="19"/>
  <c r="BB33" i="19"/>
  <c r="BC33" i="19"/>
  <c r="BD33" i="19"/>
  <c r="BE33" i="19"/>
  <c r="AX34" i="19"/>
  <c r="AY34" i="19"/>
  <c r="AZ34" i="19"/>
  <c r="BA34" i="19"/>
  <c r="BB34" i="19"/>
  <c r="BC34" i="19"/>
  <c r="BD34" i="19"/>
  <c r="BE34" i="19"/>
  <c r="AX35" i="19"/>
  <c r="AY35" i="19"/>
  <c r="AZ35" i="19"/>
  <c r="BA35" i="19"/>
  <c r="BB35" i="19"/>
  <c r="BC35" i="19"/>
  <c r="BD35" i="19"/>
  <c r="BE35" i="19"/>
  <c r="AX36" i="19"/>
  <c r="AY36" i="19"/>
  <c r="AZ36" i="19"/>
  <c r="BA36" i="19"/>
  <c r="BB36" i="19"/>
  <c r="BC36" i="19"/>
  <c r="BD36" i="19"/>
  <c r="BE36" i="19"/>
  <c r="AX37" i="19"/>
  <c r="AY37" i="19"/>
  <c r="AZ37" i="19"/>
  <c r="BA37" i="19"/>
  <c r="BB37" i="19"/>
  <c r="BC37" i="19"/>
  <c r="BD37" i="19"/>
  <c r="BE37" i="19"/>
  <c r="AX38" i="19"/>
  <c r="AY38" i="19"/>
  <c r="AZ38" i="19"/>
  <c r="BA38" i="19"/>
  <c r="BB38" i="19"/>
  <c r="BC38" i="19"/>
  <c r="BD38" i="19"/>
  <c r="BE38" i="19"/>
  <c r="AX39" i="19"/>
  <c r="AY39" i="19"/>
  <c r="AZ39" i="19"/>
  <c r="BA39" i="19"/>
  <c r="BB39" i="19"/>
  <c r="BC39" i="19"/>
  <c r="BD39" i="19"/>
  <c r="BE39" i="19"/>
  <c r="AX40" i="19"/>
  <c r="AY40" i="19"/>
  <c r="AZ40" i="19"/>
  <c r="BA40" i="19"/>
  <c r="BB40" i="19"/>
  <c r="BC40" i="19"/>
  <c r="BD40" i="19"/>
  <c r="BE40" i="19"/>
  <c r="AX41" i="19"/>
  <c r="AY41" i="19"/>
  <c r="AZ41" i="19"/>
  <c r="BA41" i="19"/>
  <c r="BB41" i="19"/>
  <c r="BC41" i="19"/>
  <c r="BD41" i="19"/>
  <c r="BE41" i="19"/>
  <c r="AX42" i="19"/>
  <c r="AY42" i="19"/>
  <c r="AZ42" i="19"/>
  <c r="BA42" i="19"/>
  <c r="BB42" i="19"/>
  <c r="BC42" i="19"/>
  <c r="BD42" i="19"/>
  <c r="BE42" i="19"/>
  <c r="AX43" i="19"/>
  <c r="AY43" i="19"/>
  <c r="AZ43" i="19"/>
  <c r="BA43" i="19"/>
  <c r="BB43" i="19"/>
  <c r="BC43" i="19"/>
  <c r="BD43" i="19"/>
  <c r="BE43" i="19"/>
  <c r="AX44" i="19"/>
  <c r="AY44" i="19"/>
  <c r="AZ44" i="19"/>
  <c r="BA44" i="19"/>
  <c r="BB44" i="19"/>
  <c r="BC44" i="19"/>
  <c r="BD44" i="19"/>
  <c r="BE44" i="19"/>
  <c r="AX45" i="19"/>
  <c r="AY45" i="19"/>
  <c r="AZ45" i="19"/>
  <c r="BA45" i="19"/>
  <c r="BB45" i="19"/>
  <c r="BC45" i="19"/>
  <c r="BD45" i="19"/>
  <c r="BE45" i="19"/>
  <c r="AX46" i="19"/>
  <c r="AY46" i="19"/>
  <c r="AZ46" i="19"/>
  <c r="BA46" i="19"/>
  <c r="BB46" i="19"/>
  <c r="BC46" i="19"/>
  <c r="BD46" i="19"/>
  <c r="BE46" i="19"/>
  <c r="AX47" i="19"/>
  <c r="AY47" i="19"/>
  <c r="AZ47" i="19"/>
  <c r="BA47" i="19"/>
  <c r="BB47" i="19"/>
  <c r="BC47" i="19"/>
  <c r="BD47" i="19"/>
  <c r="BE47" i="19"/>
  <c r="AX48" i="19"/>
  <c r="AY48" i="19"/>
  <c r="AZ48" i="19"/>
  <c r="BA48" i="19"/>
  <c r="BB48" i="19"/>
  <c r="BC48" i="19"/>
  <c r="BD48" i="19"/>
  <c r="BE48" i="19"/>
  <c r="AX49" i="19"/>
  <c r="AY49" i="19"/>
  <c r="AZ49" i="19"/>
  <c r="BA49" i="19"/>
  <c r="BB49" i="19"/>
  <c r="BC49" i="19"/>
  <c r="BD49" i="19"/>
  <c r="BE49" i="19"/>
  <c r="AX50" i="19"/>
  <c r="AY50" i="19"/>
  <c r="AZ50" i="19"/>
  <c r="BA50" i="19"/>
  <c r="BB50" i="19"/>
  <c r="BC50" i="19"/>
  <c r="BD50" i="19"/>
  <c r="BE50" i="19"/>
  <c r="AX51" i="19"/>
  <c r="AY51" i="19"/>
  <c r="AZ51" i="19"/>
  <c r="BA51" i="19"/>
  <c r="BB51" i="19"/>
  <c r="BC51" i="19"/>
  <c r="BD51" i="19"/>
  <c r="BE51" i="19"/>
  <c r="BE11" i="19"/>
  <c r="BD11" i="19"/>
  <c r="BC11" i="19"/>
  <c r="BB11" i="19"/>
  <c r="BA11" i="19"/>
  <c r="AZ11" i="19"/>
  <c r="AY11" i="19"/>
  <c r="AX11" i="19"/>
  <c r="BD36" i="5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BJ51" i="19"/>
  <c r="BI7" i="19"/>
  <c r="BF7" i="19"/>
  <c r="AV7" i="19"/>
  <c r="G43" i="11" s="1"/>
  <c r="AU7" i="19"/>
  <c r="F43" i="11" s="1"/>
  <c r="AT7" i="19"/>
  <c r="E43" i="11" s="1"/>
  <c r="AS7" i="19"/>
  <c r="D43" i="11" s="1"/>
  <c r="AR7" i="19"/>
  <c r="C43" i="11" s="1"/>
  <c r="L2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AE11" i="19"/>
  <c r="AF14" i="19"/>
  <c r="AG14" i="19"/>
  <c r="AH14" i="19"/>
  <c r="AI14" i="19"/>
  <c r="AJ14" i="19"/>
  <c r="AK14" i="19"/>
  <c r="AL14" i="19"/>
  <c r="AM14" i="19"/>
  <c r="AF15" i="19"/>
  <c r="AG15" i="19"/>
  <c r="AH15" i="19"/>
  <c r="AI15" i="19"/>
  <c r="AJ15" i="19"/>
  <c r="AK15" i="19"/>
  <c r="AL15" i="19"/>
  <c r="AM15" i="19"/>
  <c r="AF16" i="19"/>
  <c r="AG16" i="19"/>
  <c r="AH16" i="19"/>
  <c r="AI16" i="19"/>
  <c r="AJ16" i="19"/>
  <c r="AK16" i="19"/>
  <c r="AL16" i="19"/>
  <c r="AM16" i="19"/>
  <c r="AF17" i="19"/>
  <c r="AG17" i="19"/>
  <c r="AH17" i="19"/>
  <c r="AI17" i="19"/>
  <c r="AJ17" i="19"/>
  <c r="AK17" i="19"/>
  <c r="AL17" i="19"/>
  <c r="AM17" i="19"/>
  <c r="AF18" i="19"/>
  <c r="AG18" i="19"/>
  <c r="AH18" i="19"/>
  <c r="AI18" i="19"/>
  <c r="AJ18" i="19"/>
  <c r="AK18" i="19"/>
  <c r="AL18" i="19"/>
  <c r="AM18" i="19"/>
  <c r="AF19" i="19"/>
  <c r="AG19" i="19"/>
  <c r="AH19" i="19"/>
  <c r="AI19" i="19"/>
  <c r="AJ19" i="19"/>
  <c r="AK19" i="19"/>
  <c r="AL19" i="19"/>
  <c r="AM19" i="19"/>
  <c r="AF20" i="19"/>
  <c r="AG20" i="19"/>
  <c r="AH20" i="19"/>
  <c r="AI20" i="19"/>
  <c r="AJ20" i="19"/>
  <c r="AK20" i="19"/>
  <c r="AL20" i="19"/>
  <c r="AM20" i="19"/>
  <c r="AF21" i="19"/>
  <c r="AG21" i="19"/>
  <c r="AH21" i="19"/>
  <c r="AI21" i="19"/>
  <c r="AJ21" i="19"/>
  <c r="AK21" i="19"/>
  <c r="AL21" i="19"/>
  <c r="AM21" i="19"/>
  <c r="AF22" i="19"/>
  <c r="AG22" i="19"/>
  <c r="AH22" i="19"/>
  <c r="AI22" i="19"/>
  <c r="AJ22" i="19"/>
  <c r="AK22" i="19"/>
  <c r="AL22" i="19"/>
  <c r="AM22" i="19"/>
  <c r="AF23" i="19"/>
  <c r="AG23" i="19"/>
  <c r="AH23" i="19"/>
  <c r="AI23" i="19"/>
  <c r="AJ23" i="19"/>
  <c r="AK23" i="19"/>
  <c r="AL23" i="19"/>
  <c r="AM23" i="19"/>
  <c r="AF24" i="19"/>
  <c r="AG24" i="19"/>
  <c r="AH24" i="19"/>
  <c r="AI24" i="19"/>
  <c r="AJ24" i="19"/>
  <c r="AK24" i="19"/>
  <c r="AL24" i="19"/>
  <c r="AM24" i="19"/>
  <c r="AF25" i="19"/>
  <c r="AG25" i="19"/>
  <c r="AH25" i="19"/>
  <c r="AI25" i="19"/>
  <c r="AJ25" i="19"/>
  <c r="AK25" i="19"/>
  <c r="AL25" i="19"/>
  <c r="AM25" i="19"/>
  <c r="AF26" i="19"/>
  <c r="AG26" i="19"/>
  <c r="AH26" i="19"/>
  <c r="AI26" i="19"/>
  <c r="AJ26" i="19"/>
  <c r="AK26" i="19"/>
  <c r="AL26" i="19"/>
  <c r="AM26" i="19"/>
  <c r="AF27" i="19"/>
  <c r="AG27" i="19"/>
  <c r="AH27" i="19"/>
  <c r="AI27" i="19"/>
  <c r="AJ27" i="19"/>
  <c r="AK27" i="19"/>
  <c r="AL27" i="19"/>
  <c r="AM27" i="19"/>
  <c r="AM11" i="19"/>
  <c r="AL11" i="19"/>
  <c r="AK11" i="19"/>
  <c r="AJ11" i="19"/>
  <c r="AI11" i="19"/>
  <c r="AH11" i="19"/>
  <c r="AG11" i="19"/>
  <c r="AF11" i="19"/>
  <c r="AD11" i="19"/>
  <c r="AD14" i="19"/>
  <c r="AD15" i="19"/>
  <c r="AD17" i="19"/>
  <c r="AD18" i="19"/>
  <c r="AD19" i="19"/>
  <c r="AD20" i="19"/>
  <c r="AD21" i="19"/>
  <c r="AD22" i="19"/>
  <c r="AD23" i="19"/>
  <c r="AD24" i="19"/>
  <c r="AD25" i="19"/>
  <c r="AD26" i="19"/>
  <c r="AD27" i="19"/>
  <c r="AC15" i="19"/>
  <c r="AC17" i="19"/>
  <c r="AC18" i="19"/>
  <c r="AC19" i="19"/>
  <c r="AC20" i="19"/>
  <c r="AC21" i="19"/>
  <c r="AC22" i="19"/>
  <c r="AC23" i="19"/>
  <c r="AC24" i="19"/>
  <c r="AC25" i="19"/>
  <c r="AC26" i="19"/>
  <c r="AC27" i="19"/>
  <c r="AC11" i="19"/>
  <c r="CE37" i="5"/>
  <c r="CE38" i="5"/>
  <c r="CE39" i="5"/>
  <c r="CE40" i="5"/>
  <c r="CE41" i="5"/>
  <c r="CE42" i="5"/>
  <c r="CE44" i="5"/>
  <c r="CE46" i="5"/>
  <c r="CE47" i="5"/>
  <c r="CE51" i="5"/>
  <c r="CE36" i="5"/>
  <c r="CD36" i="5"/>
  <c r="AW38" i="5"/>
  <c r="D40" i="11"/>
  <c r="E40" i="11"/>
  <c r="F40" i="11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F37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F38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F39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F40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F41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F42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F44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F46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F47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F51" i="5"/>
  <c r="CF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M37" i="5"/>
  <c r="BN37" i="5"/>
  <c r="BM38" i="5"/>
  <c r="BN38" i="5"/>
  <c r="BM39" i="5"/>
  <c r="BN39" i="5"/>
  <c r="BM40" i="5"/>
  <c r="BN40" i="5"/>
  <c r="BM41" i="5"/>
  <c r="BN41" i="5"/>
  <c r="BM42" i="5"/>
  <c r="BN42" i="5"/>
  <c r="BM44" i="5"/>
  <c r="BN44" i="5"/>
  <c r="BM46" i="5"/>
  <c r="BN46" i="5"/>
  <c r="BM47" i="5"/>
  <c r="BN47" i="5"/>
  <c r="BM51" i="5"/>
  <c r="BN51" i="5"/>
  <c r="BN36" i="5"/>
  <c r="BM36" i="5"/>
  <c r="BD37" i="5"/>
  <c r="BE37" i="5"/>
  <c r="BF37" i="5"/>
  <c r="BG37" i="5"/>
  <c r="BH37" i="5"/>
  <c r="BI37" i="5"/>
  <c r="BJ37" i="5"/>
  <c r="BK37" i="5"/>
  <c r="BD38" i="5"/>
  <c r="BE38" i="5"/>
  <c r="BF38" i="5"/>
  <c r="BG38" i="5"/>
  <c r="BH38" i="5"/>
  <c r="BI38" i="5"/>
  <c r="BJ38" i="5"/>
  <c r="BK38" i="5"/>
  <c r="BD39" i="5"/>
  <c r="BE39" i="5"/>
  <c r="BF39" i="5"/>
  <c r="BG39" i="5"/>
  <c r="BH39" i="5"/>
  <c r="BI39" i="5"/>
  <c r="BJ39" i="5"/>
  <c r="BK39" i="5"/>
  <c r="BD40" i="5"/>
  <c r="BE40" i="5"/>
  <c r="BF40" i="5"/>
  <c r="BG40" i="5"/>
  <c r="BH40" i="5"/>
  <c r="BI40" i="5"/>
  <c r="BJ40" i="5"/>
  <c r="BK40" i="5"/>
  <c r="BD41" i="5"/>
  <c r="BE41" i="5"/>
  <c r="BF41" i="5"/>
  <c r="BG41" i="5"/>
  <c r="BH41" i="5"/>
  <c r="BI41" i="5"/>
  <c r="BJ41" i="5"/>
  <c r="BK41" i="5"/>
  <c r="BD42" i="5"/>
  <c r="BE42" i="5"/>
  <c r="BF42" i="5"/>
  <c r="BG42" i="5"/>
  <c r="BH42" i="5"/>
  <c r="BI42" i="5"/>
  <c r="BJ42" i="5"/>
  <c r="BK42" i="5"/>
  <c r="BD44" i="5"/>
  <c r="BE44" i="5"/>
  <c r="BF44" i="5"/>
  <c r="BG44" i="5"/>
  <c r="BH44" i="5"/>
  <c r="BI44" i="5"/>
  <c r="BJ44" i="5"/>
  <c r="BK44" i="5"/>
  <c r="BD46" i="5"/>
  <c r="BE46" i="5"/>
  <c r="BF46" i="5"/>
  <c r="BG46" i="5"/>
  <c r="BH46" i="5"/>
  <c r="BI46" i="5"/>
  <c r="BJ46" i="5"/>
  <c r="BK46" i="5"/>
  <c r="BD47" i="5"/>
  <c r="BE47" i="5"/>
  <c r="BF47" i="5"/>
  <c r="BG47" i="5"/>
  <c r="BH47" i="5"/>
  <c r="BI47" i="5"/>
  <c r="BJ47" i="5"/>
  <c r="BK47" i="5"/>
  <c r="BD51" i="5"/>
  <c r="BE51" i="5"/>
  <c r="BF51" i="5"/>
  <c r="BG51" i="5"/>
  <c r="BH51" i="5"/>
  <c r="BI51" i="5"/>
  <c r="BJ51" i="5"/>
  <c r="BK51" i="5"/>
  <c r="BK36" i="5"/>
  <c r="BJ36" i="5"/>
  <c r="BI36" i="5"/>
  <c r="BH36" i="5"/>
  <c r="BG36" i="5"/>
  <c r="BF36" i="5"/>
  <c r="BE36" i="5"/>
  <c r="E779" i="23"/>
  <c r="E768" i="23"/>
  <c r="E750" i="23"/>
  <c r="E756" i="23"/>
  <c r="E305" i="23"/>
  <c r="E755" i="23"/>
  <c r="E782" i="23"/>
  <c r="E757" i="23"/>
  <c r="E759" i="23"/>
  <c r="E767" i="23"/>
  <c r="E753" i="23"/>
  <c r="E762" i="23"/>
  <c r="E771" i="23"/>
  <c r="E766" i="23"/>
  <c r="E783" i="23"/>
  <c r="E763" i="23"/>
  <c r="E793" i="23"/>
  <c r="E777" i="23"/>
  <c r="E765" i="23"/>
  <c r="E751" i="23"/>
  <c r="E769" i="23"/>
  <c r="E789" i="23"/>
  <c r="E784" i="23"/>
  <c r="E791" i="23"/>
  <c r="E758" i="23"/>
  <c r="E303" i="23"/>
  <c r="E797" i="23"/>
  <c r="E761" i="23"/>
  <c r="E778" i="23"/>
  <c r="E776" i="23"/>
  <c r="E799" i="23"/>
  <c r="E792" i="23"/>
  <c r="E775" i="23"/>
  <c r="E795" i="23"/>
  <c r="E788" i="23"/>
  <c r="E773" i="23"/>
  <c r="E785" i="23"/>
  <c r="E774" i="23"/>
  <c r="E796" i="23"/>
  <c r="E790" i="23"/>
  <c r="E787" i="23"/>
  <c r="E786" i="23"/>
  <c r="E794" i="23"/>
  <c r="E798" i="23"/>
  <c r="E304" i="23"/>
  <c r="E752" i="23"/>
  <c r="E760" i="23"/>
  <c r="E770" i="23"/>
  <c r="E764" i="23"/>
  <c r="E781" i="23"/>
  <c r="E772" i="23"/>
  <c r="E780" i="23"/>
  <c r="E754" i="23"/>
  <c r="BV7" i="5" l="1"/>
  <c r="BK7" i="5"/>
  <c r="J34" i="11" s="1"/>
  <c r="BW7" i="5"/>
  <c r="BH7" i="5"/>
  <c r="BM7" i="5"/>
  <c r="BS7" i="5"/>
  <c r="BI7" i="5"/>
  <c r="BN7" i="5"/>
  <c r="BT7" i="5"/>
  <c r="BJ7" i="5"/>
  <c r="I34" i="11" s="1"/>
  <c r="BU7" i="5"/>
  <c r="BX7" i="5"/>
  <c r="BD7" i="5"/>
  <c r="BZ7" i="5"/>
  <c r="CA7" i="5"/>
  <c r="BY7" i="5"/>
  <c r="BE7" i="5"/>
  <c r="BF7" i="5"/>
  <c r="BQ7" i="5"/>
  <c r="CC7" i="5"/>
  <c r="CD7" i="5"/>
  <c r="CB7" i="5"/>
  <c r="BG7" i="5"/>
  <c r="BR7" i="5"/>
  <c r="CF7" i="5"/>
  <c r="CE7" i="5"/>
  <c r="Q7" i="19"/>
  <c r="M7" i="19"/>
  <c r="N7" i="19"/>
  <c r="L7" i="19"/>
  <c r="K7" i="19"/>
  <c r="R7" i="19"/>
  <c r="T7" i="19"/>
  <c r="S7" i="19"/>
  <c r="O7" i="19"/>
  <c r="P7" i="19"/>
  <c r="BO7" i="19"/>
  <c r="BG7" i="19"/>
  <c r="BE7" i="19"/>
  <c r="J31" i="11" s="1"/>
  <c r="BS7" i="19"/>
  <c r="BD7" i="19"/>
  <c r="I31" i="11" s="1"/>
  <c r="BV7" i="19"/>
  <c r="BJ7" i="19"/>
  <c r="BN7" i="19"/>
  <c r="BQ7" i="19"/>
  <c r="BX7" i="19"/>
  <c r="BP7" i="19"/>
  <c r="BW7" i="19"/>
  <c r="BA7" i="19"/>
  <c r="F31" i="11" s="1"/>
  <c r="BH7" i="19"/>
  <c r="AZ7" i="19"/>
  <c r="E31" i="11" s="1"/>
  <c r="BC7" i="19"/>
  <c r="H31" i="11" s="1"/>
  <c r="AY7" i="19"/>
  <c r="D31" i="11" s="1"/>
  <c r="BU7" i="19"/>
  <c r="BB7" i="19"/>
  <c r="G31" i="11" s="1"/>
  <c r="BT7" i="19"/>
  <c r="BK7" i="19"/>
  <c r="BL7" i="19"/>
  <c r="BY7" i="19"/>
  <c r="BR7" i="19"/>
  <c r="BM7" i="19"/>
  <c r="AX7" i="19"/>
  <c r="C31" i="11" s="1"/>
  <c r="L3" i="19"/>
  <c r="P37" i="11" l="1"/>
  <c r="M37" i="11"/>
  <c r="O37" i="11"/>
  <c r="K37" i="11"/>
  <c r="Q37" i="11"/>
  <c r="R37" i="11"/>
  <c r="N37" i="11"/>
  <c r="J37" i="11"/>
  <c r="I37" i="11"/>
  <c r="L37" i="11"/>
  <c r="D37" i="11"/>
  <c r="G37" i="11"/>
  <c r="C37" i="11"/>
  <c r="E37" i="11"/>
  <c r="D28" i="11"/>
  <c r="F37" i="11"/>
  <c r="H37" i="11"/>
  <c r="U7" i="19"/>
  <c r="H34" i="11"/>
  <c r="G34" i="11"/>
  <c r="F34" i="11"/>
  <c r="E34" i="11"/>
  <c r="D34" i="11"/>
  <c r="C40" i="11"/>
  <c r="AI36" i="5"/>
  <c r="AK37" i="5"/>
  <c r="AL37" i="5"/>
  <c r="AM37" i="5"/>
  <c r="AN37" i="5"/>
  <c r="AO37" i="5"/>
  <c r="AQ37" i="5"/>
  <c r="AR37" i="5"/>
  <c r="AS37" i="5"/>
  <c r="AT37" i="5"/>
  <c r="AU37" i="5"/>
  <c r="AV37" i="5"/>
  <c r="AW37" i="5"/>
  <c r="AK38" i="5"/>
  <c r="AL38" i="5"/>
  <c r="AM38" i="5"/>
  <c r="AN38" i="5"/>
  <c r="AO38" i="5"/>
  <c r="AQ38" i="5"/>
  <c r="AR38" i="5"/>
  <c r="AS38" i="5"/>
  <c r="AT38" i="5"/>
  <c r="AU38" i="5"/>
  <c r="AV38" i="5"/>
  <c r="AK39" i="5"/>
  <c r="AL39" i="5"/>
  <c r="AM39" i="5"/>
  <c r="AN39" i="5"/>
  <c r="AO39" i="5"/>
  <c r="AQ39" i="5"/>
  <c r="AR39" i="5"/>
  <c r="AS39" i="5"/>
  <c r="AT39" i="5"/>
  <c r="AU39" i="5"/>
  <c r="AV39" i="5"/>
  <c r="AW39" i="5"/>
  <c r="AK40" i="5"/>
  <c r="AL40" i="5"/>
  <c r="AM40" i="5"/>
  <c r="AN40" i="5"/>
  <c r="AO40" i="5"/>
  <c r="AQ40" i="5"/>
  <c r="AR40" i="5"/>
  <c r="AS40" i="5"/>
  <c r="AT40" i="5"/>
  <c r="AU40" i="5"/>
  <c r="AV40" i="5"/>
  <c r="AW40" i="5"/>
  <c r="AK41" i="5"/>
  <c r="AL41" i="5"/>
  <c r="AM41" i="5"/>
  <c r="AN41" i="5"/>
  <c r="AO41" i="5"/>
  <c r="AQ41" i="5"/>
  <c r="AR41" i="5"/>
  <c r="AS41" i="5"/>
  <c r="AT41" i="5"/>
  <c r="AU41" i="5"/>
  <c r="AV41" i="5"/>
  <c r="AW41" i="5"/>
  <c r="AK42" i="5"/>
  <c r="AL42" i="5"/>
  <c r="AM42" i="5"/>
  <c r="AN42" i="5"/>
  <c r="AO42" i="5"/>
  <c r="AQ42" i="5"/>
  <c r="AR42" i="5"/>
  <c r="AS42" i="5"/>
  <c r="AT42" i="5"/>
  <c r="AU42" i="5"/>
  <c r="AV42" i="5"/>
  <c r="AW42" i="5"/>
  <c r="AK44" i="5"/>
  <c r="AL44" i="5"/>
  <c r="AM44" i="5"/>
  <c r="AN44" i="5"/>
  <c r="AO44" i="5"/>
  <c r="AQ44" i="5"/>
  <c r="AR44" i="5"/>
  <c r="AS44" i="5"/>
  <c r="AT44" i="5"/>
  <c r="AU44" i="5"/>
  <c r="AV44" i="5"/>
  <c r="AW44" i="5"/>
  <c r="AK46" i="5"/>
  <c r="AL46" i="5"/>
  <c r="AM46" i="5"/>
  <c r="AN46" i="5"/>
  <c r="AO46" i="5"/>
  <c r="AQ46" i="5"/>
  <c r="AR46" i="5"/>
  <c r="AS46" i="5"/>
  <c r="AT46" i="5"/>
  <c r="AU46" i="5"/>
  <c r="AV46" i="5"/>
  <c r="AW46" i="5"/>
  <c r="AK47" i="5"/>
  <c r="AL47" i="5"/>
  <c r="AM47" i="5"/>
  <c r="AN47" i="5"/>
  <c r="AO47" i="5"/>
  <c r="AQ47" i="5"/>
  <c r="AR47" i="5"/>
  <c r="AS47" i="5"/>
  <c r="AT47" i="5"/>
  <c r="AU47" i="5"/>
  <c r="AV47" i="5"/>
  <c r="AW47" i="5"/>
  <c r="AK51" i="5"/>
  <c r="AL51" i="5"/>
  <c r="AM51" i="5"/>
  <c r="AN51" i="5"/>
  <c r="AO51" i="5"/>
  <c r="AQ51" i="5"/>
  <c r="AR51" i="5"/>
  <c r="AS51" i="5"/>
  <c r="AT51" i="5"/>
  <c r="AU51" i="5"/>
  <c r="AV51" i="5"/>
  <c r="AW51" i="5"/>
  <c r="AJ51" i="5"/>
  <c r="AJ47" i="5"/>
  <c r="AJ46" i="5"/>
  <c r="AJ44" i="5"/>
  <c r="AJ42" i="5"/>
  <c r="AJ41" i="5"/>
  <c r="AJ40" i="5"/>
  <c r="AJ39" i="5"/>
  <c r="AJ38" i="5"/>
  <c r="AJ37" i="5"/>
  <c r="AK36" i="5"/>
  <c r="AL36" i="5"/>
  <c r="AM36" i="5"/>
  <c r="AN36" i="5"/>
  <c r="AO36" i="5"/>
  <c r="AQ36" i="5"/>
  <c r="AR36" i="5"/>
  <c r="AS36" i="5"/>
  <c r="AT36" i="5"/>
  <c r="AU36" i="5"/>
  <c r="AV36" i="5"/>
  <c r="AW36" i="5"/>
  <c r="L7" i="5" l="1"/>
  <c r="C25" i="11" s="1"/>
  <c r="M7" i="5"/>
  <c r="D25" i="11" s="1"/>
  <c r="O7" i="5"/>
  <c r="F25" i="11" s="1"/>
  <c r="P7" i="5"/>
  <c r="G25" i="11" s="1"/>
  <c r="Z7" i="5"/>
  <c r="X7" i="5"/>
  <c r="V7" i="5"/>
  <c r="S7" i="5"/>
  <c r="U7" i="5"/>
  <c r="Y7" i="5"/>
  <c r="T7" i="5"/>
  <c r="Q7" i="5"/>
  <c r="H25" i="11" s="1"/>
  <c r="N7" i="5"/>
  <c r="E25" i="11" s="1"/>
  <c r="W7" i="5"/>
  <c r="C34" i="11"/>
  <c r="G40" i="11"/>
  <c r="AI37" i="5" l="1"/>
  <c r="AI38" i="5"/>
  <c r="AI39" i="5"/>
  <c r="AI40" i="5"/>
  <c r="AI41" i="5"/>
  <c r="AI42" i="5"/>
  <c r="AI44" i="5"/>
  <c r="AI46" i="5"/>
  <c r="AI47" i="5"/>
  <c r="AI51" i="5"/>
  <c r="B749" i="23"/>
  <c r="A749" i="23"/>
  <c r="B748" i="23"/>
  <c r="A748" i="23"/>
  <c r="B747" i="23"/>
  <c r="A747" i="23"/>
  <c r="B746" i="23"/>
  <c r="A746" i="23"/>
  <c r="B745" i="23"/>
  <c r="A745" i="23"/>
  <c r="B744" i="23"/>
  <c r="A744" i="23"/>
  <c r="B743" i="23"/>
  <c r="A743" i="23"/>
  <c r="B742" i="23"/>
  <c r="A742" i="23"/>
  <c r="B741" i="23"/>
  <c r="A741" i="23"/>
  <c r="B740" i="23"/>
  <c r="A740" i="23"/>
  <c r="B739" i="23"/>
  <c r="A739" i="23"/>
  <c r="B738" i="23"/>
  <c r="A738" i="23"/>
  <c r="B737" i="23"/>
  <c r="A737" i="23"/>
  <c r="B736" i="23"/>
  <c r="A736" i="23"/>
  <c r="B735" i="23"/>
  <c r="A735" i="23"/>
  <c r="B734" i="23"/>
  <c r="A734" i="23"/>
  <c r="B733" i="23"/>
  <c r="A733" i="23"/>
  <c r="B732" i="23"/>
  <c r="A732" i="23"/>
  <c r="B731" i="23"/>
  <c r="A731" i="23"/>
  <c r="B730" i="23"/>
  <c r="A730" i="23"/>
  <c r="B729" i="23"/>
  <c r="A729" i="23"/>
  <c r="B728" i="23"/>
  <c r="A728" i="23"/>
  <c r="B727" i="23"/>
  <c r="A727" i="23"/>
  <c r="B726" i="23"/>
  <c r="A726" i="23"/>
  <c r="B725" i="23"/>
  <c r="A725" i="23"/>
  <c r="B724" i="23"/>
  <c r="A724" i="23"/>
  <c r="B723" i="23"/>
  <c r="A723" i="23"/>
  <c r="B722" i="23"/>
  <c r="A722" i="23"/>
  <c r="B721" i="23"/>
  <c r="A721" i="23"/>
  <c r="B720" i="23"/>
  <c r="A720" i="23"/>
  <c r="B719" i="23"/>
  <c r="A719" i="23"/>
  <c r="B718" i="23"/>
  <c r="A718" i="23"/>
  <c r="B717" i="23"/>
  <c r="A717" i="23"/>
  <c r="B716" i="23"/>
  <c r="A716" i="23"/>
  <c r="B715" i="23"/>
  <c r="A715" i="23"/>
  <c r="B714" i="23"/>
  <c r="A714" i="23"/>
  <c r="B713" i="23"/>
  <c r="A713" i="23"/>
  <c r="B712" i="23"/>
  <c r="A712" i="23"/>
  <c r="B711" i="23"/>
  <c r="A711" i="23"/>
  <c r="B710" i="23"/>
  <c r="A710" i="23"/>
  <c r="B709" i="23"/>
  <c r="A709" i="23"/>
  <c r="B708" i="23"/>
  <c r="A708" i="23"/>
  <c r="B707" i="23"/>
  <c r="A707" i="23"/>
  <c r="B706" i="23"/>
  <c r="A706" i="23"/>
  <c r="B705" i="23"/>
  <c r="A705" i="23"/>
  <c r="B704" i="23"/>
  <c r="A704" i="23"/>
  <c r="B703" i="23"/>
  <c r="A703" i="23"/>
  <c r="B702" i="23"/>
  <c r="A702" i="23"/>
  <c r="B701" i="23"/>
  <c r="A701" i="23"/>
  <c r="B700" i="23"/>
  <c r="A700" i="23"/>
  <c r="B699" i="23"/>
  <c r="A699" i="23"/>
  <c r="B698" i="23"/>
  <c r="A698" i="23"/>
  <c r="B697" i="23"/>
  <c r="A697" i="23"/>
  <c r="B696" i="23"/>
  <c r="A696" i="23"/>
  <c r="B695" i="23"/>
  <c r="A695" i="23"/>
  <c r="B694" i="23"/>
  <c r="A694" i="23"/>
  <c r="B693" i="23"/>
  <c r="A693" i="23"/>
  <c r="B692" i="23"/>
  <c r="A692" i="23"/>
  <c r="B691" i="23"/>
  <c r="A691" i="23"/>
  <c r="B690" i="23"/>
  <c r="A690" i="23"/>
  <c r="B689" i="23"/>
  <c r="A689" i="23"/>
  <c r="B688" i="23"/>
  <c r="A688" i="23"/>
  <c r="B687" i="23"/>
  <c r="A687" i="23"/>
  <c r="B686" i="23"/>
  <c r="A686" i="23"/>
  <c r="B685" i="23"/>
  <c r="A685" i="23"/>
  <c r="B684" i="23"/>
  <c r="A684" i="23"/>
  <c r="B683" i="23"/>
  <c r="A683" i="23"/>
  <c r="B682" i="23"/>
  <c r="A682" i="23"/>
  <c r="B681" i="23"/>
  <c r="A681" i="23"/>
  <c r="B680" i="23"/>
  <c r="A680" i="23"/>
  <c r="E696" i="23"/>
  <c r="E701" i="23"/>
  <c r="E742" i="23"/>
  <c r="E688" i="23"/>
  <c r="E705" i="23"/>
  <c r="E726" i="23"/>
  <c r="E706" i="23"/>
  <c r="E704" i="23"/>
  <c r="E738" i="23"/>
  <c r="E743" i="23"/>
  <c r="E727" i="23"/>
  <c r="E746" i="23"/>
  <c r="E741" i="23"/>
  <c r="E723" i="23"/>
  <c r="E712" i="23"/>
  <c r="E719" i="23"/>
  <c r="E713" i="23"/>
  <c r="E689" i="23"/>
  <c r="E714" i="23"/>
  <c r="E698" i="23"/>
  <c r="E736" i="23"/>
  <c r="E749" i="23"/>
  <c r="E687" i="23"/>
  <c r="E682" i="23"/>
  <c r="E707" i="23"/>
  <c r="E733" i="23"/>
  <c r="E716" i="23"/>
  <c r="E739" i="23"/>
  <c r="E737" i="23"/>
  <c r="E684" i="23"/>
  <c r="E748" i="23"/>
  <c r="E734" i="23"/>
  <c r="E718" i="23"/>
  <c r="E724" i="23"/>
  <c r="E683" i="23"/>
  <c r="E709" i="23"/>
  <c r="E692" i="23"/>
  <c r="E722" i="23"/>
  <c r="E680" i="23"/>
  <c r="E708" i="23"/>
  <c r="E728" i="23"/>
  <c r="E685" i="23"/>
  <c r="E693" i="23"/>
  <c r="E690" i="23"/>
  <c r="E700" i="23"/>
  <c r="E747" i="23"/>
  <c r="E711" i="23"/>
  <c r="E732" i="23"/>
  <c r="E703" i="23"/>
  <c r="E702" i="23"/>
  <c r="E695" i="23"/>
  <c r="E697" i="23"/>
  <c r="E744" i="23"/>
  <c r="E729" i="23"/>
  <c r="E745" i="23"/>
  <c r="E699" i="23"/>
  <c r="E730" i="23"/>
  <c r="E710" i="23"/>
  <c r="E694" i="23"/>
  <c r="E686" i="23"/>
  <c r="E731" i="23"/>
  <c r="E681" i="23"/>
  <c r="E740" i="23"/>
  <c r="E717" i="23"/>
  <c r="E725" i="23"/>
  <c r="E720" i="23"/>
  <c r="E735" i="23"/>
  <c r="E715" i="23"/>
  <c r="E721" i="23"/>
  <c r="E691" i="23"/>
  <c r="M4" i="5" l="1"/>
  <c r="P36" i="16"/>
  <c r="AF46" i="5"/>
  <c r="AF47" i="5"/>
  <c r="AF44" i="5"/>
  <c r="AB44" i="5"/>
  <c r="AC44" i="5"/>
  <c r="AB46" i="5"/>
  <c r="AC46" i="5"/>
  <c r="AB47" i="5"/>
  <c r="AC47" i="5"/>
  <c r="R39" i="15" l="1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B679" i="23"/>
  <c r="B678" i="23"/>
  <c r="B677" i="23"/>
  <c r="B676" i="23"/>
  <c r="B675" i="23"/>
  <c r="B674" i="23"/>
  <c r="B673" i="23"/>
  <c r="B672" i="23"/>
  <c r="B671" i="23"/>
  <c r="B670" i="23"/>
  <c r="B669" i="23"/>
  <c r="B668" i="23"/>
  <c r="E668" i="23"/>
  <c r="E673" i="23"/>
  <c r="E674" i="23"/>
  <c r="E676" i="23"/>
  <c r="E669" i="23"/>
  <c r="E677" i="23"/>
  <c r="E670" i="23"/>
  <c r="E675" i="23"/>
  <c r="E671" i="23"/>
  <c r="E678" i="23"/>
  <c r="E679" i="23"/>
  <c r="E672" i="23"/>
  <c r="S39" i="15" l="1"/>
  <c r="T39" i="15"/>
  <c r="R61" i="15"/>
  <c r="T61" i="15" s="1"/>
  <c r="R60" i="15"/>
  <c r="T60" i="15" s="1"/>
  <c r="R59" i="15"/>
  <c r="T59" i="15" s="1"/>
  <c r="R58" i="15"/>
  <c r="T58" i="15" s="1"/>
  <c r="R57" i="15"/>
  <c r="T57" i="15" s="1"/>
  <c r="R56" i="15"/>
  <c r="T56" i="15" s="1"/>
  <c r="R55" i="15"/>
  <c r="T55" i="15" s="1"/>
  <c r="R54" i="15"/>
  <c r="T54" i="15" s="1"/>
  <c r="R53" i="15"/>
  <c r="T53" i="15" s="1"/>
  <c r="R52" i="15"/>
  <c r="T52" i="15" s="1"/>
  <c r="R51" i="15"/>
  <c r="R50" i="15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B508" i="23"/>
  <c r="B509" i="23"/>
  <c r="B510" i="23"/>
  <c r="B511" i="23"/>
  <c r="B512" i="23"/>
  <c r="B513" i="23"/>
  <c r="B514" i="23"/>
  <c r="B515" i="23"/>
  <c r="B516" i="23"/>
  <c r="B517" i="23"/>
  <c r="B518" i="23"/>
  <c r="B519" i="23"/>
  <c r="B520" i="23"/>
  <c r="B521" i="23"/>
  <c r="B522" i="23"/>
  <c r="B523" i="23"/>
  <c r="B524" i="23"/>
  <c r="B525" i="23"/>
  <c r="B526" i="23"/>
  <c r="B527" i="23"/>
  <c r="B528" i="23"/>
  <c r="B529" i="23"/>
  <c r="B530" i="23"/>
  <c r="B531" i="23"/>
  <c r="B532" i="23"/>
  <c r="B533" i="23"/>
  <c r="B534" i="23"/>
  <c r="B535" i="23"/>
  <c r="B536" i="23"/>
  <c r="B537" i="23"/>
  <c r="B538" i="23"/>
  <c r="B539" i="23"/>
  <c r="B540" i="23"/>
  <c r="B541" i="23"/>
  <c r="B542" i="23"/>
  <c r="B543" i="23"/>
  <c r="B544" i="23"/>
  <c r="B545" i="23"/>
  <c r="B546" i="23"/>
  <c r="B547" i="23"/>
  <c r="B548" i="23"/>
  <c r="B549" i="23"/>
  <c r="B550" i="23"/>
  <c r="B551" i="23"/>
  <c r="B552" i="23"/>
  <c r="B553" i="23"/>
  <c r="B554" i="23"/>
  <c r="B555" i="23"/>
  <c r="B556" i="23"/>
  <c r="B557" i="23"/>
  <c r="B558" i="23"/>
  <c r="B559" i="23"/>
  <c r="B560" i="23"/>
  <c r="B561" i="23"/>
  <c r="B562" i="23"/>
  <c r="B563" i="23"/>
  <c r="B564" i="23"/>
  <c r="B565" i="23"/>
  <c r="B566" i="23"/>
  <c r="B567" i="23"/>
  <c r="B568" i="23"/>
  <c r="B569" i="23"/>
  <c r="B570" i="23"/>
  <c r="B571" i="23"/>
  <c r="B572" i="23"/>
  <c r="B573" i="23"/>
  <c r="B574" i="23"/>
  <c r="B575" i="23"/>
  <c r="B576" i="23"/>
  <c r="B577" i="23"/>
  <c r="B578" i="23"/>
  <c r="B579" i="23"/>
  <c r="B580" i="23"/>
  <c r="B581" i="23"/>
  <c r="B582" i="23"/>
  <c r="B583" i="23"/>
  <c r="B584" i="23"/>
  <c r="B585" i="23"/>
  <c r="B586" i="23"/>
  <c r="B587" i="23"/>
  <c r="B588" i="23"/>
  <c r="B589" i="23"/>
  <c r="B590" i="23"/>
  <c r="B591" i="23"/>
  <c r="B592" i="23"/>
  <c r="B593" i="23"/>
  <c r="B594" i="23"/>
  <c r="B595" i="23"/>
  <c r="B596" i="23"/>
  <c r="B597" i="23"/>
  <c r="B598" i="23"/>
  <c r="B599" i="23"/>
  <c r="B600" i="23"/>
  <c r="B601" i="23"/>
  <c r="B602" i="23"/>
  <c r="B603" i="23"/>
  <c r="B604" i="23"/>
  <c r="B605" i="23"/>
  <c r="B606" i="23"/>
  <c r="B607" i="23"/>
  <c r="B608" i="23"/>
  <c r="B609" i="23"/>
  <c r="B610" i="23"/>
  <c r="B611" i="23"/>
  <c r="B612" i="23"/>
  <c r="B613" i="23"/>
  <c r="B614" i="23"/>
  <c r="B615" i="23"/>
  <c r="B616" i="23"/>
  <c r="B617" i="23"/>
  <c r="B618" i="23"/>
  <c r="B619" i="23"/>
  <c r="B620" i="23"/>
  <c r="B621" i="23"/>
  <c r="B622" i="23"/>
  <c r="B623" i="23"/>
  <c r="B624" i="23"/>
  <c r="B625" i="23"/>
  <c r="B626" i="23"/>
  <c r="B627" i="23"/>
  <c r="B628" i="23"/>
  <c r="B629" i="23"/>
  <c r="B630" i="23"/>
  <c r="B631" i="23"/>
  <c r="B632" i="23"/>
  <c r="B633" i="23"/>
  <c r="B634" i="23"/>
  <c r="B635" i="23"/>
  <c r="B636" i="23"/>
  <c r="B637" i="23"/>
  <c r="B638" i="23"/>
  <c r="B639" i="23"/>
  <c r="B640" i="23"/>
  <c r="B641" i="23"/>
  <c r="B642" i="23"/>
  <c r="B643" i="23"/>
  <c r="B644" i="23"/>
  <c r="B645" i="23"/>
  <c r="B646" i="23"/>
  <c r="B647" i="23"/>
  <c r="B648" i="23"/>
  <c r="B649" i="23"/>
  <c r="B650" i="23"/>
  <c r="B651" i="23"/>
  <c r="B652" i="23"/>
  <c r="B653" i="23"/>
  <c r="B654" i="23"/>
  <c r="B655" i="23"/>
  <c r="B656" i="23"/>
  <c r="B657" i="23"/>
  <c r="B658" i="23"/>
  <c r="B659" i="23"/>
  <c r="B660" i="23"/>
  <c r="B661" i="23"/>
  <c r="B662" i="23"/>
  <c r="B663" i="23"/>
  <c r="B664" i="23"/>
  <c r="B665" i="23"/>
  <c r="B666" i="23"/>
  <c r="B667" i="23"/>
  <c r="A498" i="23"/>
  <c r="A499" i="23"/>
  <c r="A500" i="23"/>
  <c r="A501" i="23"/>
  <c r="A502" i="23"/>
  <c r="A503" i="23"/>
  <c r="A504" i="23"/>
  <c r="A505" i="23"/>
  <c r="A506" i="23"/>
  <c r="A507" i="23"/>
  <c r="B498" i="23"/>
  <c r="B499" i="23"/>
  <c r="B500" i="23"/>
  <c r="B501" i="23"/>
  <c r="B502" i="23"/>
  <c r="B503" i="23"/>
  <c r="B504" i="23"/>
  <c r="B505" i="23"/>
  <c r="B506" i="23"/>
  <c r="B50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B358" i="23"/>
  <c r="B359" i="23"/>
  <c r="B360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B384" i="23"/>
  <c r="B385" i="23"/>
  <c r="B386" i="23"/>
  <c r="B387" i="23"/>
  <c r="B388" i="23"/>
  <c r="B389" i="23"/>
  <c r="B390" i="23"/>
  <c r="B391" i="23"/>
  <c r="B392" i="23"/>
  <c r="B393" i="23"/>
  <c r="B394" i="23"/>
  <c r="B395" i="23"/>
  <c r="B396" i="23"/>
  <c r="B397" i="23"/>
  <c r="B398" i="23"/>
  <c r="B399" i="23"/>
  <c r="B400" i="23"/>
  <c r="B401" i="23"/>
  <c r="B402" i="23"/>
  <c r="B403" i="23"/>
  <c r="B404" i="23"/>
  <c r="B405" i="23"/>
  <c r="B406" i="23"/>
  <c r="B407" i="23"/>
  <c r="B408" i="23"/>
  <c r="B409" i="23"/>
  <c r="B410" i="23"/>
  <c r="B411" i="23"/>
  <c r="B412" i="23"/>
  <c r="B413" i="23"/>
  <c r="B414" i="23"/>
  <c r="B415" i="23"/>
  <c r="B416" i="23"/>
  <c r="B417" i="23"/>
  <c r="B418" i="23"/>
  <c r="B419" i="23"/>
  <c r="B420" i="23"/>
  <c r="B421" i="23"/>
  <c r="B422" i="23"/>
  <c r="B423" i="23"/>
  <c r="B424" i="23"/>
  <c r="B425" i="23"/>
  <c r="B426" i="23"/>
  <c r="B427" i="23"/>
  <c r="B428" i="23"/>
  <c r="B429" i="23"/>
  <c r="B430" i="23"/>
  <c r="B431" i="23"/>
  <c r="B432" i="23"/>
  <c r="B433" i="23"/>
  <c r="B434" i="23"/>
  <c r="B435" i="23"/>
  <c r="B436" i="23"/>
  <c r="B437" i="23"/>
  <c r="B438" i="23"/>
  <c r="B439" i="23"/>
  <c r="B440" i="23"/>
  <c r="B441" i="23"/>
  <c r="B442" i="23"/>
  <c r="B443" i="23"/>
  <c r="B444" i="23"/>
  <c r="B445" i="23"/>
  <c r="B446" i="23"/>
  <c r="B447" i="23"/>
  <c r="B448" i="23"/>
  <c r="B449" i="23"/>
  <c r="B450" i="23"/>
  <c r="B451" i="23"/>
  <c r="B452" i="23"/>
  <c r="B453" i="23"/>
  <c r="B454" i="23"/>
  <c r="B455" i="23"/>
  <c r="B456" i="23"/>
  <c r="B457" i="23"/>
  <c r="B458" i="23"/>
  <c r="B459" i="23"/>
  <c r="B460" i="23"/>
  <c r="B461" i="23"/>
  <c r="B462" i="23"/>
  <c r="B463" i="23"/>
  <c r="B464" i="23"/>
  <c r="B465" i="23"/>
  <c r="B466" i="23"/>
  <c r="B467" i="23"/>
  <c r="B468" i="23"/>
  <c r="B469" i="23"/>
  <c r="B470" i="23"/>
  <c r="B471" i="23"/>
  <c r="B472" i="23"/>
  <c r="B473" i="23"/>
  <c r="B474" i="23"/>
  <c r="B475" i="23"/>
  <c r="B476" i="23"/>
  <c r="B477" i="23"/>
  <c r="B478" i="23"/>
  <c r="B479" i="23"/>
  <c r="B480" i="23"/>
  <c r="B481" i="23"/>
  <c r="B482" i="23"/>
  <c r="B483" i="23"/>
  <c r="B484" i="23"/>
  <c r="B485" i="23"/>
  <c r="B486" i="23"/>
  <c r="B487" i="23"/>
  <c r="B488" i="23"/>
  <c r="B489" i="23"/>
  <c r="B490" i="23"/>
  <c r="B491" i="23"/>
  <c r="B492" i="23"/>
  <c r="B493" i="23"/>
  <c r="B494" i="23"/>
  <c r="B495" i="23"/>
  <c r="B496" i="23"/>
  <c r="B497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B344" i="23"/>
  <c r="B345" i="23"/>
  <c r="B346" i="23"/>
  <c r="B347" i="23"/>
  <c r="B348" i="23"/>
  <c r="B349" i="23"/>
  <c r="B350" i="23"/>
  <c r="B351" i="23"/>
  <c r="B352" i="23"/>
  <c r="B353" i="23"/>
  <c r="B354" i="23"/>
  <c r="B355" i="23"/>
  <c r="B356" i="23"/>
  <c r="B357" i="23"/>
  <c r="D1" i="23"/>
  <c r="E667" i="23"/>
  <c r="T51" i="15" l="1"/>
  <c r="T50" i="15"/>
  <c r="S53" i="15"/>
  <c r="S54" i="15"/>
  <c r="S55" i="15"/>
  <c r="S56" i="15"/>
  <c r="S57" i="15"/>
  <c r="S58" i="15"/>
  <c r="S59" i="15"/>
  <c r="S51" i="15"/>
  <c r="S52" i="15"/>
  <c r="S60" i="15"/>
  <c r="S61" i="15"/>
  <c r="S50" i="15"/>
  <c r="K17" i="21"/>
  <c r="K18" i="21"/>
  <c r="K19" i="21"/>
  <c r="K20" i="21"/>
  <c r="J17" i="21"/>
  <c r="J18" i="21"/>
  <c r="J19" i="21"/>
  <c r="J20" i="21"/>
  <c r="U17" i="20"/>
  <c r="U18" i="20"/>
  <c r="U19" i="20"/>
  <c r="U20" i="20"/>
  <c r="U21" i="20"/>
  <c r="U22" i="20"/>
  <c r="U23" i="20"/>
  <c r="U24" i="20"/>
  <c r="U25" i="20"/>
  <c r="S17" i="20"/>
  <c r="S18" i="20"/>
  <c r="S19" i="20"/>
  <c r="S20" i="20"/>
  <c r="S21" i="20"/>
  <c r="S22" i="20"/>
  <c r="S23" i="20"/>
  <c r="S24" i="20"/>
  <c r="S25" i="20"/>
  <c r="Z17" i="19"/>
  <c r="Z18" i="19"/>
  <c r="Z19" i="19"/>
  <c r="Z20" i="19"/>
  <c r="Z21" i="19"/>
  <c r="Z22" i="19"/>
  <c r="Z23" i="19"/>
  <c r="Z24" i="19"/>
  <c r="Z25" i="19"/>
  <c r="Z26" i="19"/>
  <c r="Z27" i="19"/>
  <c r="V17" i="19"/>
  <c r="V18" i="19"/>
  <c r="V19" i="19"/>
  <c r="V20" i="19"/>
  <c r="V21" i="19"/>
  <c r="V22" i="19"/>
  <c r="V23" i="19"/>
  <c r="V24" i="19"/>
  <c r="V25" i="19"/>
  <c r="V26" i="19"/>
  <c r="V27" i="19"/>
  <c r="V11" i="19"/>
  <c r="U17" i="19"/>
  <c r="U18" i="19"/>
  <c r="U19" i="19"/>
  <c r="U20" i="19"/>
  <c r="U21" i="19"/>
  <c r="U22" i="19"/>
  <c r="U23" i="19"/>
  <c r="U24" i="19"/>
  <c r="U25" i="19"/>
  <c r="U26" i="19"/>
  <c r="U27" i="19"/>
  <c r="U11" i="19"/>
  <c r="D2" i="23"/>
  <c r="W2" i="19" l="1"/>
  <c r="J17" i="11"/>
  <c r="Z7" i="19"/>
  <c r="L1" i="19"/>
  <c r="G17" i="11" s="1"/>
  <c r="S8" i="20"/>
  <c r="U8" i="20"/>
  <c r="B343" i="23"/>
  <c r="A343" i="23"/>
  <c r="B342" i="23"/>
  <c r="A342" i="23"/>
  <c r="B341" i="23"/>
  <c r="A341" i="23"/>
  <c r="B340" i="23"/>
  <c r="A340" i="23"/>
  <c r="B339" i="23"/>
  <c r="A339" i="23"/>
  <c r="B338" i="23"/>
  <c r="A338" i="23"/>
  <c r="B337" i="23"/>
  <c r="A337" i="23"/>
  <c r="B336" i="23"/>
  <c r="A336" i="23"/>
  <c r="B335" i="23"/>
  <c r="A335" i="23"/>
  <c r="B334" i="23"/>
  <c r="A334" i="23"/>
  <c r="B333" i="23"/>
  <c r="A333" i="23"/>
  <c r="B332" i="23"/>
  <c r="A332" i="23"/>
  <c r="B331" i="23"/>
  <c r="A331" i="23"/>
  <c r="B330" i="23"/>
  <c r="A330" i="23"/>
  <c r="B329" i="23"/>
  <c r="A329" i="23"/>
  <c r="B328" i="23"/>
  <c r="A328" i="23"/>
  <c r="B327" i="23"/>
  <c r="A327" i="23"/>
  <c r="B326" i="23"/>
  <c r="A326" i="23"/>
  <c r="B325" i="23"/>
  <c r="A325" i="23"/>
  <c r="B324" i="23"/>
  <c r="A324" i="23"/>
  <c r="B323" i="23"/>
  <c r="A323" i="23"/>
  <c r="B322" i="23"/>
  <c r="A322" i="23"/>
  <c r="B321" i="23"/>
  <c r="A321" i="23"/>
  <c r="B320" i="23"/>
  <c r="A320" i="23"/>
  <c r="B319" i="23"/>
  <c r="A319" i="23"/>
  <c r="B318" i="23"/>
  <c r="A318" i="23"/>
  <c r="B317" i="23"/>
  <c r="A317" i="23"/>
  <c r="B316" i="23"/>
  <c r="A316" i="23"/>
  <c r="B315" i="23"/>
  <c r="A315" i="23"/>
  <c r="B314" i="23"/>
  <c r="A314" i="23"/>
  <c r="B313" i="23"/>
  <c r="A313" i="23"/>
  <c r="B312" i="23"/>
  <c r="A312" i="23"/>
  <c r="B311" i="23"/>
  <c r="A311" i="23"/>
  <c r="B310" i="23"/>
  <c r="A310" i="23"/>
  <c r="B309" i="23"/>
  <c r="A309" i="23"/>
  <c r="B308" i="23"/>
  <c r="A308" i="23"/>
  <c r="B307" i="23"/>
  <c r="A307" i="23"/>
  <c r="B306" i="23"/>
  <c r="A306" i="23"/>
  <c r="B302" i="23"/>
  <c r="A302" i="23"/>
  <c r="B301" i="23"/>
  <c r="A301" i="23"/>
  <c r="B300" i="23"/>
  <c r="A300" i="23"/>
  <c r="B299" i="23"/>
  <c r="A299" i="23"/>
  <c r="B298" i="23"/>
  <c r="A298" i="23"/>
  <c r="B297" i="23"/>
  <c r="A297" i="23"/>
  <c r="B296" i="23"/>
  <c r="A296" i="23"/>
  <c r="B295" i="23"/>
  <c r="A295" i="23"/>
  <c r="B294" i="23"/>
  <c r="A294" i="23"/>
  <c r="B293" i="23"/>
  <c r="A293" i="23"/>
  <c r="B292" i="23"/>
  <c r="A292" i="23"/>
  <c r="B291" i="23"/>
  <c r="A291" i="23"/>
  <c r="B290" i="23"/>
  <c r="A290" i="23"/>
  <c r="B289" i="23"/>
  <c r="A289" i="23"/>
  <c r="B288" i="23"/>
  <c r="A288" i="23"/>
  <c r="B287" i="23"/>
  <c r="A287" i="23"/>
  <c r="B286" i="23"/>
  <c r="A286" i="23"/>
  <c r="B285" i="23"/>
  <c r="A285" i="23"/>
  <c r="B284" i="23"/>
  <c r="A284" i="23"/>
  <c r="B283" i="23"/>
  <c r="A283" i="23"/>
  <c r="B282" i="23"/>
  <c r="A282" i="23"/>
  <c r="B281" i="23"/>
  <c r="A281" i="23"/>
  <c r="B280" i="23"/>
  <c r="A280" i="23"/>
  <c r="B279" i="23"/>
  <c r="A279" i="23"/>
  <c r="B278" i="23"/>
  <c r="A278" i="23"/>
  <c r="B277" i="23"/>
  <c r="A277" i="23"/>
  <c r="B276" i="23"/>
  <c r="A276" i="23"/>
  <c r="B275" i="23"/>
  <c r="A275" i="23"/>
  <c r="B274" i="23"/>
  <c r="A274" i="23"/>
  <c r="B273" i="23"/>
  <c r="A273" i="23"/>
  <c r="B272" i="23"/>
  <c r="A272" i="23"/>
  <c r="B271" i="23"/>
  <c r="A271" i="23"/>
  <c r="B270" i="23"/>
  <c r="A270" i="23"/>
  <c r="B269" i="23"/>
  <c r="A269" i="23"/>
  <c r="B268" i="23"/>
  <c r="A268" i="23"/>
  <c r="B267" i="23"/>
  <c r="A267" i="23"/>
  <c r="B266" i="23"/>
  <c r="A266" i="23"/>
  <c r="B265" i="23"/>
  <c r="A265" i="23"/>
  <c r="B264" i="23"/>
  <c r="A264" i="23"/>
  <c r="B263" i="23"/>
  <c r="A263" i="23"/>
  <c r="B262" i="23"/>
  <c r="A262" i="23"/>
  <c r="B261" i="23"/>
  <c r="A261" i="23"/>
  <c r="B260" i="23"/>
  <c r="A260" i="23"/>
  <c r="B259" i="23"/>
  <c r="A259" i="23"/>
  <c r="B258" i="23"/>
  <c r="A258" i="23"/>
  <c r="B257" i="23"/>
  <c r="A257" i="23"/>
  <c r="B256" i="23"/>
  <c r="A256" i="23"/>
  <c r="B255" i="23"/>
  <c r="A255" i="23"/>
  <c r="B254" i="23"/>
  <c r="A254" i="23"/>
  <c r="B253" i="23"/>
  <c r="A253" i="23"/>
  <c r="B252" i="23"/>
  <c r="A252" i="23"/>
  <c r="B251" i="23"/>
  <c r="A251" i="23"/>
  <c r="B250" i="23"/>
  <c r="A250" i="23"/>
  <c r="B249" i="23"/>
  <c r="A249" i="23"/>
  <c r="B248" i="23"/>
  <c r="A248" i="23"/>
  <c r="B247" i="23"/>
  <c r="A247" i="23"/>
  <c r="B246" i="23"/>
  <c r="A246" i="23"/>
  <c r="B245" i="23"/>
  <c r="A245" i="23"/>
  <c r="B244" i="23"/>
  <c r="A244" i="23"/>
  <c r="B243" i="23"/>
  <c r="A243" i="23"/>
  <c r="B242" i="23"/>
  <c r="A242" i="23"/>
  <c r="B241" i="23"/>
  <c r="A241" i="23"/>
  <c r="B240" i="23"/>
  <c r="A240" i="23"/>
  <c r="B239" i="23"/>
  <c r="A239" i="23"/>
  <c r="B238" i="23"/>
  <c r="A238" i="23"/>
  <c r="B237" i="23"/>
  <c r="A237" i="23"/>
  <c r="B236" i="23"/>
  <c r="A236" i="23"/>
  <c r="B235" i="23"/>
  <c r="A235" i="23"/>
  <c r="B234" i="23"/>
  <c r="A234" i="23"/>
  <c r="B233" i="23"/>
  <c r="A233" i="23"/>
  <c r="B232" i="23"/>
  <c r="A232" i="23"/>
  <c r="B231" i="23"/>
  <c r="A231" i="23"/>
  <c r="B230" i="23"/>
  <c r="A230" i="23"/>
  <c r="B229" i="23"/>
  <c r="A229" i="23"/>
  <c r="B228" i="23"/>
  <c r="A228" i="23"/>
  <c r="B227" i="23"/>
  <c r="A227" i="23"/>
  <c r="B226" i="23"/>
  <c r="A226" i="23"/>
  <c r="B225" i="23"/>
  <c r="A225" i="23"/>
  <c r="B224" i="23"/>
  <c r="A224" i="23"/>
  <c r="B223" i="23"/>
  <c r="A223" i="23"/>
  <c r="B222" i="23"/>
  <c r="A222" i="23"/>
  <c r="B221" i="23"/>
  <c r="A221" i="23"/>
  <c r="B220" i="23"/>
  <c r="A220" i="23"/>
  <c r="B219" i="23"/>
  <c r="A219" i="23"/>
  <c r="B218" i="23"/>
  <c r="A218" i="23"/>
  <c r="B217" i="23"/>
  <c r="A217" i="23"/>
  <c r="B216" i="23"/>
  <c r="A216" i="23"/>
  <c r="B215" i="23"/>
  <c r="A215" i="23"/>
  <c r="B214" i="23"/>
  <c r="A214" i="23"/>
  <c r="B213" i="23"/>
  <c r="A213" i="23"/>
  <c r="B212" i="23"/>
  <c r="A212" i="23"/>
  <c r="B211" i="23"/>
  <c r="A211" i="23"/>
  <c r="B210" i="23"/>
  <c r="A210" i="23"/>
  <c r="B209" i="23"/>
  <c r="A209" i="23"/>
  <c r="B208" i="23"/>
  <c r="A208" i="23"/>
  <c r="B207" i="23"/>
  <c r="A207" i="23"/>
  <c r="B206" i="23"/>
  <c r="A206" i="23"/>
  <c r="B205" i="23"/>
  <c r="A205" i="23"/>
  <c r="B204" i="23"/>
  <c r="A204" i="23"/>
  <c r="B203" i="23"/>
  <c r="A203" i="23"/>
  <c r="B202" i="23"/>
  <c r="A202" i="23"/>
  <c r="B201" i="23"/>
  <c r="A201" i="23"/>
  <c r="B200" i="23"/>
  <c r="A200" i="23"/>
  <c r="B199" i="23"/>
  <c r="A199" i="23"/>
  <c r="B198" i="23"/>
  <c r="A198" i="23"/>
  <c r="B197" i="23"/>
  <c r="A197" i="23"/>
  <c r="B196" i="23"/>
  <c r="A196" i="23"/>
  <c r="B195" i="23"/>
  <c r="A195" i="23"/>
  <c r="B194" i="23"/>
  <c r="A194" i="23"/>
  <c r="B193" i="23"/>
  <c r="A193" i="23"/>
  <c r="B192" i="23"/>
  <c r="A192" i="23"/>
  <c r="B191" i="23"/>
  <c r="A191" i="23"/>
  <c r="B190" i="23"/>
  <c r="A190" i="23"/>
  <c r="B189" i="23"/>
  <c r="A189" i="23"/>
  <c r="B188" i="23"/>
  <c r="A188" i="23"/>
  <c r="B187" i="23"/>
  <c r="A187" i="23"/>
  <c r="B186" i="23"/>
  <c r="A186" i="23"/>
  <c r="B185" i="23"/>
  <c r="A185" i="23"/>
  <c r="B184" i="23"/>
  <c r="A184" i="23"/>
  <c r="B183" i="23"/>
  <c r="A183" i="23"/>
  <c r="B182" i="23"/>
  <c r="A182" i="23"/>
  <c r="B181" i="23"/>
  <c r="A181" i="23"/>
  <c r="B180" i="23"/>
  <c r="A180" i="23"/>
  <c r="B179" i="23"/>
  <c r="A179" i="23"/>
  <c r="B178" i="23"/>
  <c r="A178" i="23"/>
  <c r="B177" i="23"/>
  <c r="A177" i="23"/>
  <c r="B176" i="23"/>
  <c r="A176" i="23"/>
  <c r="B175" i="23"/>
  <c r="A175" i="23"/>
  <c r="B174" i="23"/>
  <c r="A174" i="23"/>
  <c r="B173" i="23"/>
  <c r="A173" i="23"/>
  <c r="B172" i="23"/>
  <c r="A172" i="23"/>
  <c r="B171" i="23"/>
  <c r="A171" i="23"/>
  <c r="B170" i="23"/>
  <c r="A170" i="23"/>
  <c r="B169" i="23"/>
  <c r="A169" i="23"/>
  <c r="B168" i="23"/>
  <c r="A168" i="23"/>
  <c r="B167" i="23"/>
  <c r="A167" i="23"/>
  <c r="B166" i="23"/>
  <c r="A166" i="23"/>
  <c r="B165" i="23"/>
  <c r="A165" i="23"/>
  <c r="B164" i="23"/>
  <c r="A164" i="23"/>
  <c r="B163" i="23"/>
  <c r="A163" i="23"/>
  <c r="B162" i="23"/>
  <c r="A162" i="23"/>
  <c r="B161" i="23"/>
  <c r="A161" i="23"/>
  <c r="B160" i="23"/>
  <c r="A160" i="23"/>
  <c r="B159" i="23"/>
  <c r="A159" i="23"/>
  <c r="B158" i="23"/>
  <c r="A158" i="23"/>
  <c r="B157" i="23"/>
  <c r="A157" i="23"/>
  <c r="B156" i="23"/>
  <c r="A156" i="23"/>
  <c r="B155" i="23"/>
  <c r="A155" i="23"/>
  <c r="B154" i="23"/>
  <c r="A154" i="23"/>
  <c r="B153" i="23"/>
  <c r="A153" i="23"/>
  <c r="B152" i="23"/>
  <c r="A152" i="23"/>
  <c r="B151" i="23"/>
  <c r="A151" i="23"/>
  <c r="B150" i="23"/>
  <c r="A150" i="23"/>
  <c r="B149" i="23"/>
  <c r="A149" i="23"/>
  <c r="B148" i="23"/>
  <c r="A148" i="23"/>
  <c r="B147" i="23"/>
  <c r="A147" i="23"/>
  <c r="B146" i="23"/>
  <c r="A146" i="23"/>
  <c r="B145" i="23"/>
  <c r="A145" i="23"/>
  <c r="B144" i="23"/>
  <c r="A144" i="23"/>
  <c r="B143" i="23"/>
  <c r="A143" i="23"/>
  <c r="B142" i="23"/>
  <c r="A142" i="23"/>
  <c r="B141" i="23"/>
  <c r="A141" i="23"/>
  <c r="B140" i="23"/>
  <c r="A140" i="23"/>
  <c r="B139" i="23"/>
  <c r="A139" i="23"/>
  <c r="B138" i="23"/>
  <c r="A138" i="23"/>
  <c r="B137" i="23"/>
  <c r="A137" i="23"/>
  <c r="B136" i="23"/>
  <c r="A136" i="23"/>
  <c r="B135" i="23"/>
  <c r="A135" i="23"/>
  <c r="B134" i="23"/>
  <c r="A134" i="23"/>
  <c r="B133" i="23"/>
  <c r="A133" i="23"/>
  <c r="B132" i="23"/>
  <c r="A132" i="23"/>
  <c r="B131" i="23"/>
  <c r="A131" i="23"/>
  <c r="B130" i="23"/>
  <c r="A130" i="23"/>
  <c r="B129" i="23"/>
  <c r="A129" i="23"/>
  <c r="B128" i="23"/>
  <c r="A128" i="23"/>
  <c r="B127" i="23"/>
  <c r="A127" i="23"/>
  <c r="B126" i="23"/>
  <c r="A126" i="23"/>
  <c r="B125" i="23"/>
  <c r="A125" i="23"/>
  <c r="B124" i="23"/>
  <c r="A124" i="23"/>
  <c r="B123" i="23"/>
  <c r="A123" i="23"/>
  <c r="B122" i="23"/>
  <c r="A122" i="23"/>
  <c r="B121" i="23"/>
  <c r="A121" i="23"/>
  <c r="B120" i="23"/>
  <c r="A120" i="23"/>
  <c r="B119" i="23"/>
  <c r="A119" i="23"/>
  <c r="B118" i="23"/>
  <c r="A118" i="23"/>
  <c r="B117" i="23"/>
  <c r="A117" i="23"/>
  <c r="B116" i="23"/>
  <c r="A116" i="23"/>
  <c r="B115" i="23"/>
  <c r="A115" i="23"/>
  <c r="B114" i="23"/>
  <c r="A114" i="23"/>
  <c r="B113" i="23"/>
  <c r="A113" i="23"/>
  <c r="B112" i="23"/>
  <c r="A112" i="23"/>
  <c r="B111" i="23"/>
  <c r="A111" i="23"/>
  <c r="B110" i="23"/>
  <c r="A110" i="23"/>
  <c r="B109" i="23"/>
  <c r="A109" i="23"/>
  <c r="B108" i="23"/>
  <c r="A108" i="23"/>
  <c r="B107" i="23"/>
  <c r="A107" i="23"/>
  <c r="B106" i="23"/>
  <c r="A106" i="23"/>
  <c r="B105" i="23"/>
  <c r="A105" i="23"/>
  <c r="B104" i="23"/>
  <c r="A104" i="23"/>
  <c r="B103" i="23"/>
  <c r="A103" i="23"/>
  <c r="B102" i="23"/>
  <c r="A102" i="23"/>
  <c r="B101" i="23"/>
  <c r="A101" i="23"/>
  <c r="B100" i="23"/>
  <c r="A100" i="23"/>
  <c r="B99" i="23"/>
  <c r="A99" i="23"/>
  <c r="B98" i="23"/>
  <c r="A98" i="23"/>
  <c r="B97" i="23"/>
  <c r="A97" i="23"/>
  <c r="B96" i="23"/>
  <c r="A96" i="23"/>
  <c r="B95" i="23"/>
  <c r="A95" i="23"/>
  <c r="B94" i="23"/>
  <c r="A94" i="23"/>
  <c r="B93" i="23"/>
  <c r="A93" i="23"/>
  <c r="B92" i="23"/>
  <c r="A92" i="23"/>
  <c r="B91" i="23"/>
  <c r="A91" i="23"/>
  <c r="B90" i="23"/>
  <c r="A90" i="23"/>
  <c r="B89" i="23"/>
  <c r="A89" i="23"/>
  <c r="B88" i="23"/>
  <c r="A88" i="23"/>
  <c r="B87" i="23"/>
  <c r="A87" i="23"/>
  <c r="B86" i="23"/>
  <c r="A86" i="23"/>
  <c r="B85" i="23"/>
  <c r="A85" i="23"/>
  <c r="B84" i="23"/>
  <c r="A84" i="23"/>
  <c r="B83" i="23"/>
  <c r="A83" i="23"/>
  <c r="B82" i="23"/>
  <c r="A82" i="23"/>
  <c r="B81" i="23"/>
  <c r="A81" i="23"/>
  <c r="B80" i="23"/>
  <c r="A80" i="23"/>
  <c r="B79" i="23"/>
  <c r="A79" i="23"/>
  <c r="B78" i="23"/>
  <c r="A78" i="23"/>
  <c r="B77" i="23"/>
  <c r="A77" i="23"/>
  <c r="B76" i="23"/>
  <c r="A76" i="23"/>
  <c r="B75" i="23"/>
  <c r="A75" i="23"/>
  <c r="B74" i="23"/>
  <c r="A74" i="23"/>
  <c r="B73" i="23"/>
  <c r="A73" i="23"/>
  <c r="B72" i="23"/>
  <c r="A72" i="23"/>
  <c r="B71" i="23"/>
  <c r="A71" i="23"/>
  <c r="B70" i="23"/>
  <c r="A70" i="23"/>
  <c r="B69" i="23"/>
  <c r="A69" i="23"/>
  <c r="B68" i="23"/>
  <c r="A68" i="23"/>
  <c r="B67" i="23"/>
  <c r="A67" i="23"/>
  <c r="B66" i="23"/>
  <c r="A66" i="23"/>
  <c r="B65" i="23"/>
  <c r="A65" i="23"/>
  <c r="B64" i="23"/>
  <c r="A64" i="23"/>
  <c r="B63" i="23"/>
  <c r="A63" i="23"/>
  <c r="B62" i="23"/>
  <c r="A62" i="23"/>
  <c r="B61" i="23"/>
  <c r="A61" i="23"/>
  <c r="B60" i="23"/>
  <c r="A60" i="23"/>
  <c r="B59" i="23"/>
  <c r="A59" i="23"/>
  <c r="B58" i="23"/>
  <c r="A58" i="23"/>
  <c r="B57" i="23"/>
  <c r="A57" i="23"/>
  <c r="B56" i="23"/>
  <c r="A56" i="23"/>
  <c r="B55" i="23"/>
  <c r="A55" i="23"/>
  <c r="B54" i="23"/>
  <c r="A54" i="23"/>
  <c r="B53" i="23"/>
  <c r="A53" i="23"/>
  <c r="B52" i="23"/>
  <c r="A52" i="23"/>
  <c r="B51" i="23"/>
  <c r="A51" i="23"/>
  <c r="B50" i="23"/>
  <c r="A50" i="23"/>
  <c r="B49" i="23"/>
  <c r="A49" i="23"/>
  <c r="B48" i="23"/>
  <c r="A48" i="23"/>
  <c r="B47" i="23"/>
  <c r="A47" i="23"/>
  <c r="B46" i="23"/>
  <c r="A46" i="23"/>
  <c r="B45" i="23"/>
  <c r="A45" i="23"/>
  <c r="B44" i="23"/>
  <c r="A44" i="23"/>
  <c r="B43" i="23"/>
  <c r="A43" i="23"/>
  <c r="B42" i="23"/>
  <c r="A42" i="23"/>
  <c r="B41" i="23"/>
  <c r="A41" i="23"/>
  <c r="B40" i="23"/>
  <c r="A40" i="23"/>
  <c r="B39" i="23"/>
  <c r="A39" i="23"/>
  <c r="B38" i="23"/>
  <c r="A38" i="23"/>
  <c r="B37" i="23"/>
  <c r="A37" i="23"/>
  <c r="B36" i="23"/>
  <c r="A36" i="23"/>
  <c r="B35" i="23"/>
  <c r="A35" i="23"/>
  <c r="B34" i="23"/>
  <c r="A34" i="23"/>
  <c r="B33" i="23"/>
  <c r="A33" i="23"/>
  <c r="B32" i="23"/>
  <c r="A32" i="23"/>
  <c r="B31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B10" i="23"/>
  <c r="A10" i="23"/>
  <c r="B9" i="23"/>
  <c r="A9" i="23"/>
  <c r="B8" i="23"/>
  <c r="A8" i="23"/>
  <c r="R25" i="15" l="1"/>
  <c r="R21" i="15"/>
  <c r="R29" i="15"/>
  <c r="R24" i="15"/>
  <c r="T24" i="15" s="1"/>
  <c r="R23" i="15"/>
  <c r="R26" i="15"/>
  <c r="R22" i="15"/>
  <c r="Q2" i="20"/>
  <c r="F17" i="11"/>
  <c r="R28" i="15"/>
  <c r="R30" i="15"/>
  <c r="T30" i="15" s="1"/>
  <c r="R27" i="15"/>
  <c r="R20" i="15"/>
  <c r="A1" i="21"/>
  <c r="AF36" i="5"/>
  <c r="S20" i="15" l="1"/>
  <c r="T20" i="15"/>
  <c r="S27" i="15"/>
  <c r="T27" i="15"/>
  <c r="S28" i="15"/>
  <c r="T28" i="15"/>
  <c r="S22" i="15"/>
  <c r="T22" i="15"/>
  <c r="S26" i="15"/>
  <c r="T26" i="15"/>
  <c r="S23" i="15"/>
  <c r="T23" i="15"/>
  <c r="S29" i="15"/>
  <c r="T29" i="15"/>
  <c r="S25" i="15"/>
  <c r="T25" i="15"/>
  <c r="S21" i="15"/>
  <c r="T21" i="15"/>
  <c r="S30" i="15"/>
  <c r="S24" i="15"/>
  <c r="P17" i="16"/>
  <c r="P21" i="16"/>
  <c r="P23" i="16"/>
  <c r="P19" i="16"/>
  <c r="P25" i="16"/>
  <c r="AF51" i="5"/>
  <c r="A32" i="15"/>
  <c r="A33" i="15"/>
  <c r="A34" i="15"/>
  <c r="A35" i="15"/>
  <c r="A36" i="15"/>
  <c r="A37" i="15"/>
  <c r="A38" i="15"/>
  <c r="B15" i="20"/>
  <c r="B16" i="20"/>
  <c r="B17" i="20"/>
  <c r="B18" i="20"/>
  <c r="B19" i="20"/>
  <c r="B20" i="20"/>
  <c r="B21" i="20"/>
  <c r="B22" i="20"/>
  <c r="B23" i="20"/>
  <c r="B24" i="20"/>
  <c r="B25" i="20"/>
  <c r="B9" i="20"/>
  <c r="R32" i="15" l="1"/>
  <c r="T32" i="15" s="1"/>
  <c r="S32" i="15" l="1"/>
  <c r="B17" i="21"/>
  <c r="C17" i="21"/>
  <c r="D17" i="21"/>
  <c r="E17" i="21"/>
  <c r="F17" i="21"/>
  <c r="G17" i="21"/>
  <c r="H17" i="21"/>
  <c r="I17" i="21"/>
  <c r="B18" i="21"/>
  <c r="C18" i="21"/>
  <c r="D18" i="21"/>
  <c r="E18" i="21"/>
  <c r="F18" i="21"/>
  <c r="G18" i="21"/>
  <c r="H18" i="21"/>
  <c r="I18" i="21"/>
  <c r="B19" i="21"/>
  <c r="C19" i="21"/>
  <c r="D19" i="21"/>
  <c r="E19" i="21"/>
  <c r="F19" i="21"/>
  <c r="G19" i="21"/>
  <c r="H19" i="21"/>
  <c r="I19" i="21"/>
  <c r="B20" i="21"/>
  <c r="C20" i="21"/>
  <c r="D20" i="21"/>
  <c r="E20" i="21"/>
  <c r="F20" i="21"/>
  <c r="G20" i="21"/>
  <c r="H20" i="21"/>
  <c r="I20" i="21"/>
  <c r="R5" i="20"/>
  <c r="C17" i="20"/>
  <c r="E17" i="20"/>
  <c r="G17" i="20"/>
  <c r="I17" i="20"/>
  <c r="K17" i="20"/>
  <c r="M17" i="20"/>
  <c r="O17" i="20"/>
  <c r="Q17" i="20"/>
  <c r="C18" i="20"/>
  <c r="E18" i="20"/>
  <c r="G18" i="20"/>
  <c r="I18" i="20"/>
  <c r="K18" i="20"/>
  <c r="M18" i="20"/>
  <c r="O18" i="20"/>
  <c r="Q18" i="20"/>
  <c r="C19" i="20"/>
  <c r="E19" i="20"/>
  <c r="G19" i="20"/>
  <c r="I19" i="20"/>
  <c r="K19" i="20"/>
  <c r="M19" i="20"/>
  <c r="O19" i="20"/>
  <c r="Q19" i="20"/>
  <c r="C20" i="20"/>
  <c r="E20" i="20"/>
  <c r="G20" i="20"/>
  <c r="I20" i="20"/>
  <c r="K20" i="20"/>
  <c r="M20" i="20"/>
  <c r="O20" i="20"/>
  <c r="Q20" i="20"/>
  <c r="C21" i="20"/>
  <c r="E21" i="20"/>
  <c r="G21" i="20"/>
  <c r="I21" i="20"/>
  <c r="K21" i="20"/>
  <c r="M21" i="20"/>
  <c r="O21" i="20"/>
  <c r="Q21" i="20"/>
  <c r="C22" i="20"/>
  <c r="E22" i="20"/>
  <c r="G22" i="20"/>
  <c r="I22" i="20"/>
  <c r="K22" i="20"/>
  <c r="M22" i="20"/>
  <c r="O22" i="20"/>
  <c r="Q22" i="20"/>
  <c r="C23" i="20"/>
  <c r="E23" i="20"/>
  <c r="G23" i="20"/>
  <c r="I23" i="20"/>
  <c r="K23" i="20"/>
  <c r="M23" i="20"/>
  <c r="O23" i="20"/>
  <c r="Q23" i="20"/>
  <c r="C24" i="20"/>
  <c r="E24" i="20"/>
  <c r="G24" i="20"/>
  <c r="I24" i="20"/>
  <c r="K24" i="20"/>
  <c r="M24" i="20"/>
  <c r="O24" i="20"/>
  <c r="Q24" i="20"/>
  <c r="C25" i="20"/>
  <c r="E25" i="20"/>
  <c r="G25" i="20"/>
  <c r="I25" i="20"/>
  <c r="K25" i="20"/>
  <c r="M25" i="20"/>
  <c r="O25" i="20"/>
  <c r="Q25" i="20"/>
  <c r="W27" i="19"/>
  <c r="W11" i="19"/>
  <c r="I3" i="22"/>
  <c r="A3" i="22"/>
  <c r="L6" i="21" l="1"/>
  <c r="L20" i="21"/>
  <c r="W24" i="20"/>
  <c r="Y24" i="20" s="1"/>
  <c r="W23" i="20"/>
  <c r="Y23" i="20" s="1"/>
  <c r="W22" i="20"/>
  <c r="Y22" i="20" s="1"/>
  <c r="W21" i="20"/>
  <c r="W20" i="20"/>
  <c r="Y20" i="20" s="1"/>
  <c r="W19" i="20"/>
  <c r="Y19" i="20" s="1"/>
  <c r="W18" i="20"/>
  <c r="Y18" i="20" s="1"/>
  <c r="W17" i="20"/>
  <c r="Y17" i="20" s="1"/>
  <c r="W25" i="20"/>
  <c r="Y25" i="20" s="1"/>
  <c r="L19" i="21"/>
  <c r="L18" i="21"/>
  <c r="L17" i="21"/>
  <c r="L4" i="21"/>
  <c r="Q8" i="20"/>
  <c r="I8" i="20"/>
  <c r="O8" i="20"/>
  <c r="E8" i="20"/>
  <c r="C8" i="20"/>
  <c r="G8" i="20"/>
  <c r="K8" i="20"/>
  <c r="M8" i="20"/>
  <c r="A11" i="21"/>
  <c r="A12" i="21"/>
  <c r="A13" i="21"/>
  <c r="A14" i="21"/>
  <c r="A15" i="21"/>
  <c r="A16" i="21"/>
  <c r="A17" i="21"/>
  <c r="A18" i="21"/>
  <c r="A19" i="21"/>
  <c r="A20" i="21"/>
  <c r="A4" i="21"/>
  <c r="I1" i="21"/>
  <c r="A5" i="20"/>
  <c r="M2" i="20" l="1"/>
  <c r="Y21" i="20"/>
  <c r="Y8" i="20" s="1"/>
  <c r="L2" i="21"/>
  <c r="W8" i="20"/>
  <c r="A15" i="20"/>
  <c r="A16" i="20"/>
  <c r="A17" i="20"/>
  <c r="A18" i="20"/>
  <c r="A19" i="20"/>
  <c r="A20" i="20"/>
  <c r="A21" i="20"/>
  <c r="A22" i="20"/>
  <c r="A23" i="20"/>
  <c r="A24" i="20"/>
  <c r="A25" i="20"/>
  <c r="A9" i="20"/>
  <c r="E17" i="11" l="1"/>
  <c r="W26" i="19"/>
  <c r="W25" i="19"/>
  <c r="W24" i="19"/>
  <c r="W23" i="19"/>
  <c r="W22" i="19"/>
  <c r="W21" i="19"/>
  <c r="W20" i="19"/>
  <c r="W19" i="19"/>
  <c r="W18" i="19"/>
  <c r="W17" i="19"/>
  <c r="X25" i="20" l="1"/>
  <c r="X23" i="20"/>
  <c r="X18" i="20"/>
  <c r="X20" i="20"/>
  <c r="X21" i="20"/>
  <c r="X19" i="20"/>
  <c r="X22" i="20"/>
  <c r="AC36" i="5"/>
  <c r="AC51" i="5"/>
  <c r="AB51" i="5"/>
  <c r="AF42" i="5"/>
  <c r="AC42" i="5"/>
  <c r="AB42" i="5"/>
  <c r="AF41" i="5"/>
  <c r="AC41" i="5"/>
  <c r="AB41" i="5"/>
  <c r="AF40" i="5"/>
  <c r="AC40" i="5"/>
  <c r="AB40" i="5"/>
  <c r="AF39" i="5"/>
  <c r="AC39" i="5"/>
  <c r="AB39" i="5"/>
  <c r="AF38" i="5"/>
  <c r="AC38" i="5"/>
  <c r="AB38" i="5"/>
  <c r="AF37" i="5"/>
  <c r="AC37" i="5"/>
  <c r="AB37" i="5"/>
  <c r="AB36" i="5"/>
  <c r="AF7" i="5" l="1"/>
  <c r="AC3" i="5" s="1"/>
  <c r="J16" i="11" s="1"/>
  <c r="M1" i="5"/>
  <c r="P29" i="16"/>
  <c r="X17" i="20"/>
  <c r="X24" i="20"/>
  <c r="R36" i="15"/>
  <c r="P35" i="16"/>
  <c r="P31" i="16"/>
  <c r="P30" i="16"/>
  <c r="P32" i="16"/>
  <c r="P34" i="16"/>
  <c r="P33" i="16"/>
  <c r="R37" i="15"/>
  <c r="T37" i="15" s="1"/>
  <c r="R33" i="15"/>
  <c r="T33" i="15" s="1"/>
  <c r="R35" i="15"/>
  <c r="T35" i="15" s="1"/>
  <c r="R38" i="15"/>
  <c r="R34" i="15"/>
  <c r="T34" i="15" s="1"/>
  <c r="R31" i="15"/>
  <c r="T31" i="15" s="1"/>
  <c r="L1" i="16"/>
  <c r="S36" i="15" l="1"/>
  <c r="T36" i="15"/>
  <c r="S38" i="15"/>
  <c r="T38" i="15"/>
  <c r="I16" i="11"/>
  <c r="I18" i="11" s="1"/>
  <c r="S35" i="15"/>
  <c r="S33" i="15"/>
  <c r="S31" i="15"/>
  <c r="S34" i="15"/>
  <c r="S37" i="15"/>
  <c r="P27" i="16"/>
  <c r="Q34" i="15"/>
  <c r="L2" i="15"/>
  <c r="X8" i="20"/>
  <c r="Q35" i="15"/>
  <c r="Q36" i="15"/>
  <c r="Q32" i="15"/>
  <c r="Q37" i="15"/>
  <c r="Q33" i="15"/>
  <c r="Q38" i="15"/>
  <c r="F16" i="11" l="1"/>
  <c r="F18" i="11" s="1"/>
  <c r="A1" i="16"/>
  <c r="A5" i="9"/>
  <c r="B5" i="9"/>
  <c r="C5" i="9"/>
  <c r="D5" i="9"/>
  <c r="A6" i="9"/>
  <c r="B6" i="9"/>
  <c r="C6" i="9"/>
  <c r="D6" i="9"/>
  <c r="A7" i="9"/>
  <c r="B7" i="9"/>
  <c r="C7" i="9"/>
  <c r="D7" i="9"/>
  <c r="A8" i="9"/>
  <c r="B8" i="9"/>
  <c r="C8" i="9"/>
  <c r="D8" i="9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15" i="9"/>
  <c r="B15" i="9"/>
  <c r="C15" i="9"/>
  <c r="D15" i="9"/>
  <c r="A16" i="9"/>
  <c r="B16" i="9"/>
  <c r="C16" i="9"/>
  <c r="D16" i="9"/>
  <c r="A17" i="9"/>
  <c r="B17" i="9"/>
  <c r="C17" i="9"/>
  <c r="D17" i="9"/>
  <c r="A18" i="9"/>
  <c r="B18" i="9"/>
  <c r="C18" i="9"/>
  <c r="D18" i="9"/>
  <c r="A19" i="9"/>
  <c r="B19" i="9"/>
  <c r="C19" i="9"/>
  <c r="D19" i="9"/>
  <c r="A20" i="9"/>
  <c r="B20" i="9"/>
  <c r="C20" i="9"/>
  <c r="D20" i="9"/>
  <c r="A4" i="9"/>
  <c r="C2" i="9"/>
  <c r="D2" i="9"/>
  <c r="B2" i="9"/>
  <c r="B4" i="9"/>
  <c r="D19" i="11"/>
  <c r="C4" i="9"/>
  <c r="D4" i="9"/>
  <c r="P26" i="16" l="1"/>
  <c r="P24" i="16"/>
  <c r="P22" i="16"/>
  <c r="P20" i="16"/>
  <c r="P18" i="16"/>
  <c r="Q27" i="15"/>
  <c r="R18" i="15"/>
  <c r="R14" i="15"/>
  <c r="R10" i="15"/>
  <c r="R17" i="15"/>
  <c r="P13" i="16" s="1"/>
  <c r="R13" i="15"/>
  <c r="R9" i="15"/>
  <c r="P5" i="16" s="1"/>
  <c r="Q29" i="15"/>
  <c r="R16" i="15"/>
  <c r="T16" i="15" s="1"/>
  <c r="R12" i="15"/>
  <c r="T12" i="15" s="1"/>
  <c r="R19" i="15"/>
  <c r="P15" i="16" s="1"/>
  <c r="R15" i="15"/>
  <c r="P11" i="16" s="1"/>
  <c r="R11" i="15"/>
  <c r="P7" i="16" s="1"/>
  <c r="B3" i="9"/>
  <c r="D3" i="9"/>
  <c r="C3" i="9"/>
  <c r="G16" i="11"/>
  <c r="T13" i="15" l="1"/>
  <c r="P9" i="16"/>
  <c r="S19" i="15"/>
  <c r="T19" i="15"/>
  <c r="S14" i="15"/>
  <c r="T14" i="15"/>
  <c r="S9" i="15"/>
  <c r="T9" i="15"/>
  <c r="S17" i="15"/>
  <c r="T17" i="15"/>
  <c r="S10" i="15"/>
  <c r="T10" i="15"/>
  <c r="S18" i="15"/>
  <c r="T18" i="15"/>
  <c r="S15" i="15"/>
  <c r="T15" i="15"/>
  <c r="S11" i="15"/>
  <c r="T11" i="15"/>
  <c r="S13" i="15"/>
  <c r="S12" i="15"/>
  <c r="S16" i="15"/>
  <c r="Q10" i="15"/>
  <c r="Q14" i="15"/>
  <c r="Q18" i="15"/>
  <c r="Q13" i="15"/>
  <c r="H2" i="15"/>
  <c r="G18" i="11"/>
  <c r="G19" i="11" s="1"/>
  <c r="Q8" i="15"/>
  <c r="Q24" i="15"/>
  <c r="Q19" i="15"/>
  <c r="Q21" i="15"/>
  <c r="Q26" i="15"/>
  <c r="Q17" i="15"/>
  <c r="Q12" i="15"/>
  <c r="Q30" i="15"/>
  <c r="Q28" i="15"/>
  <c r="Q16" i="15"/>
  <c r="Q22" i="15"/>
  <c r="Q25" i="15"/>
  <c r="Q11" i="15"/>
  <c r="Q9" i="15"/>
  <c r="Q23" i="15"/>
  <c r="Q31" i="15"/>
  <c r="Q15" i="15"/>
  <c r="G20" i="11" l="1"/>
  <c r="F21" i="11" s="1"/>
  <c r="E16" i="11"/>
  <c r="E18" i="11" s="1"/>
  <c r="AA7" i="5"/>
  <c r="C28" i="11" l="1"/>
  <c r="E194" i="23"/>
  <c r="E416" i="23"/>
  <c r="E541" i="23"/>
  <c r="E442" i="23"/>
  <c r="E42" i="23"/>
  <c r="E535" i="23"/>
  <c r="E212" i="23"/>
  <c r="E460" i="23"/>
  <c r="E395" i="23"/>
  <c r="E291" i="23"/>
  <c r="E274" i="23"/>
  <c r="E264" i="23"/>
  <c r="E435" i="23"/>
  <c r="E513" i="23"/>
  <c r="E419" i="23"/>
  <c r="E236" i="23"/>
  <c r="E116" i="23"/>
  <c r="E205" i="23"/>
  <c r="E466" i="23"/>
  <c r="E60" i="23"/>
  <c r="E496" i="23"/>
  <c r="E101" i="23"/>
  <c r="E324" i="23"/>
  <c r="E32" i="23"/>
  <c r="E157" i="23"/>
  <c r="E318" i="23"/>
  <c r="E18" i="23"/>
  <c r="E350" i="23"/>
  <c r="E233" i="23"/>
  <c r="E482" i="23"/>
  <c r="E222" i="23"/>
  <c r="E160" i="23"/>
  <c r="E143" i="23"/>
  <c r="E105" i="23"/>
  <c r="E11" i="23"/>
  <c r="E363" i="23"/>
  <c r="E532" i="23"/>
  <c r="E109" i="23"/>
  <c r="E587" i="23"/>
  <c r="E420" i="23"/>
  <c r="E19" i="23"/>
  <c r="E75" i="23"/>
  <c r="E80" i="23"/>
  <c r="E147" i="23"/>
  <c r="E521" i="23"/>
  <c r="E104" i="23"/>
  <c r="E124" i="23"/>
  <c r="E475" i="23"/>
  <c r="E196" i="23"/>
  <c r="E525" i="23"/>
  <c r="E108" i="23"/>
  <c r="E386" i="23"/>
  <c r="E331" i="23"/>
  <c r="E492" i="23"/>
  <c r="E602" i="23"/>
  <c r="E13" i="23"/>
  <c r="E204" i="23"/>
  <c r="E557" i="23"/>
  <c r="E114" i="23"/>
  <c r="E30" i="23"/>
  <c r="E437" i="23"/>
  <c r="E661" i="23"/>
  <c r="E523" i="23"/>
  <c r="E290" i="23"/>
  <c r="E61" i="23"/>
  <c r="E452" i="23"/>
  <c r="E644" i="23"/>
  <c r="E326" i="23"/>
  <c r="E27" i="23"/>
  <c r="E584" i="23"/>
  <c r="E117" i="23"/>
  <c r="E528" i="23"/>
  <c r="E292" i="23"/>
  <c r="E37" i="23"/>
  <c r="E458" i="23"/>
  <c r="E250" i="23"/>
  <c r="E660" i="23"/>
  <c r="E489" i="23"/>
  <c r="E8" i="23"/>
  <c r="E203" i="23"/>
  <c r="E362" i="23"/>
  <c r="E533" i="23"/>
  <c r="E592" i="23"/>
  <c r="E178" i="23"/>
  <c r="E113" i="23"/>
  <c r="E659" i="23"/>
  <c r="E71" i="23"/>
  <c r="E122" i="23"/>
  <c r="E481" i="23"/>
  <c r="E180" i="23"/>
  <c r="E412" i="23"/>
  <c r="E269" i="23"/>
  <c r="E637" i="23"/>
  <c r="E355" i="23"/>
  <c r="E461" i="23"/>
  <c r="E505" i="23"/>
  <c r="E563" i="23"/>
  <c r="E313" i="23"/>
  <c r="E501" i="23"/>
  <c r="E573" i="23"/>
  <c r="E539" i="23"/>
  <c r="E654" i="23"/>
  <c r="E655" i="23"/>
  <c r="E183" i="23"/>
  <c r="E439" i="23"/>
  <c r="E393" i="23"/>
  <c r="E394" i="23"/>
  <c r="E414" i="23"/>
  <c r="E454" i="23"/>
  <c r="E348" i="23"/>
  <c r="E620" i="23"/>
  <c r="E450" i="23"/>
  <c r="E20" i="23"/>
  <c r="E150" i="23"/>
  <c r="E125" i="23"/>
  <c r="E451" i="23"/>
  <c r="E585" i="23"/>
  <c r="E278" i="23"/>
  <c r="E258" i="23"/>
  <c r="E544" i="23"/>
  <c r="E164" i="23"/>
  <c r="E666" i="23"/>
  <c r="E107" i="23"/>
  <c r="E96" i="23"/>
  <c r="E399" i="23"/>
  <c r="E640" i="23"/>
  <c r="E210" i="23"/>
  <c r="E516" i="23"/>
  <c r="E123" i="23"/>
  <c r="E92" i="23"/>
  <c r="E174" i="23"/>
  <c r="E360" i="23"/>
  <c r="E593" i="23"/>
  <c r="E527" i="23"/>
  <c r="E46" i="23"/>
  <c r="E58" i="23"/>
  <c r="E281" i="23"/>
  <c r="E621" i="23"/>
  <c r="E473" i="23"/>
  <c r="E340" i="23"/>
  <c r="E251" i="23"/>
  <c r="E663" i="23"/>
  <c r="E67" i="23"/>
  <c r="E98" i="23"/>
  <c r="E325" i="23"/>
  <c r="E165" i="23"/>
  <c r="E413" i="23"/>
  <c r="E472" i="23"/>
  <c r="E225" i="23"/>
  <c r="E191" i="23"/>
  <c r="E329" i="23"/>
  <c r="E195" i="23"/>
  <c r="E440" i="23"/>
  <c r="E21" i="23"/>
  <c r="E307" i="23"/>
  <c r="E127" i="23"/>
  <c r="E632" i="23"/>
  <c r="E261" i="23"/>
  <c r="E605" i="23"/>
  <c r="E294" i="23"/>
  <c r="E367" i="23"/>
  <c r="E198" i="23"/>
  <c r="E634" i="23"/>
  <c r="E558" i="23"/>
  <c r="E242" i="23"/>
  <c r="E270" i="23"/>
  <c r="E548" i="23"/>
  <c r="E134" i="23"/>
  <c r="E556" i="23"/>
  <c r="E391" i="23"/>
  <c r="E151" i="23"/>
  <c r="E53" i="23"/>
  <c r="E249" i="23"/>
  <c r="E309" i="23"/>
  <c r="E424" i="23"/>
  <c r="E334" i="23"/>
  <c r="E135" i="23"/>
  <c r="E476" i="23"/>
  <c r="E315" i="23"/>
  <c r="E662" i="23"/>
  <c r="E581" i="23"/>
  <c r="E429" i="23"/>
  <c r="E543" i="23"/>
  <c r="E483" i="23"/>
  <c r="E540" i="23"/>
  <c r="E463" i="23"/>
  <c r="E434" i="23"/>
  <c r="E78" i="23"/>
  <c r="E347" i="23"/>
  <c r="E99" i="23"/>
  <c r="E187" i="23"/>
  <c r="E175" i="23"/>
  <c r="E559" i="23"/>
  <c r="E549" i="23"/>
  <c r="E215" i="23"/>
  <c r="E383" i="23"/>
  <c r="E197" i="23"/>
  <c r="E433" i="23"/>
  <c r="E155" i="23"/>
  <c r="E308" i="23"/>
  <c r="E321" i="23"/>
  <c r="E238" i="23"/>
  <c r="E83" i="23"/>
  <c r="E146" i="23"/>
  <c r="E68" i="23"/>
  <c r="E268" i="23"/>
  <c r="E405" i="23"/>
  <c r="E601" i="23"/>
  <c r="E138" i="23"/>
  <c r="E185" i="23"/>
  <c r="E410" i="23"/>
  <c r="E223" i="23"/>
  <c r="E161" i="23"/>
  <c r="E444" i="23"/>
  <c r="E646" i="23"/>
  <c r="E12" i="23"/>
  <c r="E546" i="23"/>
  <c r="E417" i="23"/>
  <c r="E79" i="23"/>
  <c r="E627" i="23"/>
  <c r="E118" i="23"/>
  <c r="E88" i="23"/>
  <c r="E28" i="23"/>
  <c r="E14" i="23"/>
  <c r="E149" i="23"/>
  <c r="E65" i="23"/>
  <c r="E342" i="23"/>
  <c r="E384" i="23"/>
  <c r="E411" i="23"/>
  <c r="E77" i="23"/>
  <c r="E218" i="23"/>
  <c r="E520" i="23"/>
  <c r="E590" i="23"/>
  <c r="E447" i="23"/>
  <c r="E322" i="23"/>
  <c r="E629" i="23"/>
  <c r="E422" i="23"/>
  <c r="E358" i="23"/>
  <c r="E232" i="23"/>
  <c r="E645" i="23"/>
  <c r="E379" i="23"/>
  <c r="E480" i="23"/>
  <c r="E353" i="23"/>
  <c r="E396" i="23"/>
  <c r="E51" i="23"/>
  <c r="E43" i="23"/>
  <c r="E128" i="23"/>
  <c r="E574" i="23"/>
  <c r="E589" i="23"/>
  <c r="E69" i="23"/>
  <c r="E298" i="23"/>
  <c r="E193" i="23"/>
  <c r="E72" i="23"/>
  <c r="E130" i="23"/>
  <c r="E224" i="23"/>
  <c r="E10" i="23"/>
  <c r="E647" i="23"/>
  <c r="E337" i="23"/>
  <c r="E486" i="23"/>
  <c r="E517" i="23"/>
  <c r="E260" i="23"/>
  <c r="E639" i="23"/>
  <c r="E140" i="23"/>
  <c r="E565" i="23"/>
  <c r="E248" i="23"/>
  <c r="E576" i="23"/>
  <c r="E509" i="23"/>
  <c r="E570" i="23"/>
  <c r="E253" i="23"/>
  <c r="E228" i="23"/>
  <c r="E357" i="23"/>
  <c r="E664" i="23"/>
  <c r="E275" i="23"/>
  <c r="E430" i="23"/>
  <c r="E361" i="23"/>
  <c r="E351" i="23"/>
  <c r="E41" i="23"/>
  <c r="E377" i="23"/>
  <c r="E93" i="23"/>
  <c r="E469" i="23"/>
  <c r="E176" i="23"/>
  <c r="E288" i="23"/>
  <c r="E317" i="23"/>
  <c r="E332" i="23"/>
  <c r="E345" i="23"/>
  <c r="E141" i="23"/>
  <c r="E100" i="23"/>
  <c r="E76" i="23"/>
  <c r="E366" i="23"/>
  <c r="E491" i="23"/>
  <c r="E295" i="23"/>
  <c r="E628" i="23"/>
  <c r="E356" i="23"/>
  <c r="E136" i="23"/>
  <c r="E599" i="23"/>
  <c r="E512" i="23"/>
  <c r="E306" i="23"/>
  <c r="E316" i="23"/>
  <c r="E214" i="23"/>
  <c r="E297" i="23"/>
  <c r="E106" i="23"/>
  <c r="E66" i="23"/>
  <c r="E423" i="23"/>
  <c r="E382" i="23"/>
  <c r="E44" i="23"/>
  <c r="E374" i="23"/>
  <c r="E457" i="23"/>
  <c r="E552" i="23"/>
  <c r="E616" i="23"/>
  <c r="E370" i="23"/>
  <c r="E623" i="23"/>
  <c r="E209" i="23"/>
  <c r="E170" i="23"/>
  <c r="E502" i="23"/>
  <c r="E235" i="23"/>
  <c r="E484" i="23"/>
  <c r="E497" i="23"/>
  <c r="E241" i="23"/>
  <c r="E115" i="23"/>
  <c r="E279" i="23"/>
  <c r="E381" i="23"/>
  <c r="E643" i="23"/>
  <c r="E380" i="23"/>
  <c r="E500" i="23"/>
  <c r="E158" i="23"/>
  <c r="E189" i="23"/>
  <c r="E257" i="23"/>
  <c r="E459" i="23"/>
  <c r="E169" i="23"/>
  <c r="E529" i="23"/>
  <c r="E352" i="23"/>
  <c r="E229" i="23"/>
  <c r="E132" i="23"/>
  <c r="E97" i="23"/>
  <c r="E464" i="23"/>
  <c r="E133" i="23"/>
  <c r="E555" i="23"/>
  <c r="E553" i="23"/>
  <c r="E371" i="23"/>
  <c r="E554" i="23"/>
  <c r="E34" i="23"/>
  <c r="E607" i="23"/>
  <c r="E566" i="23"/>
  <c r="E91" i="23"/>
  <c r="E311" i="23"/>
  <c r="E436" i="23"/>
  <c r="E569" i="23"/>
  <c r="E262" i="23"/>
  <c r="E85" i="23"/>
  <c r="E63" i="23"/>
  <c r="E456" i="23"/>
  <c r="E159" i="23"/>
  <c r="E503" i="23"/>
  <c r="E443" i="23"/>
  <c r="E608" i="23"/>
  <c r="E145" i="23"/>
  <c r="E247" i="23"/>
  <c r="E52" i="23"/>
  <c r="E338" i="23"/>
  <c r="E392" i="23"/>
  <c r="E207" i="23"/>
  <c r="E425" i="23"/>
  <c r="E415" i="23"/>
  <c r="E152" i="23"/>
  <c r="E23" i="23"/>
  <c r="E428" i="23"/>
  <c r="E651" i="23"/>
  <c r="E272" i="23"/>
  <c r="E287" i="23"/>
  <c r="E518" i="23"/>
  <c r="E609" i="23"/>
  <c r="E221" i="23"/>
  <c r="E462" i="23"/>
  <c r="E571" i="23"/>
  <c r="E389" i="23"/>
  <c r="E237" i="23"/>
  <c r="E240" i="23"/>
  <c r="E263" i="23"/>
  <c r="E665" i="23"/>
  <c r="E648" i="23"/>
  <c r="E156" i="23"/>
  <c r="E320" i="23"/>
  <c r="E216" i="23"/>
  <c r="E613" i="23"/>
  <c r="E208" i="23"/>
  <c r="E562" i="23"/>
  <c r="E426" i="23"/>
  <c r="E239" i="23"/>
  <c r="E153" i="23"/>
  <c r="E286" i="23"/>
  <c r="E560" i="23"/>
  <c r="E596" i="23"/>
  <c r="E432" i="23"/>
  <c r="E401" i="23"/>
  <c r="E154" i="23"/>
  <c r="E310" i="23"/>
  <c r="E582" i="23"/>
  <c r="E373" i="23"/>
  <c r="E545" i="23"/>
  <c r="E119" i="23"/>
  <c r="E485" i="23"/>
  <c r="E344" i="23"/>
  <c r="E280" i="23"/>
  <c r="E431" i="23"/>
  <c r="E636" i="23"/>
  <c r="E455" i="23"/>
  <c r="E606" i="23"/>
  <c r="E110" i="23"/>
  <c r="E314" i="23"/>
  <c r="E70" i="23"/>
  <c r="E498" i="23"/>
  <c r="E467" i="23"/>
  <c r="E40" i="23"/>
  <c r="E446" i="23"/>
  <c r="E504" i="23"/>
  <c r="E524" i="23"/>
  <c r="E35" i="23"/>
  <c r="E510" i="23"/>
  <c r="E630" i="23"/>
  <c r="E586" i="23"/>
  <c r="E453" i="23"/>
  <c r="E515" i="23"/>
  <c r="E166" i="23"/>
  <c r="E578" i="23"/>
  <c r="E449" i="23"/>
  <c r="E579" i="23"/>
  <c r="E390" i="23"/>
  <c r="E421" i="23"/>
  <c r="E285" i="23"/>
  <c r="E538" i="23"/>
  <c r="E182" i="23"/>
  <c r="E568" i="23"/>
  <c r="E162" i="23"/>
  <c r="E148" i="23"/>
  <c r="E575" i="23"/>
  <c r="E564" i="23"/>
  <c r="E289" i="23"/>
  <c r="E56" i="23"/>
  <c r="E50" i="23"/>
  <c r="E231" i="23"/>
  <c r="E619" i="23"/>
  <c r="E490" i="23"/>
  <c r="E624" i="23"/>
  <c r="E343" i="23"/>
  <c r="E255" i="23"/>
  <c r="E73" i="23"/>
  <c r="E519" i="23"/>
  <c r="E283" i="23"/>
  <c r="E31" i="23"/>
  <c r="E227" i="23"/>
  <c r="E561" i="23"/>
  <c r="E354" i="23"/>
  <c r="E506" i="23"/>
  <c r="E653" i="23"/>
  <c r="E479" i="23"/>
  <c r="E277" i="23"/>
  <c r="E635" i="23"/>
  <c r="E26" i="23"/>
  <c r="E9" i="23"/>
  <c r="E282" i="23"/>
  <c r="E369" i="23"/>
  <c r="E478" i="23"/>
  <c r="E81" i="23"/>
  <c r="E514" i="23"/>
  <c r="E526" i="23"/>
  <c r="E211" i="23"/>
  <c r="E470" i="23"/>
  <c r="E142" i="23"/>
  <c r="E254" i="23"/>
  <c r="E49" i="23"/>
  <c r="E404" i="23"/>
  <c r="E615" i="23"/>
  <c r="E84" i="23"/>
  <c r="E112" i="23"/>
  <c r="E617" i="23"/>
  <c r="E359" i="23"/>
  <c r="E102" i="23"/>
  <c r="E511" i="23"/>
  <c r="E57" i="23"/>
  <c r="E611" i="23"/>
  <c r="E296" i="23"/>
  <c r="E537" i="23"/>
  <c r="E385" i="23"/>
  <c r="E323" i="23"/>
  <c r="E465" i="23"/>
  <c r="E234" i="23"/>
  <c r="E184" i="23"/>
  <c r="E378" i="23"/>
  <c r="E87" i="23"/>
  <c r="E48" i="23"/>
  <c r="E126" i="23"/>
  <c r="E657" i="23"/>
  <c r="E86" i="23"/>
  <c r="E45" i="23"/>
  <c r="E33" i="23"/>
  <c r="E319" i="23"/>
  <c r="E339" i="23"/>
  <c r="E271" i="23"/>
  <c r="E144" i="23"/>
  <c r="E409" i="23"/>
  <c r="E24" i="23"/>
  <c r="E376" i="23"/>
  <c r="E375" i="23"/>
  <c r="E173" i="23"/>
  <c r="E656" i="23"/>
  <c r="E418" i="23"/>
  <c r="E172" i="23"/>
  <c r="E230" i="23"/>
  <c r="E600" i="23"/>
  <c r="E139" i="23"/>
  <c r="E74" i="23"/>
  <c r="E15" i="23"/>
  <c r="E650" i="23"/>
  <c r="E312" i="23"/>
  <c r="E302" i="23"/>
  <c r="E29" i="23"/>
  <c r="E612" i="23"/>
  <c r="E572" i="23"/>
  <c r="E638" i="23"/>
  <c r="E448" i="23"/>
  <c r="E567" i="23"/>
  <c r="E588" i="23"/>
  <c r="E64" i="23"/>
  <c r="E534" i="23"/>
  <c r="E603" i="23"/>
  <c r="E95" i="23"/>
  <c r="E622" i="23"/>
  <c r="E213" i="23"/>
  <c r="E530" i="23"/>
  <c r="E284" i="23"/>
  <c r="E22" i="23"/>
  <c r="E402" i="23"/>
  <c r="E649" i="23"/>
  <c r="E487" i="23"/>
  <c r="E438" i="23"/>
  <c r="E508" i="23"/>
  <c r="E474" i="23"/>
  <c r="E201" i="23"/>
  <c r="E267" i="23"/>
  <c r="E171" i="23"/>
  <c r="E407" i="23"/>
  <c r="E633" i="23"/>
  <c r="E200" i="23"/>
  <c r="E190" i="23"/>
  <c r="E243" i="23"/>
  <c r="E531" i="23"/>
  <c r="E111" i="23"/>
  <c r="E299" i="23"/>
  <c r="E82" i="23"/>
  <c r="E186" i="23"/>
  <c r="E542" i="23"/>
  <c r="E652" i="23"/>
  <c r="E179" i="23"/>
  <c r="E468" i="23"/>
  <c r="E54" i="23"/>
  <c r="E488" i="23"/>
  <c r="E177" i="23"/>
  <c r="E406" i="23"/>
  <c r="E121" i="23"/>
  <c r="E614" i="23"/>
  <c r="E55" i="23"/>
  <c r="E300" i="23"/>
  <c r="E400" i="23"/>
  <c r="E25" i="23"/>
  <c r="E131" i="23"/>
  <c r="E192" i="23"/>
  <c r="E226" i="23"/>
  <c r="E252" i="23"/>
  <c r="E129" i="23"/>
  <c r="E471" i="23"/>
  <c r="E333" i="23"/>
  <c r="E403" i="23"/>
  <c r="E597" i="23"/>
  <c r="E580" i="23"/>
  <c r="E256" i="23"/>
  <c r="E301" i="23"/>
  <c r="E618" i="23"/>
  <c r="E427" i="23"/>
  <c r="E244" i="23"/>
  <c r="E550" i="23"/>
  <c r="E547" i="23"/>
  <c r="E188" i="23"/>
  <c r="E16" i="23"/>
  <c r="E17" i="23"/>
  <c r="E62" i="23"/>
  <c r="E293" i="23"/>
  <c r="E408" i="23"/>
  <c r="E495" i="23"/>
  <c r="E641" i="23"/>
  <c r="E631" i="23"/>
  <c r="E167" i="23"/>
  <c r="E522" i="23"/>
  <c r="E266" i="23"/>
  <c r="E94" i="23"/>
  <c r="E387" i="23"/>
  <c r="E398" i="23"/>
  <c r="E217" i="23"/>
  <c r="E583" i="23"/>
  <c r="E59" i="23"/>
  <c r="E39" i="23"/>
  <c r="E36" i="23"/>
  <c r="E388" i="23"/>
  <c r="E265" i="23"/>
  <c r="E364" i="23"/>
  <c r="E202" i="23"/>
  <c r="E349" i="23"/>
  <c r="E336" i="23"/>
  <c r="E368" i="23"/>
  <c r="E181" i="23"/>
  <c r="E494" i="23"/>
  <c r="E168" i="23"/>
  <c r="E163" i="23"/>
  <c r="E372" i="23"/>
  <c r="E397" i="23"/>
  <c r="E327" i="23"/>
  <c r="E493" i="23"/>
  <c r="E507" i="23"/>
  <c r="E591" i="23"/>
  <c r="E89" i="23"/>
  <c r="E219" i="23"/>
  <c r="E595" i="23"/>
  <c r="E47" i="23"/>
  <c r="E328" i="23"/>
  <c r="E38" i="23"/>
  <c r="E335" i="23"/>
  <c r="E206" i="23"/>
  <c r="E273" i="23"/>
  <c r="E658" i="23"/>
  <c r="E626" i="23"/>
  <c r="E441" i="23"/>
  <c r="E346" i="23"/>
  <c r="E90" i="23"/>
  <c r="E276" i="23"/>
  <c r="E499" i="23"/>
  <c r="E577" i="23"/>
  <c r="E594" i="23"/>
  <c r="E199" i="23"/>
  <c r="E477" i="23"/>
  <c r="E445" i="23"/>
  <c r="E365" i="23"/>
  <c r="E245" i="23"/>
  <c r="E220" i="23"/>
  <c r="E536" i="23"/>
  <c r="E341" i="23"/>
  <c r="E625" i="23"/>
  <c r="E551" i="23"/>
  <c r="E120" i="23"/>
  <c r="E598" i="23"/>
  <c r="E642" i="23"/>
  <c r="E259" i="23"/>
  <c r="E330" i="23"/>
  <c r="E604" i="23"/>
  <c r="E103" i="23"/>
  <c r="E246" i="23"/>
  <c r="E610" i="23"/>
  <c r="E137" i="23"/>
  <c r="G2" i="23" l="1"/>
  <c r="J2" i="23" s="1"/>
  <c r="G1" i="23"/>
  <c r="J1" i="23" s="1"/>
</calcChain>
</file>

<file path=xl/sharedStrings.xml><?xml version="1.0" encoding="utf-8"?>
<sst xmlns="http://schemas.openxmlformats.org/spreadsheetml/2006/main" count="2870" uniqueCount="1419">
  <si>
    <t>Price without VAT</t>
  </si>
  <si>
    <t>black</t>
  </si>
  <si>
    <t>white</t>
  </si>
  <si>
    <t>blue</t>
  </si>
  <si>
    <t xml:space="preserve">Sum </t>
  </si>
  <si>
    <t>kg</t>
  </si>
  <si>
    <t>sum kg</t>
  </si>
  <si>
    <t>Sum Price without VAT</t>
  </si>
  <si>
    <t>EUR</t>
  </si>
  <si>
    <t>NEW</t>
  </si>
  <si>
    <t>red</t>
  </si>
  <si>
    <t>SUM</t>
  </si>
  <si>
    <t>ordered</t>
  </si>
  <si>
    <t>green</t>
  </si>
  <si>
    <t>pink</t>
  </si>
  <si>
    <t>gray</t>
  </si>
  <si>
    <t>greenn</t>
  </si>
  <si>
    <t>izdelek</t>
  </si>
  <si>
    <t>purple</t>
  </si>
  <si>
    <t>orange</t>
  </si>
  <si>
    <t>oragne</t>
  </si>
  <si>
    <t>sum set</t>
  </si>
  <si>
    <t>sum KOS</t>
  </si>
  <si>
    <t>sets</t>
  </si>
  <si>
    <t>sum</t>
  </si>
  <si>
    <t>360LINE D.O.O.</t>
  </si>
  <si>
    <t>VAT: SI32177330</t>
  </si>
  <si>
    <t>DISCOUNT</t>
  </si>
  <si>
    <t>%</t>
  </si>
  <si>
    <t>Sum pieces</t>
  </si>
  <si>
    <t>SUM including vat</t>
  </si>
  <si>
    <t>Yes</t>
  </si>
  <si>
    <t>yellow</t>
  </si>
  <si>
    <t>Andora (AD)</t>
  </si>
  <si>
    <t>Francija (FR)</t>
  </si>
  <si>
    <t>Luksemburg (LU)</t>
  </si>
  <si>
    <t>Romunija (RO)</t>
  </si>
  <si>
    <t>Avstrija (AT)</t>
  </si>
  <si>
    <t>Grčija (GR)</t>
  </si>
  <si>
    <t>Madžarska (HU)</t>
  </si>
  <si>
    <t>Slovaška (SK)</t>
  </si>
  <si>
    <t>Belgija (BE)</t>
  </si>
  <si>
    <t>Hrvaška (HR)</t>
  </si>
  <si>
    <t>Monako (MC)</t>
  </si>
  <si>
    <t>Španija (ES)</t>
  </si>
  <si>
    <t>Bolgarija (BG)</t>
  </si>
  <si>
    <t>Irska (IE)</t>
  </si>
  <si>
    <t>Nemčija (DE)</t>
  </si>
  <si>
    <t>Švedska (SE)</t>
  </si>
  <si>
    <t>Češka republika (CZ)</t>
  </si>
  <si>
    <t>Italija (IT)</t>
  </si>
  <si>
    <t>Nizozemska (NL)</t>
  </si>
  <si>
    <t>Švica (CH)</t>
  </si>
  <si>
    <t>Danska (DK)</t>
  </si>
  <si>
    <t>Latvija (LV)</t>
  </si>
  <si>
    <t>Norveška (NO)</t>
  </si>
  <si>
    <t>Vatikan (VA)</t>
  </si>
  <si>
    <t>Estonija (EE)</t>
  </si>
  <si>
    <t>Liechtenstein (LI)</t>
  </si>
  <si>
    <t>Poljska (PL)</t>
  </si>
  <si>
    <t>Velika Britanija (GB)</t>
  </si>
  <si>
    <t>Finska (FI)</t>
  </si>
  <si>
    <t>Litva (LT)</t>
  </si>
  <si>
    <t>Portugalska (PT)</t>
  </si>
  <si>
    <t>paleta 120x80x80 teža 100kg</t>
  </si>
  <si>
    <t>paleta 120x80x120 teža 150kg</t>
  </si>
  <si>
    <t>paleta 120x80x160teža 200kg</t>
  </si>
  <si>
    <t>L</t>
  </si>
  <si>
    <t>WHITE</t>
  </si>
  <si>
    <t>10cm CUBE symbol for sizing is representing GRP material</t>
  </si>
  <si>
    <t>Palette No.:</t>
  </si>
  <si>
    <t>Date:</t>
  </si>
  <si>
    <t>Dimensions:</t>
  </si>
  <si>
    <t>Name:</t>
  </si>
  <si>
    <t>Signature:</t>
  </si>
  <si>
    <t>PAKIRANJE</t>
  </si>
  <si>
    <t>stranka</t>
  </si>
  <si>
    <t>št.naročila</t>
  </si>
  <si>
    <t>ODGOVOREN ZA PAKIRANJE IN ODPREMO:</t>
  </si>
  <si>
    <t>ime in priimek</t>
  </si>
  <si>
    <t>podpis</t>
  </si>
  <si>
    <t>datum SPAKIRANO</t>
  </si>
  <si>
    <t>Customer:</t>
  </si>
  <si>
    <t>BAČ 49A</t>
  </si>
  <si>
    <t xml:space="preserve">SI-6253 KNEŽAK </t>
  </si>
  <si>
    <t>Delivery address:</t>
  </si>
  <si>
    <t>SI56 3300 0001 0251 921</t>
  </si>
  <si>
    <t>SWIFT: SI56 3300 0001 0251 921</t>
  </si>
  <si>
    <t>Bic: HAABSI22</t>
  </si>
  <si>
    <t>Addiko Bank d.d.</t>
  </si>
  <si>
    <t>Address: Dunajska cesta 117, 1000 Ljubljana</t>
  </si>
  <si>
    <t>COMPANY NAME: 360LINE D.O.O.</t>
  </si>
  <si>
    <t>ADDRESS: Bač 49 A, 6253 Knežak, Slovenia (EU)</t>
  </si>
  <si>
    <t>spakirano</t>
  </si>
  <si>
    <t>LYNX wood</t>
  </si>
  <si>
    <t>360 hangboards</t>
  </si>
  <si>
    <t>360 accessories</t>
  </si>
  <si>
    <t>SO ILL wood</t>
  </si>
  <si>
    <t>SIMPL wood</t>
  </si>
  <si>
    <t>TTC (les+grifi)</t>
  </si>
  <si>
    <t>ROCK CITY wood</t>
  </si>
  <si>
    <t>ARTLINE PU</t>
  </si>
  <si>
    <t>PALETA Z ŽIGOM</t>
  </si>
  <si>
    <t>DA</t>
  </si>
  <si>
    <t>NE</t>
  </si>
  <si>
    <t>DT</t>
  </si>
  <si>
    <t>mint</t>
  </si>
  <si>
    <t>deep rose</t>
  </si>
  <si>
    <t>št. naročila:</t>
  </si>
  <si>
    <t>CUSTOMER:</t>
  </si>
  <si>
    <t>SUM:</t>
  </si>
  <si>
    <t>Production quota pet set</t>
  </si>
  <si>
    <t xml:space="preserve">Ordered production quota </t>
  </si>
  <si>
    <t>sum kos</t>
  </si>
  <si>
    <t>sum kos norma</t>
  </si>
  <si>
    <t>norma</t>
  </si>
  <si>
    <t>INDOOR VOLUMES</t>
  </si>
  <si>
    <t>DEEP ORANGE</t>
  </si>
  <si>
    <t>SUM sets</t>
  </si>
  <si>
    <t>deep orange</t>
  </si>
  <si>
    <t xml:space="preserve">Sum pcs. by colour: </t>
  </si>
  <si>
    <t>Sum kg</t>
  </si>
  <si>
    <t>40,5x32x7 cm</t>
  </si>
  <si>
    <t>42,5x34,5x7,5 cm</t>
  </si>
  <si>
    <t>39x31x8,5 cm</t>
  </si>
  <si>
    <t>41x28,5x7 cm</t>
  </si>
  <si>
    <t>50x40x8,5 cm</t>
  </si>
  <si>
    <t>56,5x41x7 cm</t>
  </si>
  <si>
    <t>59,5x56x9,5 cm</t>
  </si>
  <si>
    <t>91x69,5x13,5 cm</t>
  </si>
  <si>
    <t>123,5x83,5x15 cm</t>
  </si>
  <si>
    <t>XL</t>
  </si>
  <si>
    <t>2XL</t>
  </si>
  <si>
    <t>38x33x3,5 cm, 39x31x7 cm</t>
  </si>
  <si>
    <t xml:space="preserve">37,5x29x8 cm </t>
  </si>
  <si>
    <t>38x25x10 cm</t>
  </si>
  <si>
    <t>50x237x13 cm</t>
  </si>
  <si>
    <t>45x40x17 cm</t>
  </si>
  <si>
    <t>51x46x21 cm</t>
  </si>
  <si>
    <t>67x52x28 cm</t>
  </si>
  <si>
    <t>39x31x11 cm</t>
  </si>
  <si>
    <t>46x26,5x12,5 cm</t>
  </si>
  <si>
    <t>50x34x14 cm</t>
  </si>
  <si>
    <t>45x37x14 cm</t>
  </si>
  <si>
    <t>44x38x13 cm</t>
  </si>
  <si>
    <t>60x51x22 cm</t>
  </si>
  <si>
    <t>21x16x4 cm, 21,5x17,5x2,5 cm, 
23,5x18x3,5 cm, 28,5x18,5x4,5 cm</t>
  </si>
  <si>
    <t>screws
50 mm</t>
  </si>
  <si>
    <t>screws
70 mm</t>
  </si>
  <si>
    <t>screws
longer mm</t>
  </si>
  <si>
    <t>ABSOLUTES</t>
  </si>
  <si>
    <t>NEO-1PU</t>
  </si>
  <si>
    <t>NEO-3PU</t>
  </si>
  <si>
    <t>NEO-5PU</t>
  </si>
  <si>
    <t>NEO-8PU</t>
  </si>
  <si>
    <t>NEO-10PU</t>
  </si>
  <si>
    <t>NEO-13PU</t>
  </si>
  <si>
    <t>NEO-18PU</t>
  </si>
  <si>
    <t>NEO-20PU</t>
  </si>
  <si>
    <t>NEO-22PU</t>
  </si>
  <si>
    <t>NEO-24PU</t>
  </si>
  <si>
    <t>NEO-26PU</t>
  </si>
  <si>
    <t>NEO-28PU</t>
  </si>
  <si>
    <t>NEO-30PU</t>
  </si>
  <si>
    <t>NEO-32PU</t>
  </si>
  <si>
    <t>NEO-34PU</t>
  </si>
  <si>
    <t>NEO-36PU</t>
  </si>
  <si>
    <t>NEO-38PU</t>
  </si>
  <si>
    <t>M</t>
  </si>
  <si>
    <t>S</t>
  </si>
  <si>
    <t>sloper</t>
  </si>
  <si>
    <t>jug</t>
  </si>
  <si>
    <t>edge</t>
  </si>
  <si>
    <t>incut</t>
  </si>
  <si>
    <t>10cm BALL symbol for sizing is representing PU material</t>
  </si>
  <si>
    <t>SO ILL accessories</t>
  </si>
  <si>
    <t>DELTA wood</t>
  </si>
  <si>
    <t>NEO PU</t>
  </si>
  <si>
    <t>NEO GRP</t>
  </si>
  <si>
    <t>kosi/set</t>
  </si>
  <si>
    <t>ID</t>
  </si>
  <si>
    <t>TYPE</t>
  </si>
  <si>
    <t>SIZE</t>
  </si>
  <si>
    <t>PCS. IN SET</t>
  </si>
  <si>
    <t>FIXING</t>
  </si>
  <si>
    <t>PRICE WITHOUT VAT</t>
  </si>
  <si>
    <t>DIMENSIONS</t>
  </si>
  <si>
    <t>SUM of pcs.</t>
  </si>
  <si>
    <t>50mm</t>
  </si>
  <si>
    <t>70mm</t>
  </si>
  <si>
    <t>30mm</t>
  </si>
  <si>
    <t>40mm</t>
  </si>
  <si>
    <t>120mm</t>
  </si>
  <si>
    <t xml:space="preserve"> 200mm</t>
  </si>
  <si>
    <t>bolt 30</t>
  </si>
  <si>
    <t>bolt 40</t>
  </si>
  <si>
    <t>bolt 50</t>
  </si>
  <si>
    <t>bolt 70</t>
  </si>
  <si>
    <t>bolt 90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</si>
  <si>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</si>
  <si>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</si>
  <si>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</si>
  <si>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</si>
  <si>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</si>
  <si>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</si>
  <si>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</si>
  <si>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</si>
  <si>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</si>
  <si>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NEO-1</t>
  </si>
  <si>
    <t>NEO-2</t>
  </si>
  <si>
    <t>NEO-1-DT</t>
  </si>
  <si>
    <t>NEO-2-DT</t>
  </si>
  <si>
    <t>NEO-3</t>
  </si>
  <si>
    <t>NEO-3-DT</t>
  </si>
  <si>
    <t>NEO-4</t>
  </si>
  <si>
    <t>NEO-4-DT</t>
  </si>
  <si>
    <t>NEO-5</t>
  </si>
  <si>
    <t>NEO-5-DT</t>
  </si>
  <si>
    <t>NEO-6</t>
  </si>
  <si>
    <t>NEO-6-DT</t>
  </si>
  <si>
    <t>NEO-21</t>
  </si>
  <si>
    <t>NEO-23</t>
  </si>
  <si>
    <t>NEO-24</t>
  </si>
  <si>
    <t>NEO-25</t>
  </si>
  <si>
    <t>NEO-26</t>
  </si>
  <si>
    <t>NEO-27</t>
  </si>
  <si>
    <t>NEO-29</t>
  </si>
  <si>
    <t>NEO-31</t>
  </si>
  <si>
    <t>NEO-33</t>
  </si>
  <si>
    <t>NEO-36</t>
  </si>
  <si>
    <t>NEO-40</t>
  </si>
  <si>
    <t>NEO-11</t>
  </si>
  <si>
    <t>NEO-11-DT</t>
  </si>
  <si>
    <t>NEO-12</t>
  </si>
  <si>
    <t>NEO-12-DT</t>
  </si>
  <si>
    <t>NEO-13</t>
  </si>
  <si>
    <t>NEO-13-DT</t>
  </si>
  <si>
    <t>NEO-14</t>
  </si>
  <si>
    <t>NEO-14-DT</t>
  </si>
  <si>
    <t>NEO-15</t>
  </si>
  <si>
    <t>NEO-16</t>
  </si>
  <si>
    <t>NEO-15-DT</t>
  </si>
  <si>
    <t>NEO-16-DT</t>
  </si>
  <si>
    <t>GRP ORDER LIST</t>
  </si>
  <si>
    <t>GRP - SUMMARY</t>
  </si>
  <si>
    <t>DIFF GRP</t>
  </si>
  <si>
    <t>PU - ORDER LIST</t>
  </si>
  <si>
    <t>PU SUMMARY</t>
  </si>
  <si>
    <t>DIFF PU</t>
  </si>
  <si>
    <t>Barva</t>
  </si>
  <si>
    <t>PU/non PU</t>
  </si>
  <si>
    <t>ŠIFRA BREZ BARVE</t>
  </si>
  <si>
    <t>SIFRA Z BARVO</t>
  </si>
  <si>
    <t>ŠTEVILO NAROČENIH</t>
  </si>
  <si>
    <t>NEO-1-01</t>
  </si>
  <si>
    <t>NEO-1-02</t>
  </si>
  <si>
    <t>NEO-1-03</t>
  </si>
  <si>
    <t>NEO-1-04</t>
  </si>
  <si>
    <t>NEO-1-05</t>
  </si>
  <si>
    <t>NEO-1-06</t>
  </si>
  <si>
    <t>NEO-1-07</t>
  </si>
  <si>
    <t>NEO-1-08</t>
  </si>
  <si>
    <t>NEO-1-09</t>
  </si>
  <si>
    <t>NEO-1-10</t>
  </si>
  <si>
    <t>NEO-1-11</t>
  </si>
  <si>
    <t>NEO-1-12</t>
  </si>
  <si>
    <t>NEO-1-13</t>
  </si>
  <si>
    <t>NEO-1-100</t>
  </si>
  <si>
    <t>NEO-11-01</t>
  </si>
  <si>
    <t>NEO-11-02</t>
  </si>
  <si>
    <t>NEO-11-03</t>
  </si>
  <si>
    <t>NEO-11-04</t>
  </si>
  <si>
    <t>NEO-11-05</t>
  </si>
  <si>
    <t>NEO-11-06</t>
  </si>
  <si>
    <t>NEO-11-07</t>
  </si>
  <si>
    <t>NEO-11-08</t>
  </si>
  <si>
    <t>NEO-11-09</t>
  </si>
  <si>
    <t>NEO-11-10</t>
  </si>
  <si>
    <t>NEO-11-11</t>
  </si>
  <si>
    <t>NEO-11-12</t>
  </si>
  <si>
    <t>NEO-11-13</t>
  </si>
  <si>
    <t>NEO-11-100</t>
  </si>
  <si>
    <t>NEO-11-DT-01</t>
  </si>
  <si>
    <t>NEO-11-DT-02</t>
  </si>
  <si>
    <t>NEO-11-DT-03</t>
  </si>
  <si>
    <t>NEO-11-DT-04</t>
  </si>
  <si>
    <t>NEO-11-DT-05</t>
  </si>
  <si>
    <t>NEO-11-DT-06</t>
  </si>
  <si>
    <t>NEO-11-DT-07</t>
  </si>
  <si>
    <t>NEO-11-DT-08</t>
  </si>
  <si>
    <t>NEO-11-DT-09</t>
  </si>
  <si>
    <t>NEO-11-DT-10</t>
  </si>
  <si>
    <t>NEO-11-DT-11</t>
  </si>
  <si>
    <t>NEO-11-DT-12</t>
  </si>
  <si>
    <t>NEO-11-DT-13</t>
  </si>
  <si>
    <t>NEO-11-DT-100</t>
  </si>
  <si>
    <t>NEO-12-01</t>
  </si>
  <si>
    <t>NEO-12-02</t>
  </si>
  <si>
    <t>NEO-12-03</t>
  </si>
  <si>
    <t>NEO-12-04</t>
  </si>
  <si>
    <t>NEO-12-05</t>
  </si>
  <si>
    <t>NEO-12-06</t>
  </si>
  <si>
    <t>NEO-12-07</t>
  </si>
  <si>
    <t>NEO-12-08</t>
  </si>
  <si>
    <t>NEO-12-09</t>
  </si>
  <si>
    <t>NEO-12-10</t>
  </si>
  <si>
    <t>NEO-12-11</t>
  </si>
  <si>
    <t>NEO-12-12</t>
  </si>
  <si>
    <t>NEO-12-13</t>
  </si>
  <si>
    <t>NEO-12-100</t>
  </si>
  <si>
    <t>NEO-12-DT-01</t>
  </si>
  <si>
    <t>NEO-12-DT-02</t>
  </si>
  <si>
    <t>NEO-12-DT-03</t>
  </si>
  <si>
    <t>NEO-12-DT-04</t>
  </si>
  <si>
    <t>NEO-12-DT-05</t>
  </si>
  <si>
    <t>NEO-12-DT-06</t>
  </si>
  <si>
    <t>NEO-12-DT-07</t>
  </si>
  <si>
    <t>NEO-12-DT-08</t>
  </si>
  <si>
    <t>NEO-12-DT-09</t>
  </si>
  <si>
    <t>NEO-12-DT-10</t>
  </si>
  <si>
    <t>NEO-12-DT-11</t>
  </si>
  <si>
    <t>NEO-12-DT-12</t>
  </si>
  <si>
    <t>NEO-12-DT-13</t>
  </si>
  <si>
    <t>NEO-12-DT-100</t>
  </si>
  <si>
    <t>NEO-13-01</t>
  </si>
  <si>
    <t>NEO-13-02</t>
  </si>
  <si>
    <t>NEO-13-03</t>
  </si>
  <si>
    <t>NEO-13-04</t>
  </si>
  <si>
    <t>NEO-13-05</t>
  </si>
  <si>
    <t>NEO-13-06</t>
  </si>
  <si>
    <t>NEO-13-07</t>
  </si>
  <si>
    <t>NEO-13-08</t>
  </si>
  <si>
    <t>NEO-13-09</t>
  </si>
  <si>
    <t>NEO-13-10</t>
  </si>
  <si>
    <t>NEO-13-11</t>
  </si>
  <si>
    <t>NEO-13-12</t>
  </si>
  <si>
    <t>NEO-13-13</t>
  </si>
  <si>
    <t>NEO-13-100</t>
  </si>
  <si>
    <t>NEO-13-DT-01</t>
  </si>
  <si>
    <t>NEO-13-DT-02</t>
  </si>
  <si>
    <t>NEO-13-DT-03</t>
  </si>
  <si>
    <t>NEO-13-DT-04</t>
  </si>
  <si>
    <t>NEO-13-DT-05</t>
  </si>
  <si>
    <t>NEO-13-DT-06</t>
  </si>
  <si>
    <t>NEO-13-DT-07</t>
  </si>
  <si>
    <t>NEO-13-DT-08</t>
  </si>
  <si>
    <t>NEO-13-DT-09</t>
  </si>
  <si>
    <t>NEO-13-DT-10</t>
  </si>
  <si>
    <t>NEO-13-DT-11</t>
  </si>
  <si>
    <t>NEO-13-DT-12</t>
  </si>
  <si>
    <t>NEO-13-DT-13</t>
  </si>
  <si>
    <t>NEO-13-DT-100</t>
  </si>
  <si>
    <t>NEO-14-01</t>
  </si>
  <si>
    <t>NEO-14-02</t>
  </si>
  <si>
    <t>NEO-14-03</t>
  </si>
  <si>
    <t>NEO-14-04</t>
  </si>
  <si>
    <t>NEO-14-05</t>
  </si>
  <si>
    <t>NEO-14-06</t>
  </si>
  <si>
    <t>NEO-14-07</t>
  </si>
  <si>
    <t>NEO-14-08</t>
  </si>
  <si>
    <t>NEO-14-09</t>
  </si>
  <si>
    <t>NEO-14-10</t>
  </si>
  <si>
    <t>NEO-14-11</t>
  </si>
  <si>
    <t>NEO-14-12</t>
  </si>
  <si>
    <t>NEO-14-13</t>
  </si>
  <si>
    <t>NEO-14-100</t>
  </si>
  <si>
    <t>NEO-14-DT-01</t>
  </si>
  <si>
    <t>NEO-14-DT-02</t>
  </si>
  <si>
    <t>NEO-14-DT-03</t>
  </si>
  <si>
    <t>NEO-14-DT-04</t>
  </si>
  <si>
    <t>NEO-14-DT-05</t>
  </si>
  <si>
    <t>NEO-14-DT-06</t>
  </si>
  <si>
    <t>NEO-14-DT-07</t>
  </si>
  <si>
    <t>NEO-14-DT-08</t>
  </si>
  <si>
    <t>NEO-14-DT-09</t>
  </si>
  <si>
    <t>NEO-14-DT-10</t>
  </si>
  <si>
    <t>NEO-14-DT-11</t>
  </si>
  <si>
    <t>NEO-14-DT-12</t>
  </si>
  <si>
    <t>NEO-14-DT-13</t>
  </si>
  <si>
    <t>NEO-14-DT-100</t>
  </si>
  <si>
    <t>NEO-15-01</t>
  </si>
  <si>
    <t>NEO-15-02</t>
  </si>
  <si>
    <t>NEO-15-03</t>
  </si>
  <si>
    <t>NEO-15-04</t>
  </si>
  <si>
    <t>NEO-15-05</t>
  </si>
  <si>
    <t>NEO-15-06</t>
  </si>
  <si>
    <t>NEO-15-07</t>
  </si>
  <si>
    <t>NEO-15-08</t>
  </si>
  <si>
    <t>NEO-15-09</t>
  </si>
  <si>
    <t>NEO-15-10</t>
  </si>
  <si>
    <t>NEO-15-11</t>
  </si>
  <si>
    <t>NEO-15-12</t>
  </si>
  <si>
    <t>NEO-15-13</t>
  </si>
  <si>
    <t>NEO-15-100</t>
  </si>
  <si>
    <t>NEO-15-DT-01</t>
  </si>
  <si>
    <t>NEO-15-DT-02</t>
  </si>
  <si>
    <t>NEO-15-DT-03</t>
  </si>
  <si>
    <t>NEO-15-DT-04</t>
  </si>
  <si>
    <t>NEO-15-DT-05</t>
  </si>
  <si>
    <t>NEO-15-DT-06</t>
  </si>
  <si>
    <t>NEO-15-DT-07</t>
  </si>
  <si>
    <t>NEO-15-DT-08</t>
  </si>
  <si>
    <t>NEO-15-DT-09</t>
  </si>
  <si>
    <t>NEO-15-DT-10</t>
  </si>
  <si>
    <t>NEO-15-DT-11</t>
  </si>
  <si>
    <t>NEO-15-DT-12</t>
  </si>
  <si>
    <t>NEO-15-DT-13</t>
  </si>
  <si>
    <t>NEO-15-DT-100</t>
  </si>
  <si>
    <t>NEO-16-01</t>
  </si>
  <si>
    <t>NEO-16-02</t>
  </si>
  <si>
    <t>NEO-16-03</t>
  </si>
  <si>
    <t>NEO-16-04</t>
  </si>
  <si>
    <t>NEO-16-05</t>
  </si>
  <si>
    <t>NEO-16-06</t>
  </si>
  <si>
    <t>NEO-16-07</t>
  </si>
  <si>
    <t>NEO-16-08</t>
  </si>
  <si>
    <t>NEO-16-09</t>
  </si>
  <si>
    <t>NEO-16-10</t>
  </si>
  <si>
    <t>NEO-16-11</t>
  </si>
  <si>
    <t>NEO-16-12</t>
  </si>
  <si>
    <t>NEO-16-13</t>
  </si>
  <si>
    <t>NEO-16-100</t>
  </si>
  <si>
    <t>NEO-16-DT-01</t>
  </si>
  <si>
    <t>NEO-16-DT-02</t>
  </si>
  <si>
    <t>NEO-16-DT-03</t>
  </si>
  <si>
    <t>NEO-16-DT-04</t>
  </si>
  <si>
    <t>NEO-16-DT-05</t>
  </si>
  <si>
    <t>NEO-16-DT-06</t>
  </si>
  <si>
    <t>NEO-16-DT-07</t>
  </si>
  <si>
    <t>NEO-16-DT-08</t>
  </si>
  <si>
    <t>NEO-16-DT-09</t>
  </si>
  <si>
    <t>NEO-16-DT-10</t>
  </si>
  <si>
    <t>NEO-16-DT-11</t>
  </si>
  <si>
    <t>NEO-16-DT-12</t>
  </si>
  <si>
    <t>NEO-16-DT-13</t>
  </si>
  <si>
    <t>NEO-16-DT-100</t>
  </si>
  <si>
    <t>NEO-1-DT-01</t>
  </si>
  <si>
    <t>NEO-1-DT-02</t>
  </si>
  <si>
    <t>NEO-1-DT-03</t>
  </si>
  <si>
    <t>NEO-1-DT-04</t>
  </si>
  <si>
    <t>NEO-1-DT-05</t>
  </si>
  <si>
    <t>NEO-1-DT-06</t>
  </si>
  <si>
    <t>NEO-1-DT-07</t>
  </si>
  <si>
    <t>NEO-1-DT-08</t>
  </si>
  <si>
    <t>NEO-1-DT-09</t>
  </si>
  <si>
    <t>NEO-1-DT-10</t>
  </si>
  <si>
    <t>NEO-1-DT-11</t>
  </si>
  <si>
    <t>NEO-1-DT-12</t>
  </si>
  <si>
    <t>NEO-1-DT-13</t>
  </si>
  <si>
    <t>NEO-1-DT-100</t>
  </si>
  <si>
    <t>NEO-2-01</t>
  </si>
  <si>
    <t>NEO-2-02</t>
  </si>
  <si>
    <t>NEO-2-03</t>
  </si>
  <si>
    <t>NEO-2-04</t>
  </si>
  <si>
    <t>NEO-2-05</t>
  </si>
  <si>
    <t>NEO-2-06</t>
  </si>
  <si>
    <t>NEO-2-07</t>
  </si>
  <si>
    <t>NEO-2-08</t>
  </si>
  <si>
    <t>NEO-2-09</t>
  </si>
  <si>
    <t>NEO-2-10</t>
  </si>
  <si>
    <t>NEO-2-11</t>
  </si>
  <si>
    <t>NEO-2-12</t>
  </si>
  <si>
    <t>NEO-2-13</t>
  </si>
  <si>
    <t>NEO-2-100</t>
  </si>
  <si>
    <t>NEO-2-DT-01</t>
  </si>
  <si>
    <t>NEO-2-DT-02</t>
  </si>
  <si>
    <t>NEO-2-DT-03</t>
  </si>
  <si>
    <t>NEO-2-DT-04</t>
  </si>
  <si>
    <t>NEO-2-DT-05</t>
  </si>
  <si>
    <t>NEO-2-DT-06</t>
  </si>
  <si>
    <t>NEO-2-DT-07</t>
  </si>
  <si>
    <t>NEO-2-DT-08</t>
  </si>
  <si>
    <t>NEO-2-DT-09</t>
  </si>
  <si>
    <t>NEO-2-DT-10</t>
  </si>
  <si>
    <t>NEO-2-DT-11</t>
  </si>
  <si>
    <t>NEO-2-DT-12</t>
  </si>
  <si>
    <t>NEO-2-DT-13</t>
  </si>
  <si>
    <t>NEO-2-DT-100</t>
  </si>
  <si>
    <t>NEO-3-01</t>
  </si>
  <si>
    <t>NEO-3-02</t>
  </si>
  <si>
    <t>NEO-3-03</t>
  </si>
  <si>
    <t>NEO-3-04</t>
  </si>
  <si>
    <t>NEO-3-05</t>
  </si>
  <si>
    <t>NEO-3-06</t>
  </si>
  <si>
    <t>NEO-3-07</t>
  </si>
  <si>
    <t>NEO-3-08</t>
  </si>
  <si>
    <t>NEO-3-09</t>
  </si>
  <si>
    <t>NEO-3-10</t>
  </si>
  <si>
    <t>NEO-3-11</t>
  </si>
  <si>
    <t>NEO-3-12</t>
  </si>
  <si>
    <t>NEO-3-13</t>
  </si>
  <si>
    <t>NEO-3-100</t>
  </si>
  <si>
    <t>NEO-3-DT-01</t>
  </si>
  <si>
    <t>NEO-3-DT-02</t>
  </si>
  <si>
    <t>NEO-3-DT-03</t>
  </si>
  <si>
    <t>NEO-3-DT-04</t>
  </si>
  <si>
    <t>NEO-3-DT-05</t>
  </si>
  <si>
    <t>NEO-3-DT-06</t>
  </si>
  <si>
    <t>NEO-3-DT-07</t>
  </si>
  <si>
    <t>NEO-3-DT-08</t>
  </si>
  <si>
    <t>NEO-3-DT-09</t>
  </si>
  <si>
    <t>NEO-3-DT-10</t>
  </si>
  <si>
    <t>NEO-3-DT-11</t>
  </si>
  <si>
    <t>NEO-3-DT-12</t>
  </si>
  <si>
    <t>NEO-3-DT-13</t>
  </si>
  <si>
    <t>NEO-3-DT-100</t>
  </si>
  <si>
    <t>NEO-4-01</t>
  </si>
  <si>
    <t>NEO-4-02</t>
  </si>
  <si>
    <t>NEO-4-03</t>
  </si>
  <si>
    <t>NEO-4-04</t>
  </si>
  <si>
    <t>NEO-4-05</t>
  </si>
  <si>
    <t>NEO-4-06</t>
  </si>
  <si>
    <t>NEO-4-07</t>
  </si>
  <si>
    <t>NEO-4-08</t>
  </si>
  <si>
    <t>NEO-4-09</t>
  </si>
  <si>
    <t>NEO-4-10</t>
  </si>
  <si>
    <t>NEO-4-11</t>
  </si>
  <si>
    <t>NEO-4-12</t>
  </si>
  <si>
    <t>NEO-4-13</t>
  </si>
  <si>
    <t>NEO-4-100</t>
  </si>
  <si>
    <t>NEO-4-DT-01</t>
  </si>
  <si>
    <t>NEO-4-DT-02</t>
  </si>
  <si>
    <t>NEO-4-DT-03</t>
  </si>
  <si>
    <t>NEO-4-DT-04</t>
  </si>
  <si>
    <t>NEO-4-DT-05</t>
  </si>
  <si>
    <t>NEO-4-DT-06</t>
  </si>
  <si>
    <t>NEO-4-DT-07</t>
  </si>
  <si>
    <t>NEO-4-DT-08</t>
  </si>
  <si>
    <t>NEO-4-DT-09</t>
  </si>
  <si>
    <t>NEO-4-DT-10</t>
  </si>
  <si>
    <t>NEO-4-DT-11</t>
  </si>
  <si>
    <t>NEO-4-DT-12</t>
  </si>
  <si>
    <t>NEO-4-DT-13</t>
  </si>
  <si>
    <t>NEO-4-DT-100</t>
  </si>
  <si>
    <t>NEO-5-01</t>
  </si>
  <si>
    <t>NEO-5-02</t>
  </si>
  <si>
    <t>NEO-5-03</t>
  </si>
  <si>
    <t>NEO-5-04</t>
  </si>
  <si>
    <t>NEO-5-05</t>
  </si>
  <si>
    <t>NEO-5-06</t>
  </si>
  <si>
    <t>NEO-5-07</t>
  </si>
  <si>
    <t>NEO-5-08</t>
  </si>
  <si>
    <t>NEO-5-09</t>
  </si>
  <si>
    <t>NEO-5-10</t>
  </si>
  <si>
    <t>NEO-5-11</t>
  </si>
  <si>
    <t>NEO-5-12</t>
  </si>
  <si>
    <t>NEO-5-13</t>
  </si>
  <si>
    <t>NEO-5-100</t>
  </si>
  <si>
    <t>NEO-6-01</t>
  </si>
  <si>
    <t>NEO-6-05</t>
  </si>
  <si>
    <t>NEO-6-06</t>
  </si>
  <si>
    <t>NEO-6-07</t>
  </si>
  <si>
    <t>NEO-6-08</t>
  </si>
  <si>
    <t>NEO-6-09</t>
  </si>
  <si>
    <t>NEO-6-10</t>
  </si>
  <si>
    <t>NEO-6-11</t>
  </si>
  <si>
    <t>NEO-6-12</t>
  </si>
  <si>
    <t>NEO-6-13</t>
  </si>
  <si>
    <t>NEO-6-100</t>
  </si>
  <si>
    <t>NEO-6-DT-01</t>
  </si>
  <si>
    <t>NEO-6-DT-02</t>
  </si>
  <si>
    <t>NEO-6-DT-03</t>
  </si>
  <si>
    <t>NEO-6-DT-04</t>
  </si>
  <si>
    <t>NEO-6-DT-05</t>
  </si>
  <si>
    <t>NEO-6-DT-06</t>
  </si>
  <si>
    <t>NEO-6-DT-07</t>
  </si>
  <si>
    <t>NEO-6-DT-08</t>
  </si>
  <si>
    <t>NEO-6-DT-09</t>
  </si>
  <si>
    <t>NEO-6-DT-10</t>
  </si>
  <si>
    <t>NEO-6-DT-11</t>
  </si>
  <si>
    <t>NEO-6-DT-12</t>
  </si>
  <si>
    <t>NEO-6-DT-13</t>
  </si>
  <si>
    <t>NEO-6-DT-100</t>
  </si>
  <si>
    <t>NEO-5-DT-01</t>
  </si>
  <si>
    <t>NEO-5-DT-02</t>
  </si>
  <si>
    <t>NEO-5-DT-03</t>
  </si>
  <si>
    <t>NEO-5-DT-04</t>
  </si>
  <si>
    <t>NEO-5-DT-05</t>
  </si>
  <si>
    <t>NEO-5-DT-06</t>
  </si>
  <si>
    <t>NEO-5-DT-07</t>
  </si>
  <si>
    <t>NEO-5-DT-08</t>
  </si>
  <si>
    <t>NEO-5-DT-09</t>
  </si>
  <si>
    <t>NEO-5-DT-10</t>
  </si>
  <si>
    <t>NEO-5-DT-11</t>
  </si>
  <si>
    <t>NEO-5-DT-12</t>
  </si>
  <si>
    <t>NEO-5-DT-13</t>
  </si>
  <si>
    <t>NEO-5-DT-100</t>
  </si>
  <si>
    <t>'NEO GRP '!</t>
  </si>
  <si>
    <t>10</t>
  </si>
  <si>
    <t>11</t>
  </si>
  <si>
    <t>12</t>
  </si>
  <si>
    <t>13</t>
  </si>
  <si>
    <t>BROWN
RAL 8003</t>
  </si>
  <si>
    <t>MINT</t>
  </si>
  <si>
    <t>BROWN</t>
  </si>
  <si>
    <t xml:space="preserve"> </t>
  </si>
  <si>
    <t>brown</t>
  </si>
  <si>
    <t>PU</t>
  </si>
  <si>
    <t xml:space="preserve"> brown</t>
  </si>
  <si>
    <t>LOW ABSOLUTES</t>
  </si>
  <si>
    <t>'NEO PU'!</t>
  </si>
  <si>
    <t>NEO-21-01</t>
  </si>
  <si>
    <t>NEO-21-02</t>
  </si>
  <si>
    <t>NEO-21-03</t>
  </si>
  <si>
    <t>NEO-21-04</t>
  </si>
  <si>
    <t>NEO-21-05</t>
  </si>
  <si>
    <t>NEO-21-06</t>
  </si>
  <si>
    <t>NEO-21-07</t>
  </si>
  <si>
    <t>NEO-21-08</t>
  </si>
  <si>
    <t>NEO-21-09</t>
  </si>
  <si>
    <t>NEO-21-10</t>
  </si>
  <si>
    <t>NEO-21-11</t>
  </si>
  <si>
    <t>NEO-21-12</t>
  </si>
  <si>
    <t>NEO-21-13</t>
  </si>
  <si>
    <t>NEO-21-100</t>
  </si>
  <si>
    <t>NEO-23-01</t>
  </si>
  <si>
    <t>NEO-23-02</t>
  </si>
  <si>
    <t>NEO-23-03</t>
  </si>
  <si>
    <t>NEO-23-04</t>
  </si>
  <si>
    <t>NEO-23-05</t>
  </si>
  <si>
    <t>NEO-23-06</t>
  </si>
  <si>
    <t>NEO-23-07</t>
  </si>
  <si>
    <t>NEO-23-08</t>
  </si>
  <si>
    <t>NEO-23-09</t>
  </si>
  <si>
    <t>NEO-23-10</t>
  </si>
  <si>
    <t>NEO-23-11</t>
  </si>
  <si>
    <t>NEO-23-12</t>
  </si>
  <si>
    <t>NEO-23-13</t>
  </si>
  <si>
    <t>NEO-23-100</t>
  </si>
  <si>
    <t>NEO-24-01</t>
  </si>
  <si>
    <t>NEO-24-02</t>
  </si>
  <si>
    <t>NEO-24-03</t>
  </si>
  <si>
    <t>NEO-24-04</t>
  </si>
  <si>
    <t>NEO-24-05</t>
  </si>
  <si>
    <t>NEO-24-06</t>
  </si>
  <si>
    <t>NEO-24-07</t>
  </si>
  <si>
    <t>NEO-24-08</t>
  </si>
  <si>
    <t>NEO-24-09</t>
  </si>
  <si>
    <t>NEO-24-10</t>
  </si>
  <si>
    <t>NEO-24-11</t>
  </si>
  <si>
    <t>NEO-24-12</t>
  </si>
  <si>
    <t>NEO-24-13</t>
  </si>
  <si>
    <t>NEO-24-100</t>
  </si>
  <si>
    <t>NEO-25-01</t>
  </si>
  <si>
    <t>NEO-25-02</t>
  </si>
  <si>
    <t>NEO-25-03</t>
  </si>
  <si>
    <t>NEO-25-04</t>
  </si>
  <si>
    <t>NEO-25-05</t>
  </si>
  <si>
    <t>NEO-25-06</t>
  </si>
  <si>
    <t>NEO-25-07</t>
  </si>
  <si>
    <t>NEO-25-08</t>
  </si>
  <si>
    <t>NEO-25-09</t>
  </si>
  <si>
    <t>NEO-25-10</t>
  </si>
  <si>
    <t>NEO-25-11</t>
  </si>
  <si>
    <t>NEO-25-12</t>
  </si>
  <si>
    <t>NEO-25-13</t>
  </si>
  <si>
    <t>NEO-25-100</t>
  </si>
  <si>
    <t>NEO-26-01</t>
  </si>
  <si>
    <t>NEO-26-02</t>
  </si>
  <si>
    <t>NEO-26-03</t>
  </si>
  <si>
    <t>NEO-26-04</t>
  </si>
  <si>
    <t>NEO-26-05</t>
  </si>
  <si>
    <t>NEO-26-06</t>
  </si>
  <si>
    <t>NEO-26-07</t>
  </si>
  <si>
    <t>NEO-26-08</t>
  </si>
  <si>
    <t>NEO-26-09</t>
  </si>
  <si>
    <t>NEO-26-10</t>
  </si>
  <si>
    <t>NEO-26-11</t>
  </si>
  <si>
    <t>NEO-26-12</t>
  </si>
  <si>
    <t>NEO-26-13</t>
  </si>
  <si>
    <t>NEO-26-100</t>
  </si>
  <si>
    <t>NEO-27-01</t>
  </si>
  <si>
    <t>NEO-27-02</t>
  </si>
  <si>
    <t>NEO-27-03</t>
  </si>
  <si>
    <t>NEO-27-04</t>
  </si>
  <si>
    <t>NEO-27-05</t>
  </si>
  <si>
    <t>NEO-27-06</t>
  </si>
  <si>
    <t>NEO-27-07</t>
  </si>
  <si>
    <t>NEO-27-08</t>
  </si>
  <si>
    <t>NEO-27-09</t>
  </si>
  <si>
    <t>NEO-27-10</t>
  </si>
  <si>
    <t>NEO-27-11</t>
  </si>
  <si>
    <t>NEO-27-12</t>
  </si>
  <si>
    <t>NEO-27-13</t>
  </si>
  <si>
    <t>NEO-27-100</t>
  </si>
  <si>
    <t>NEO-29-01</t>
  </si>
  <si>
    <t>NEO-29-02</t>
  </si>
  <si>
    <t>NEO-29-03</t>
  </si>
  <si>
    <t>NEO-29-04</t>
  </si>
  <si>
    <t>NEO-29-05</t>
  </si>
  <si>
    <t>NEO-29-06</t>
  </si>
  <si>
    <t>NEO-29-07</t>
  </si>
  <si>
    <t>NEO-29-08</t>
  </si>
  <si>
    <t>NEO-29-09</t>
  </si>
  <si>
    <t>NEO-29-10</t>
  </si>
  <si>
    <t>NEO-29-11</t>
  </si>
  <si>
    <t>NEO-29-12</t>
  </si>
  <si>
    <t>NEO-29-13</t>
  </si>
  <si>
    <t>NEO-29-100</t>
  </si>
  <si>
    <t>NEO-31-01</t>
  </si>
  <si>
    <t>NEO-31-02</t>
  </si>
  <si>
    <t>NEO-31-03</t>
  </si>
  <si>
    <t>NEO-31-04</t>
  </si>
  <si>
    <t>NEO-31-05</t>
  </si>
  <si>
    <t>NEO-31-06</t>
  </si>
  <si>
    <t>NEO-31-07</t>
  </si>
  <si>
    <t>NEO-31-08</t>
  </si>
  <si>
    <t>NEO-31-09</t>
  </si>
  <si>
    <t>NEO-31-10</t>
  </si>
  <si>
    <t>NEO-31-11</t>
  </si>
  <si>
    <t>NEO-31-12</t>
  </si>
  <si>
    <t>NEO-31-13</t>
  </si>
  <si>
    <t>NEO-31-100</t>
  </si>
  <si>
    <t>NEO-33-01</t>
  </si>
  <si>
    <t>NEO-33-02</t>
  </si>
  <si>
    <t>NEO-33-03</t>
  </si>
  <si>
    <t>NEO-33-04</t>
  </si>
  <si>
    <t>NEO-33-05</t>
  </si>
  <si>
    <t>NEO-33-06</t>
  </si>
  <si>
    <t>NEO-33-07</t>
  </si>
  <si>
    <t>NEO-33-08</t>
  </si>
  <si>
    <t>NEO-33-09</t>
  </si>
  <si>
    <t>NEO-33-10</t>
  </si>
  <si>
    <t>NEO-33-11</t>
  </si>
  <si>
    <t>NEO-33-12</t>
  </si>
  <si>
    <t>NEO-33-13</t>
  </si>
  <si>
    <t>NEO-33-100</t>
  </si>
  <si>
    <t>NEO-36-01</t>
  </si>
  <si>
    <t>NEO-36-02</t>
  </si>
  <si>
    <t>NEO-36-03</t>
  </si>
  <si>
    <t>NEO-36-04</t>
  </si>
  <si>
    <t>NEO-36-05</t>
  </si>
  <si>
    <t>NEO-36-06</t>
  </si>
  <si>
    <t>NEO-36-07</t>
  </si>
  <si>
    <t>NEO-36-08</t>
  </si>
  <si>
    <t>NEO-36-09</t>
  </si>
  <si>
    <t>NEO-36-10</t>
  </si>
  <si>
    <t>NEO-36-11</t>
  </si>
  <si>
    <t>NEO-36-12</t>
  </si>
  <si>
    <t>NEO-36-13</t>
  </si>
  <si>
    <t>NEO-36-100</t>
  </si>
  <si>
    <t>NEO-40-01</t>
  </si>
  <si>
    <t>NEO-40-02</t>
  </si>
  <si>
    <t>NEO-40-03</t>
  </si>
  <si>
    <t>NEO-40-04</t>
  </si>
  <si>
    <t>NEO-40-05</t>
  </si>
  <si>
    <t>NEO-40-06</t>
  </si>
  <si>
    <t>NEO-40-07</t>
  </si>
  <si>
    <t>NEO-40-08</t>
  </si>
  <si>
    <t>NEO-40-09</t>
  </si>
  <si>
    <t>NEO-40-10</t>
  </si>
  <si>
    <t>NEO-40-11</t>
  </si>
  <si>
    <t>NEO-40-12</t>
  </si>
  <si>
    <t>NEO-40-13</t>
  </si>
  <si>
    <t>NEO-40-100</t>
  </si>
  <si>
    <t>NEO-1PU-01</t>
  </si>
  <si>
    <t>NEO-1PU-02</t>
  </si>
  <si>
    <t>NEO-1PU-03</t>
  </si>
  <si>
    <t>NEO-1PU-04</t>
  </si>
  <si>
    <t>NEO-1PU-05</t>
  </si>
  <si>
    <t>NEO-1PU-06</t>
  </si>
  <si>
    <t>NEO-1PU-09</t>
  </si>
  <si>
    <t>NEO-1PU-11</t>
  </si>
  <si>
    <t>NEO-1PU-12</t>
  </si>
  <si>
    <t>NEO-1PU-14</t>
  </si>
  <si>
    <t>NEO-3PU-01</t>
  </si>
  <si>
    <t>NEO-3PU-02</t>
  </si>
  <si>
    <t>NEO-3PU-03</t>
  </si>
  <si>
    <t>NEO-3PU-04</t>
  </si>
  <si>
    <t>NEO-3PU-05</t>
  </si>
  <si>
    <t>NEO-3PU-06</t>
  </si>
  <si>
    <t>NEO-3PU-09</t>
  </si>
  <si>
    <t>NEO-3PU-11</t>
  </si>
  <si>
    <t>NEO-3PU-12</t>
  </si>
  <si>
    <t>NEO-3PU-14</t>
  </si>
  <si>
    <t>NEO-5PU-01</t>
  </si>
  <si>
    <t>NEO-5PU-02</t>
  </si>
  <si>
    <t>NEO-5PU-03</t>
  </si>
  <si>
    <t>NEO-5PU-04</t>
  </si>
  <si>
    <t>NEO-5PU-05</t>
  </si>
  <si>
    <t>NEO-5PU-06</t>
  </si>
  <si>
    <t>NEO-5PU-09</t>
  </si>
  <si>
    <t>NEO-5PU-11</t>
  </si>
  <si>
    <t>NEO-5PU-12</t>
  </si>
  <si>
    <t>NEO-5PU-14</t>
  </si>
  <si>
    <t>NEO-8PU-01</t>
  </si>
  <si>
    <t>NEO-8PU-02</t>
  </si>
  <si>
    <t>NEO-8PU-03</t>
  </si>
  <si>
    <t>NEO-8PU-04</t>
  </si>
  <si>
    <t>NEO-8PU-05</t>
  </si>
  <si>
    <t>NEO-8PU-06</t>
  </si>
  <si>
    <t>NEO-8PU-09</t>
  </si>
  <si>
    <t>NEO-8PU-11</t>
  </si>
  <si>
    <t>NEO-8PU-12</t>
  </si>
  <si>
    <t>NEO-8PU-14</t>
  </si>
  <si>
    <t>NEO-10PU-01</t>
  </si>
  <si>
    <t>NEO-10PU-02</t>
  </si>
  <si>
    <t>NEO-10PU-03</t>
  </si>
  <si>
    <t>NEO-10PU-04</t>
  </si>
  <si>
    <t>NEO-10PU-05</t>
  </si>
  <si>
    <t>NEO-10PU-06</t>
  </si>
  <si>
    <t>NEO-10PU-09</t>
  </si>
  <si>
    <t>NEO-10PU-11</t>
  </si>
  <si>
    <t>NEO-10PU-12</t>
  </si>
  <si>
    <t>NEO-10PU-14</t>
  </si>
  <si>
    <t>NEO-13PU-01</t>
  </si>
  <si>
    <t>NEO-13PU-02</t>
  </si>
  <si>
    <t>NEO-13PU-03</t>
  </si>
  <si>
    <t>NEO-13PU-04</t>
  </si>
  <si>
    <t>NEO-13PU-05</t>
  </si>
  <si>
    <t>NEO-13PU-06</t>
  </si>
  <si>
    <t>NEO-13PU-09</t>
  </si>
  <si>
    <t>NEO-13PU-11</t>
  </si>
  <si>
    <t>NEO-13PU-12</t>
  </si>
  <si>
    <t>NEO-13PU-14</t>
  </si>
  <si>
    <t>NEO-18PU-01</t>
  </si>
  <si>
    <t>NEO-18PU-02</t>
  </si>
  <si>
    <t>NEO-18PU-03</t>
  </si>
  <si>
    <t>NEO-18PU-04</t>
  </si>
  <si>
    <t>NEO-18PU-05</t>
  </si>
  <si>
    <t>NEO-18PU-06</t>
  </si>
  <si>
    <t>NEO-18PU-09</t>
  </si>
  <si>
    <t>NEO-18PU-11</t>
  </si>
  <si>
    <t>NEO-18PU-12</t>
  </si>
  <si>
    <t>NEO-18PU-14</t>
  </si>
  <si>
    <t>NEO-20PU-01</t>
  </si>
  <si>
    <t>NEO-20PU-02</t>
  </si>
  <si>
    <t>NEO-20PU-03</t>
  </si>
  <si>
    <t>NEO-20PU-04</t>
  </si>
  <si>
    <t>NEO-20PU-05</t>
  </si>
  <si>
    <t>NEO-20PU-06</t>
  </si>
  <si>
    <t>NEO-20PU-09</t>
  </si>
  <si>
    <t>NEO-20PU-11</t>
  </si>
  <si>
    <t>NEO-20PU-12</t>
  </si>
  <si>
    <t>NEO-20PU-14</t>
  </si>
  <si>
    <t>NEO-22PU-01</t>
  </si>
  <si>
    <t>NEO-22PU-02</t>
  </si>
  <si>
    <t>NEO-22PU-03</t>
  </si>
  <si>
    <t>NEO-22PU-04</t>
  </si>
  <si>
    <t>NEO-22PU-05</t>
  </si>
  <si>
    <t>NEO-22PU-06</t>
  </si>
  <si>
    <t>NEO-22PU-09</t>
  </si>
  <si>
    <t>NEO-22PU-11</t>
  </si>
  <si>
    <t>NEO-22PU-12</t>
  </si>
  <si>
    <t>NEO-22PU-14</t>
  </si>
  <si>
    <t>NEO-24PU-01</t>
  </si>
  <si>
    <t>NEO-24PU-02</t>
  </si>
  <si>
    <t>NEO-24PU-03</t>
  </si>
  <si>
    <t>NEO-24PU-04</t>
  </si>
  <si>
    <t>NEO-24PU-05</t>
  </si>
  <si>
    <t>NEO-24PU-06</t>
  </si>
  <si>
    <t>NEO-24PU-09</t>
  </si>
  <si>
    <t>NEO-24PU-11</t>
  </si>
  <si>
    <t>NEO-24PU-12</t>
  </si>
  <si>
    <t>NEO-24PU-14</t>
  </si>
  <si>
    <t>NEO-26PU-01</t>
  </si>
  <si>
    <t>NEO-26PU-02</t>
  </si>
  <si>
    <t>NEO-26PU-03</t>
  </si>
  <si>
    <t>NEO-26PU-04</t>
  </si>
  <si>
    <t>NEO-26PU-05</t>
  </si>
  <si>
    <t>NEO-26PU-06</t>
  </si>
  <si>
    <t>NEO-26PU-09</t>
  </si>
  <si>
    <t>NEO-26PU-11</t>
  </si>
  <si>
    <t>NEO-26PU-12</t>
  </si>
  <si>
    <t>NEO-26PU-14</t>
  </si>
  <si>
    <t>NEO-28PU-01</t>
  </si>
  <si>
    <t>NEO-28PU-02</t>
  </si>
  <si>
    <t>NEO-28PU-03</t>
  </si>
  <si>
    <t>NEO-28PU-04</t>
  </si>
  <si>
    <t>NEO-28PU-05</t>
  </si>
  <si>
    <t>NEO-28PU-06</t>
  </si>
  <si>
    <t>NEO-28PU-09</t>
  </si>
  <si>
    <t>NEO-28PU-11</t>
  </si>
  <si>
    <t>NEO-28PU-12</t>
  </si>
  <si>
    <t>NEO-28PU-14</t>
  </si>
  <si>
    <t>NEO-30PU-01</t>
  </si>
  <si>
    <t>NEO-30PU-02</t>
  </si>
  <si>
    <t>NEO-30PU-03</t>
  </si>
  <si>
    <t>NEO-30PU-04</t>
  </si>
  <si>
    <t>NEO-30PU-05</t>
  </si>
  <si>
    <t>NEO-30PU-06</t>
  </si>
  <si>
    <t>NEO-30PU-09</t>
  </si>
  <si>
    <t>NEO-30PU-11</t>
  </si>
  <si>
    <t>NEO-30PU-12</t>
  </si>
  <si>
    <t>NEO-30PU-14</t>
  </si>
  <si>
    <t>NEO-32PU-01</t>
  </si>
  <si>
    <t>NEO-32PU-02</t>
  </si>
  <si>
    <t>NEO-32PU-03</t>
  </si>
  <si>
    <t>NEO-32PU-04</t>
  </si>
  <si>
    <t>NEO-32PU-05</t>
  </si>
  <si>
    <t>NEO-32PU-06</t>
  </si>
  <si>
    <t>NEO-32PU-09</t>
  </si>
  <si>
    <t>NEO-32PU-11</t>
  </si>
  <si>
    <t>NEO-32PU-12</t>
  </si>
  <si>
    <t>NEO-32PU-14</t>
  </si>
  <si>
    <t>NEO-34PU-01</t>
  </si>
  <si>
    <t>NEO-34PU-02</t>
  </si>
  <si>
    <t>NEO-34PU-03</t>
  </si>
  <si>
    <t>NEO-34PU-04</t>
  </si>
  <si>
    <t>NEO-34PU-05</t>
  </si>
  <si>
    <t>NEO-34PU-06</t>
  </si>
  <si>
    <t>NEO-34PU-09</t>
  </si>
  <si>
    <t>NEO-34PU-11</t>
  </si>
  <si>
    <t>NEO-34PU-12</t>
  </si>
  <si>
    <t>NEO-34PU-14</t>
  </si>
  <si>
    <t>NEO-38PU-01</t>
  </si>
  <si>
    <t>NEO-38PU-02</t>
  </si>
  <si>
    <t>NEO-38PU-03</t>
  </si>
  <si>
    <t>NEO-38PU-04</t>
  </si>
  <si>
    <t>NEO-38PU-05</t>
  </si>
  <si>
    <t>NEO-38PU-06</t>
  </si>
  <si>
    <t>NEO-38PU-09</t>
  </si>
  <si>
    <t>NEO-38PU-11</t>
  </si>
  <si>
    <t>NEO-38PU-12</t>
  </si>
  <si>
    <t>NEO-38PU-14</t>
  </si>
  <si>
    <t>NEO-36PU-01</t>
  </si>
  <si>
    <t>NEO-36PU-02</t>
  </si>
  <si>
    <t>NEO-36PU-03</t>
  </si>
  <si>
    <t>NEO-36PU-04</t>
  </si>
  <si>
    <t>NEO-36PU-05</t>
  </si>
  <si>
    <t>NEO-36PU-06</t>
  </si>
  <si>
    <t>NEO-36PU-09</t>
  </si>
  <si>
    <t>NEO-36PU-11</t>
  </si>
  <si>
    <t>NEO-36PU-12</t>
  </si>
  <si>
    <t>NEO-36PU-14</t>
  </si>
  <si>
    <t>14</t>
  </si>
  <si>
    <t>99</t>
  </si>
  <si>
    <t>not available</t>
  </si>
  <si>
    <t xml:space="preserve">MATT </t>
  </si>
  <si>
    <t>IZDELEK</t>
  </si>
  <si>
    <t>BLACK</t>
  </si>
  <si>
    <t>MDT</t>
  </si>
  <si>
    <t>SUM SET</t>
  </si>
  <si>
    <t>SUM KOS</t>
  </si>
  <si>
    <t>SUM KOS NORMA</t>
  </si>
  <si>
    <t>NEO-1-DT-99</t>
  </si>
  <si>
    <t>NEO-2-DT-99</t>
  </si>
  <si>
    <t>NEO-3-DT-99</t>
  </si>
  <si>
    <t>NEO-4-DT-99</t>
  </si>
  <si>
    <t>NEO-5-DT-99</t>
  </si>
  <si>
    <t>NEO-6-DT-99</t>
  </si>
  <si>
    <t>NEO-11-DT-99</t>
  </si>
  <si>
    <t>NEO-12-DT-99</t>
  </si>
  <si>
    <t>NEO-13-DT-99</t>
  </si>
  <si>
    <t>NEO-14-DT-99</t>
  </si>
  <si>
    <t>NEO-15-DT-99</t>
  </si>
  <si>
    <t>NEO-16-DT-99</t>
  </si>
  <si>
    <t>AVAILABLE SOON</t>
  </si>
  <si>
    <t xml:space="preserve">RED
RAL 3000 </t>
  </si>
  <si>
    <t>GREEN
RAL 6018</t>
  </si>
  <si>
    <t>BLACK with MAT DUAL TEX.</t>
  </si>
  <si>
    <t>BLACK MAT SHINE</t>
  </si>
  <si>
    <t>MAT
DT</t>
  </si>
  <si>
    <t>BLACK MAT DT</t>
  </si>
  <si>
    <t>BLACK              RAL 9005</t>
  </si>
  <si>
    <t xml:space="preserve">RED                RAL 3000 </t>
  </si>
  <si>
    <t xml:space="preserve">YELLOW       RAL 1018 </t>
  </si>
  <si>
    <t>BLUE             RAL 5015</t>
  </si>
  <si>
    <t>GREEN          RAL 6018</t>
  </si>
  <si>
    <t>PINK             RAL 4003</t>
  </si>
  <si>
    <r>
      <t xml:space="preserve">PURPLE   </t>
    </r>
    <r>
      <rPr>
        <sz val="11"/>
        <color theme="0"/>
        <rFont val="Calibri"/>
        <family val="2"/>
        <scheme val="minor"/>
      </rPr>
      <t>nS4050-R60B/M</t>
    </r>
  </si>
  <si>
    <t>MINT   
RAL 6027</t>
  </si>
  <si>
    <t>BLACK
RAL 9005</t>
  </si>
  <si>
    <t xml:space="preserve">YELLOW
RAL 1018 </t>
  </si>
  <si>
    <t>BLUE
RAL 5015</t>
  </si>
  <si>
    <t>ORANGE 
RAL 1033</t>
  </si>
  <si>
    <t>DEEP ORANGE          
RAL 2011</t>
  </si>
  <si>
    <t>PINK
RAL 4003</t>
  </si>
  <si>
    <t>GREY  
RAL 7001</t>
  </si>
  <si>
    <r>
      <t xml:space="preserve">PURPLE
</t>
    </r>
    <r>
      <rPr>
        <sz val="11"/>
        <color theme="0"/>
        <rFont val="Calibri"/>
        <family val="2"/>
        <scheme val="minor"/>
      </rPr>
      <t>S4050-R60B/M</t>
    </r>
  </si>
  <si>
    <t>DEEP ROSE 
RAL 4008</t>
  </si>
  <si>
    <t>NEO-37</t>
  </si>
  <si>
    <t>NEO-38</t>
  </si>
  <si>
    <t>NEO-39</t>
  </si>
  <si>
    <t>NEO-30</t>
  </si>
  <si>
    <t>NEO-32</t>
  </si>
  <si>
    <t>VEZI PU</t>
  </si>
  <si>
    <t>VEZI GRP</t>
  </si>
  <si>
    <t>TENTOMEN PU</t>
  </si>
  <si>
    <t>TENTOMEN GRP</t>
  </si>
  <si>
    <t>BLUE PILL GRP</t>
  </si>
  <si>
    <t>ARTLINE GRP</t>
  </si>
  <si>
    <t>LYNX GRP</t>
  </si>
  <si>
    <t>LYNX PU</t>
  </si>
  <si>
    <t>READY GRP</t>
  </si>
  <si>
    <t>READY PU</t>
  </si>
  <si>
    <t>ROCK CITY GRP</t>
  </si>
  <si>
    <t>ROCK CITY PU</t>
  </si>
  <si>
    <t>DELTA GRP</t>
  </si>
  <si>
    <t>CHEETA GRP</t>
  </si>
  <si>
    <t xml:space="preserve">SNAP GRP </t>
  </si>
  <si>
    <t>ESPACE GRP</t>
  </si>
  <si>
    <t>360 GRP</t>
  </si>
  <si>
    <t>360 PU</t>
  </si>
  <si>
    <t>360 ghost line</t>
  </si>
  <si>
    <t>NEO-30-01</t>
  </si>
  <si>
    <t>NEO-30-02</t>
  </si>
  <si>
    <t>NEO-30-03</t>
  </si>
  <si>
    <t>NEO-30-04</t>
  </si>
  <si>
    <t>NEO-30-05</t>
  </si>
  <si>
    <t>NEO-30-06</t>
  </si>
  <si>
    <t>NEO-30-07</t>
  </si>
  <si>
    <t>NEO-30-08</t>
  </si>
  <si>
    <t>NEO-30-09</t>
  </si>
  <si>
    <t>NEO-30-10</t>
  </si>
  <si>
    <t>NEO-30-11</t>
  </si>
  <si>
    <t>NEO-30-12</t>
  </si>
  <si>
    <t>NEO-30-13</t>
  </si>
  <si>
    <t>NEO-30-100</t>
  </si>
  <si>
    <t>NEO-32-01</t>
  </si>
  <si>
    <t>NEO-32-02</t>
  </si>
  <si>
    <t>NEO-32-03</t>
  </si>
  <si>
    <t>NEO-32-04</t>
  </si>
  <si>
    <t>NEO-32-05</t>
  </si>
  <si>
    <t>NEO-32-06</t>
  </si>
  <si>
    <t>NEO-32-07</t>
  </si>
  <si>
    <t>NEO-32-08</t>
  </si>
  <si>
    <t>NEO-32-09</t>
  </si>
  <si>
    <t>NEO-32-10</t>
  </si>
  <si>
    <t>NEO-32-11</t>
  </si>
  <si>
    <t>NEO-32-12</t>
  </si>
  <si>
    <t>NEO-32-13</t>
  </si>
  <si>
    <t>NEO-32-100</t>
  </si>
  <si>
    <t>NEO-37-01</t>
  </si>
  <si>
    <t>NEO-37-02</t>
  </si>
  <si>
    <t>NEO-37-03</t>
  </si>
  <si>
    <t>NEO-37-04</t>
  </si>
  <si>
    <t>NEO-37-05</t>
  </si>
  <si>
    <t>NEO-37-06</t>
  </si>
  <si>
    <t>NEO-37-07</t>
  </si>
  <si>
    <t>NEO-37-08</t>
  </si>
  <si>
    <t>NEO-37-09</t>
  </si>
  <si>
    <t>NEO-37-10</t>
  </si>
  <si>
    <t>NEO-37-11</t>
  </si>
  <si>
    <t>NEO-37-12</t>
  </si>
  <si>
    <t>NEO-37-13</t>
  </si>
  <si>
    <t>NEO-37-100</t>
  </si>
  <si>
    <t>NEO-38-01</t>
  </si>
  <si>
    <t>NEO-38-02</t>
  </si>
  <si>
    <t>NEO-38-03</t>
  </si>
  <si>
    <t>NEO-38-04</t>
  </si>
  <si>
    <t>NEO-38-05</t>
  </si>
  <si>
    <t>NEO-38-06</t>
  </si>
  <si>
    <t>NEO-38-07</t>
  </si>
  <si>
    <t>NEO-38-08</t>
  </si>
  <si>
    <t>NEO-38-09</t>
  </si>
  <si>
    <t>NEO-38-10</t>
  </si>
  <si>
    <t>NEO-38-11</t>
  </si>
  <si>
    <t>NEO-38-12</t>
  </si>
  <si>
    <t>NEO-38-13</t>
  </si>
  <si>
    <t>NEO-38-100</t>
  </si>
  <si>
    <t>NEO-39-01</t>
  </si>
  <si>
    <t>NEO-39-02</t>
  </si>
  <si>
    <t>NEO-39-03</t>
  </si>
  <si>
    <t>NEO-39-04</t>
  </si>
  <si>
    <t>NEO-39-05</t>
  </si>
  <si>
    <t>NEO-39-06</t>
  </si>
  <si>
    <t>NEO-39-07</t>
  </si>
  <si>
    <t>NEO-39-08</t>
  </si>
  <si>
    <t>NEO-39-09</t>
  </si>
  <si>
    <t>NEO-39-10</t>
  </si>
  <si>
    <t>NEO-39-11</t>
  </si>
  <si>
    <t>NEO-39-12</t>
  </si>
  <si>
    <t>NEO-39-13</t>
  </si>
  <si>
    <t>NEO-39-100</t>
  </si>
  <si>
    <t>BANK DETAILS:</t>
  </si>
  <si>
    <r>
      <t xml:space="preserve">No. of pcs. by </t>
    </r>
    <r>
      <rPr>
        <b/>
        <sz val="12"/>
        <color theme="1"/>
        <rFont val="Calibri"/>
        <family val="2"/>
        <scheme val="minor"/>
      </rPr>
      <t>COLOR</t>
    </r>
  </si>
  <si>
    <t>grey</t>
  </si>
  <si>
    <r>
      <t xml:space="preserve">No. of pcs. by </t>
    </r>
    <r>
      <rPr>
        <b/>
        <sz val="12"/>
        <color theme="1"/>
        <rFont val="Calibri"/>
        <family val="2"/>
        <scheme val="minor"/>
      </rPr>
      <t>TEXTURE</t>
    </r>
  </si>
  <si>
    <t>all texture</t>
  </si>
  <si>
    <t>dual texture</t>
  </si>
  <si>
    <t>XS</t>
  </si>
  <si>
    <r>
      <t xml:space="preserve">No. of pcs. by 
</t>
    </r>
    <r>
      <rPr>
        <b/>
        <sz val="12"/>
        <color theme="1"/>
        <rFont val="Calibri"/>
        <family val="2"/>
        <scheme val="minor"/>
      </rPr>
      <t>TYPE</t>
    </r>
  </si>
  <si>
    <t>58x47x15,5 cm</t>
  </si>
  <si>
    <t>59x50x16,5 cm</t>
  </si>
  <si>
    <t>82x63,5x12 cm</t>
  </si>
  <si>
    <t>86x64x15 cm</t>
  </si>
  <si>
    <t>87x61x14 cm</t>
  </si>
  <si>
    <t>positive</t>
  </si>
  <si>
    <t>screws</t>
  </si>
  <si>
    <t>3XL</t>
  </si>
  <si>
    <t>various</t>
  </si>
  <si>
    <t>footholds</t>
  </si>
  <si>
    <t>micros</t>
  </si>
  <si>
    <t>ledge</t>
  </si>
  <si>
    <t>crimp</t>
  </si>
  <si>
    <t>dish</t>
  </si>
  <si>
    <t>pinch</t>
  </si>
  <si>
    <t>pocket</t>
  </si>
  <si>
    <t>insert</t>
  </si>
  <si>
    <t>feature</t>
  </si>
  <si>
    <t>scoop</t>
  </si>
  <si>
    <t>Dual tex.</t>
  </si>
  <si>
    <t>black with MAT</t>
  </si>
  <si>
    <t>90mm</t>
  </si>
  <si>
    <t>150mm</t>
  </si>
  <si>
    <r>
      <t xml:space="preserve">No. of </t>
    </r>
    <r>
      <rPr>
        <b/>
        <sz val="11"/>
        <color theme="1"/>
        <rFont val="Calibri"/>
        <family val="2"/>
        <scheme val="minor"/>
      </rPr>
      <t>PU</t>
    </r>
    <r>
      <rPr>
        <sz val="11"/>
        <color theme="1"/>
        <rFont val="Calibri"/>
        <family val="2"/>
        <scheme val="minor"/>
      </rPr>
      <t xml:space="preserve"> pcs. by 
</t>
    </r>
    <r>
      <rPr>
        <b/>
        <sz val="11"/>
        <color theme="1"/>
        <rFont val="Calibri"/>
        <family val="2"/>
        <scheme val="minor"/>
      </rPr>
      <t>SIZE</t>
    </r>
  </si>
  <si>
    <r>
      <t xml:space="preserve">No. of </t>
    </r>
    <r>
      <rPr>
        <b/>
        <sz val="11"/>
        <color theme="1"/>
        <rFont val="Calibri"/>
        <family val="2"/>
        <scheme val="minor"/>
      </rPr>
      <t>GRP</t>
    </r>
    <r>
      <rPr>
        <sz val="11"/>
        <color theme="1"/>
        <rFont val="Calibri"/>
        <family val="2"/>
        <scheme val="minor"/>
      </rPr>
      <t xml:space="preserve"> pcs. by </t>
    </r>
    <r>
      <rPr>
        <b/>
        <sz val="11"/>
        <color theme="1"/>
        <rFont val="Calibri"/>
        <family val="2"/>
        <scheme val="minor"/>
      </rPr>
      <t>SIZE</t>
    </r>
  </si>
  <si>
    <r>
      <t>No. of</t>
    </r>
    <r>
      <rPr>
        <b/>
        <sz val="12"/>
        <color theme="1"/>
        <rFont val="Calibri"/>
        <family val="2"/>
        <scheme val="minor"/>
      </rPr>
      <t xml:space="preserve"> SCREWS</t>
    </r>
    <r>
      <rPr>
        <sz val="12"/>
        <color theme="1"/>
        <rFont val="Calibri"/>
        <family val="2"/>
        <scheme val="minor"/>
      </rPr>
      <t xml:space="preserve"> needed </t>
    </r>
  </si>
  <si>
    <r>
      <t>No. of</t>
    </r>
    <r>
      <rPr>
        <b/>
        <sz val="12"/>
        <color theme="1"/>
        <rFont val="Calibri"/>
        <family val="2"/>
        <scheme val="minor"/>
      </rPr>
      <t xml:space="preserve"> BOLTS</t>
    </r>
    <r>
      <rPr>
        <sz val="12"/>
        <color theme="1"/>
        <rFont val="Calibri"/>
        <family val="2"/>
        <scheme val="minor"/>
      </rPr>
      <t xml:space="preserve"> needed </t>
    </r>
  </si>
  <si>
    <t>prod. quota</t>
  </si>
  <si>
    <t>GRP macros</t>
  </si>
  <si>
    <t>PU holds</t>
  </si>
  <si>
    <t xml:space="preserve">SUM  </t>
  </si>
  <si>
    <t>SUM (price wtihout VAT)</t>
  </si>
  <si>
    <t>m3</t>
  </si>
  <si>
    <t>l2</t>
  </si>
  <si>
    <t>D:t</t>
  </si>
  <si>
    <t>D9:t9</t>
  </si>
  <si>
    <t>NEO-6-04</t>
  </si>
  <si>
    <t>NEO-6-03</t>
  </si>
  <si>
    <t>NEO-6-02</t>
  </si>
  <si>
    <t>NEO-6PU</t>
  </si>
  <si>
    <t>NEO-9PU</t>
  </si>
  <si>
    <t>NEO-11PU</t>
  </si>
  <si>
    <t>NEO-12PU</t>
  </si>
  <si>
    <t>NEO-14PU</t>
  </si>
  <si>
    <t>NEO-6PU-01</t>
  </si>
  <si>
    <t>NEO-6PU-02</t>
  </si>
  <si>
    <t>NEO-6PU-03</t>
  </si>
  <si>
    <t>NEO-6PU-04</t>
  </si>
  <si>
    <t>NEO-6PU-05</t>
  </si>
  <si>
    <t>NEO-6PU-06</t>
  </si>
  <si>
    <t>NEO-6PU-09</t>
  </si>
  <si>
    <t>NEO-6PU-11</t>
  </si>
  <si>
    <t>NEO-6PU-12</t>
  </si>
  <si>
    <t>NEO-6PU-14</t>
  </si>
  <si>
    <t>NEO-9PU-01</t>
  </si>
  <si>
    <t>NEO-9PU-02</t>
  </si>
  <si>
    <t>NEO-9PU-03</t>
  </si>
  <si>
    <t>NEO-9PU-04</t>
  </si>
  <si>
    <t>NEO-9PU-05</t>
  </si>
  <si>
    <t>NEO-9PU-06</t>
  </si>
  <si>
    <t>NEO-9PU-09</t>
  </si>
  <si>
    <t>NEO-9PU-11</t>
  </si>
  <si>
    <t>NEO-9PU-12</t>
  </si>
  <si>
    <t>NEO-9PU-14</t>
  </si>
  <si>
    <t>NEO-11PU-01</t>
  </si>
  <si>
    <t>NEO-11PU-02</t>
  </si>
  <si>
    <t>NEO-11PU-03</t>
  </si>
  <si>
    <t>NEO-11PU-04</t>
  </si>
  <si>
    <t>NEO-11PU-05</t>
  </si>
  <si>
    <t>NEO-11PU-06</t>
  </si>
  <si>
    <t>NEO-11PU-09</t>
  </si>
  <si>
    <t>NEO-11PU-11</t>
  </si>
  <si>
    <t>NEO-11PU-12</t>
  </si>
  <si>
    <t>NEO-11PU-14</t>
  </si>
  <si>
    <t>NEO-12PU-01</t>
  </si>
  <si>
    <t>NEO-12PU-02</t>
  </si>
  <si>
    <t>NEO-12PU-03</t>
  </si>
  <si>
    <t>NEO-12PU-04</t>
  </si>
  <si>
    <t>NEO-12PU-05</t>
  </si>
  <si>
    <t>NEO-12PU-06</t>
  </si>
  <si>
    <t>NEO-12PU-09</t>
  </si>
  <si>
    <t>NEO-12PU-11</t>
  </si>
  <si>
    <t>NEO-12PU-12</t>
  </si>
  <si>
    <t>NEO-12PU-14</t>
  </si>
  <si>
    <t>NEO-14PU-01</t>
  </si>
  <si>
    <t>NEO-14PU-02</t>
  </si>
  <si>
    <t>NEO-14PU-03</t>
  </si>
  <si>
    <t>NEO-14PU-04</t>
  </si>
  <si>
    <t>NEO-14PU-05</t>
  </si>
  <si>
    <t>NEO-14PU-06</t>
  </si>
  <si>
    <t>NEO-14PU-09</t>
  </si>
  <si>
    <t>NEO-14PU-11</t>
  </si>
  <si>
    <t>NEO-14PU-12</t>
  </si>
  <si>
    <t>NEO-14PU-14</t>
  </si>
  <si>
    <t>TEXTURE</t>
  </si>
  <si>
    <t>NEO-30-DT</t>
  </si>
  <si>
    <t>NEO-30-NT</t>
  </si>
  <si>
    <t>NEO-32-DT</t>
  </si>
  <si>
    <t>NEO-32-NT</t>
  </si>
  <si>
    <t>NEO-37-DT</t>
  </si>
  <si>
    <t>NEO-37-NT</t>
  </si>
  <si>
    <t>NEO-38-DT</t>
  </si>
  <si>
    <t>NEO-38-NT</t>
  </si>
  <si>
    <t>NEO-39-DT</t>
  </si>
  <si>
    <t>NEO-39-NT</t>
  </si>
  <si>
    <t>no texture</t>
  </si>
  <si>
    <t>NEO-2PU</t>
  </si>
  <si>
    <t>NEO-4PU</t>
  </si>
  <si>
    <t>NEO-7PU</t>
  </si>
  <si>
    <t>NEO-2PU-01</t>
  </si>
  <si>
    <t>NEO-2PU-02</t>
  </si>
  <si>
    <t>NEO-2PU-03</t>
  </si>
  <si>
    <t>NEO-2PU-04</t>
  </si>
  <si>
    <t>NEO-2PU-05</t>
  </si>
  <si>
    <t>NEO-2PU-06</t>
  </si>
  <si>
    <t>NEO-2PU-09</t>
  </si>
  <si>
    <t>NEO-2PU-11</t>
  </si>
  <si>
    <t>NEO-2PU-12</t>
  </si>
  <si>
    <t>NEO-2PU-14</t>
  </si>
  <si>
    <t>NEO-4PU-01</t>
  </si>
  <si>
    <t>NEO-4PU-02</t>
  </si>
  <si>
    <t>NEO-4PU-03</t>
  </si>
  <si>
    <t>NEO-4PU-04</t>
  </si>
  <si>
    <t>NEO-4PU-05</t>
  </si>
  <si>
    <t>NEO-4PU-06</t>
  </si>
  <si>
    <t>NEO-4PU-09</t>
  </si>
  <si>
    <t>NEO-4PU-11</t>
  </si>
  <si>
    <t>NEO-4PU-12</t>
  </si>
  <si>
    <t>NEO-4PU-14</t>
  </si>
  <si>
    <t>NEO-7PU-01</t>
  </si>
  <si>
    <t>NEO-7PU-02</t>
  </si>
  <si>
    <t>NEO-7PU-03</t>
  </si>
  <si>
    <t>NEO-7PU-04</t>
  </si>
  <si>
    <t>NEO-7PU-05</t>
  </si>
  <si>
    <t>NEO-7PU-06</t>
  </si>
  <si>
    <t>NEO-7PU-09</t>
  </si>
  <si>
    <t>NEO-7PU-11</t>
  </si>
  <si>
    <t>NEO-7PU-12</t>
  </si>
  <si>
    <t>NEO-7PU-14</t>
  </si>
  <si>
    <t>NEO-37-DT-01</t>
  </si>
  <si>
    <t>NEO-37-DT-02</t>
  </si>
  <si>
    <t>NEO-37-DT-03</t>
  </si>
  <si>
    <t>NEO-37-DT-04</t>
  </si>
  <si>
    <t>NEO-37-DT-05</t>
  </si>
  <si>
    <t>NEO-37-DT-06</t>
  </si>
  <si>
    <t>NEO-37-DT-07</t>
  </si>
  <si>
    <t>NEO-37-DT-08</t>
  </si>
  <si>
    <t>NEO-37-DT-09</t>
  </si>
  <si>
    <t>NEO-37-DT-10</t>
  </si>
  <si>
    <t>NEO-37-DT-11</t>
  </si>
  <si>
    <t>NEO-37-DT-12</t>
  </si>
  <si>
    <t>NEO-37-DT-13</t>
  </si>
  <si>
    <t>NEO-37-DT-100</t>
  </si>
  <si>
    <t>NEO-38-DT-01</t>
  </si>
  <si>
    <t>NEO-38-DT-02</t>
  </si>
  <si>
    <t>NEO-38-DT-03</t>
  </si>
  <si>
    <t>NEO-38-DT-04</t>
  </si>
  <si>
    <t>NEO-38-DT-05</t>
  </si>
  <si>
    <t>NEO-38-DT-06</t>
  </si>
  <si>
    <t>NEO-38-DT-07</t>
  </si>
  <si>
    <t>NEO-38-DT-08</t>
  </si>
  <si>
    <t>NEO-38-DT-09</t>
  </si>
  <si>
    <t>NEO-38-DT-10</t>
  </si>
  <si>
    <t>NEO-38-DT-11</t>
  </si>
  <si>
    <t>NEO-38-DT-12</t>
  </si>
  <si>
    <t>NEO-38-DT-13</t>
  </si>
  <si>
    <t>NEO-38-DT-100</t>
  </si>
  <si>
    <t>NEO-39-DT-01</t>
  </si>
  <si>
    <t>NEO-39-DT-02</t>
  </si>
  <si>
    <t>NEO-39-DT-03</t>
  </si>
  <si>
    <t>NEO-39-DT-04</t>
  </si>
  <si>
    <t>NEO-39-DT-05</t>
  </si>
  <si>
    <t>NEO-39-DT-06</t>
  </si>
  <si>
    <t>NEO-39-DT-07</t>
  </si>
  <si>
    <t>NEO-39-DT-08</t>
  </si>
  <si>
    <t>NEO-39-DT-09</t>
  </si>
  <si>
    <t>NEO-39-DT-10</t>
  </si>
  <si>
    <t>NEO-39-DT-11</t>
  </si>
  <si>
    <t>NEO-39-DT-12</t>
  </si>
  <si>
    <t>NEO-39-DT-13</t>
  </si>
  <si>
    <t>NEO-39-DT-100</t>
  </si>
  <si>
    <t>NEO-32-DT-01</t>
  </si>
  <si>
    <t>NEO-32-DT-02</t>
  </si>
  <si>
    <t>NEO-32-DT-03</t>
  </si>
  <si>
    <t>NEO-32-DT-04</t>
  </si>
  <si>
    <t>NEO-32-DT-05</t>
  </si>
  <si>
    <t>NEO-32-DT-06</t>
  </si>
  <si>
    <t>NEO-32-DT-07</t>
  </si>
  <si>
    <t>NEO-32-DT-08</t>
  </si>
  <si>
    <t>NEO-32-DT-09</t>
  </si>
  <si>
    <t>NEO-32-DT-10</t>
  </si>
  <si>
    <t>NEO-32-DT-11</t>
  </si>
  <si>
    <t>NEO-32-DT-12</t>
  </si>
  <si>
    <t>NEO-32-DT-13</t>
  </si>
  <si>
    <t>NEO-32-DT-100</t>
  </si>
  <si>
    <t>NEO-30-DT-01</t>
  </si>
  <si>
    <t>NEO-30-DT-02</t>
  </si>
  <si>
    <t>NEO-30-DT-03</t>
  </si>
  <si>
    <t>NEO-30-DT-04</t>
  </si>
  <si>
    <t>NEO-30-DT-05</t>
  </si>
  <si>
    <t>NEO-30-DT-06</t>
  </si>
  <si>
    <t>NEO-30-DT-07</t>
  </si>
  <si>
    <t>NEO-30-DT-08</t>
  </si>
  <si>
    <t>NEO-30-DT-09</t>
  </si>
  <si>
    <t>NEO-30-DT-10</t>
  </si>
  <si>
    <t>NEO-30-DT-11</t>
  </si>
  <si>
    <t>NEO-30-DT-12</t>
  </si>
  <si>
    <t>NEO-30-DT-13</t>
  </si>
  <si>
    <t>NEO-30-DT-100</t>
  </si>
  <si>
    <t>NEO-37-DT-99</t>
  </si>
  <si>
    <t>NEO-38-DT-99</t>
  </si>
  <si>
    <t>NEO-39-DT-99</t>
  </si>
  <si>
    <t>NEO-32-DT-99</t>
  </si>
  <si>
    <t>NEO-30-DT-99</t>
  </si>
  <si>
    <t>NEO-37-NT-01</t>
  </si>
  <si>
    <t>NEO-37-NT-02</t>
  </si>
  <si>
    <t>NEO-37-NT-03</t>
  </si>
  <si>
    <t>NEO-37-NT-04</t>
  </si>
  <si>
    <t>NEO-37-NT-05</t>
  </si>
  <si>
    <t>NEO-37-NT-06</t>
  </si>
  <si>
    <t>NEO-37-NT-07</t>
  </si>
  <si>
    <t>NEO-37-NT-08</t>
  </si>
  <si>
    <t>NEO-37-NT-09</t>
  </si>
  <si>
    <t>NEO-37-NT-10</t>
  </si>
  <si>
    <t>NEO-37-NT-11</t>
  </si>
  <si>
    <t>NEO-37-NT-12</t>
  </si>
  <si>
    <t>NEO-37-NT-13</t>
  </si>
  <si>
    <t>NEO-37-NT-100</t>
  </si>
  <si>
    <t>NEO-37-NT-99</t>
  </si>
  <si>
    <t>NEO-38-NT-01</t>
  </si>
  <si>
    <t>NEO-38-NT-02</t>
  </si>
  <si>
    <t>NEO-38-NT-03</t>
  </si>
  <si>
    <t>NEO-38-NT-04</t>
  </si>
  <si>
    <t>NEO-38-NT-05</t>
  </si>
  <si>
    <t>NEO-38-NT-06</t>
  </si>
  <si>
    <t>NEO-38-NT-07</t>
  </si>
  <si>
    <t>NEO-38-NT-08</t>
  </si>
  <si>
    <t>NEO-38-NT-09</t>
  </si>
  <si>
    <t>NEO-38-NT-10</t>
  </si>
  <si>
    <t>NEO-38-NT-11</t>
  </si>
  <si>
    <t>NEO-38-NT-12</t>
  </si>
  <si>
    <t>NEO-38-NT-13</t>
  </si>
  <si>
    <t>NEO-38-NT-100</t>
  </si>
  <si>
    <t>NEO-38-NT-99</t>
  </si>
  <si>
    <t>NEO-39-NT-01</t>
  </si>
  <si>
    <t>NEO-39-NT-02</t>
  </si>
  <si>
    <t>NEO-39-NT-03</t>
  </si>
  <si>
    <t>NEO-39-NT-04</t>
  </si>
  <si>
    <t>NEO-39-NT-05</t>
  </si>
  <si>
    <t>NEO-39-NT-06</t>
  </si>
  <si>
    <t>NEO-39-NT-07</t>
  </si>
  <si>
    <t>NEO-39-NT-08</t>
  </si>
  <si>
    <t>NEO-39-NT-09</t>
  </si>
  <si>
    <t>NEO-39-NT-10</t>
  </si>
  <si>
    <t>NEO-39-NT-11</t>
  </si>
  <si>
    <t>NEO-39-NT-12</t>
  </si>
  <si>
    <t>NEO-39-NT-13</t>
  </si>
  <si>
    <t>NEO-39-NT-100</t>
  </si>
  <si>
    <t>NEO-39-NT-99</t>
  </si>
  <si>
    <t>NEO-32-NT-01</t>
  </si>
  <si>
    <t>NEO-32-NT-02</t>
  </si>
  <si>
    <t>NEO-32-NT-03</t>
  </si>
  <si>
    <t>NEO-32-NT-04</t>
  </si>
  <si>
    <t>NEO-32-NT-05</t>
  </si>
  <si>
    <t>NEO-32-NT-06</t>
  </si>
  <si>
    <t>NEO-32-NT-07</t>
  </si>
  <si>
    <t>NEO-32-NT-08</t>
  </si>
  <si>
    <t>NEO-32-NT-09</t>
  </si>
  <si>
    <t>NEO-32-NT-10</t>
  </si>
  <si>
    <t>NEO-32-NT-11</t>
  </si>
  <si>
    <t>NEO-32-NT-12</t>
  </si>
  <si>
    <t>NEO-32-NT-13</t>
  </si>
  <si>
    <t>NEO-32-NT-100</t>
  </si>
  <si>
    <t>NEO-32-NT-99</t>
  </si>
  <si>
    <t>NEO-30-NT-01</t>
  </si>
  <si>
    <t>NEO-30-NT-02</t>
  </si>
  <si>
    <t>NEO-30-NT-03</t>
  </si>
  <si>
    <t>NEO-30-NT-04</t>
  </si>
  <si>
    <t>NEO-30-NT-05</t>
  </si>
  <si>
    <t>NEO-30-NT-06</t>
  </si>
  <si>
    <t>NEO-30-NT-07</t>
  </si>
  <si>
    <t>NEO-30-NT-08</t>
  </si>
  <si>
    <t>NEO-30-NT-09</t>
  </si>
  <si>
    <t>NEO-30-NT-10</t>
  </si>
  <si>
    <t>NEO-30-NT-11</t>
  </si>
  <si>
    <t>NEO-30-NT-12</t>
  </si>
  <si>
    <t>NEO-30-NT-13</t>
  </si>
  <si>
    <t>NEO-30-NT-100</t>
  </si>
  <si>
    <t>NEO-30-NT-99</t>
  </si>
  <si>
    <t>pure green</t>
  </si>
  <si>
    <t>NEO-1-DT-15</t>
  </si>
  <si>
    <t>NEO-2-DT-15</t>
  </si>
  <si>
    <t>NEO-3-DT-15</t>
  </si>
  <si>
    <t>NEO-4-DT-15</t>
  </si>
  <si>
    <t>NEO-5-DT-15</t>
  </si>
  <si>
    <t>NEO-6-DT-15</t>
  </si>
  <si>
    <t>NEO-11-DT-15</t>
  </si>
  <si>
    <t>NEO-12-DT-15</t>
  </si>
  <si>
    <t>NEO-13-DT-15</t>
  </si>
  <si>
    <t>NEO-14-DT-15</t>
  </si>
  <si>
    <t>NEO-15-DT-15</t>
  </si>
  <si>
    <t>NEO-16-DT-15</t>
  </si>
  <si>
    <t>NEO-30-DT-15</t>
  </si>
  <si>
    <t>NEO-32-DT-15</t>
  </si>
  <si>
    <t>NEO-37-DT-15</t>
  </si>
  <si>
    <t>NEO-38-DT-15</t>
  </si>
  <si>
    <t>NEO-39-DT-15</t>
  </si>
  <si>
    <t>NEO-30-NT-15</t>
  </si>
  <si>
    <t>NEO-32-NT-15</t>
  </si>
  <si>
    <t>NEO-37-NT-15</t>
  </si>
  <si>
    <t>NEO-38-NT-15</t>
  </si>
  <si>
    <t>NEO-39-NT-15</t>
  </si>
  <si>
    <t>NEO-38-15</t>
  </si>
  <si>
    <t>NEO-39-15</t>
  </si>
  <si>
    <t>NEO-40-15</t>
  </si>
  <si>
    <t>NEO-33-15</t>
  </si>
  <si>
    <t>NEO-36-15</t>
  </si>
  <si>
    <t>NEO-37-15</t>
  </si>
  <si>
    <t>NEO-31-15</t>
  </si>
  <si>
    <t>NEO-32-15</t>
  </si>
  <si>
    <t>NEO-14-15</t>
  </si>
  <si>
    <t>NEO-12-15</t>
  </si>
  <si>
    <t>NEO-11-15</t>
  </si>
  <si>
    <t>NEO-13-15</t>
  </si>
  <si>
    <t>NEO-15-15</t>
  </si>
  <si>
    <t>NEO-16-15</t>
  </si>
  <si>
    <t>NEO-4-15</t>
  </si>
  <si>
    <t>NEO-1-15</t>
  </si>
  <si>
    <t>NEO-2-15</t>
  </si>
  <si>
    <t>NEO-3-15</t>
  </si>
  <si>
    <t>NEO-5-15</t>
  </si>
  <si>
    <t>NEO-6-15</t>
  </si>
  <si>
    <t>NEO-23-15</t>
  </si>
  <si>
    <t>NEO-21-15</t>
  </si>
  <si>
    <t>NEO-24-15</t>
  </si>
  <si>
    <t>NEO-25-15</t>
  </si>
  <si>
    <t>NEO-26-15</t>
  </si>
  <si>
    <t>NEO-27-15</t>
  </si>
  <si>
    <t>NEO-29-15</t>
  </si>
  <si>
    <t>NEO-30-15</t>
  </si>
  <si>
    <t>15</t>
  </si>
  <si>
    <t>D:Z</t>
  </si>
  <si>
    <t>D9:Z9</t>
  </si>
  <si>
    <t>PURE GREEN
RAL 6037</t>
  </si>
  <si>
    <t xml:space="preserve">bolts/
screws </t>
  </si>
  <si>
    <t>order list: 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</si>
</sst>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#,##0.00_ ;\-#,##0.00\ "/>
    <numFmt numFmtId="166" formatCode="#,##0_ ;\-#,##0\ "/>
    <numFmt numFmtId="167" formatCode="_-* #,##0.00\ [$€-424]_-;\-* #,##0.00\ [$€-424]_-;_-* &quot;-&quot;??\ [$€-424]_-;_-@_-"/>
    <numFmt numFmtId="168" formatCode="0.0"/>
    <numFmt numFmtId="169" formatCode="#,##0.00\ &quot;€&quot;"/>
  </numFmts>
  <fonts count="7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charset val="238"/>
      <scheme val="minor"/>
    </font>
    <font>
      <sz val="14"/>
      <color theme="1"/>
      <name val="Calibri (Body)_x0000_"/>
    </font>
    <font>
      <sz val="14"/>
      <name val="Calibri (Body)_x0000_"/>
    </font>
    <font>
      <b/>
      <sz val="26"/>
      <color theme="1"/>
      <name val="Calibri"/>
      <family val="2"/>
      <scheme val="minor"/>
    </font>
    <font>
      <sz val="14"/>
      <color theme="1"/>
      <name val="AR Techni"/>
      <charset val="238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 (Body)_x0000_"/>
    </font>
    <font>
      <b/>
      <sz val="4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 Techni"/>
      <charset val="238"/>
    </font>
    <font>
      <sz val="12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339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FF339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rgb="FFFF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7F2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CBD9"/>
        <bgColor indexed="64"/>
      </patternFill>
    </fill>
    <fill>
      <patternFill patternType="solid">
        <fgColor rgb="FFC21A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6E0E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F7457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B4531"/>
        <bgColor indexed="64"/>
      </patternFill>
    </fill>
    <fill>
      <patternFill patternType="solid">
        <fgColor rgb="FFF6E726"/>
        <bgColor indexed="64"/>
      </patternFill>
    </fill>
    <fill>
      <patternFill patternType="solid">
        <fgColor rgb="FF0887DE"/>
        <bgColor indexed="64"/>
      </patternFill>
    </fill>
    <fill>
      <patternFill patternType="solid">
        <fgColor rgb="FF57BC2E"/>
        <bgColor indexed="64"/>
      </patternFill>
    </fill>
    <fill>
      <patternFill patternType="solid">
        <fgColor rgb="FFFF61B4"/>
        <bgColor indexed="64"/>
      </patternFill>
    </fill>
    <fill>
      <patternFill patternType="solid">
        <fgColor rgb="FF825A3B"/>
        <bgColor indexed="64"/>
      </patternFill>
    </fill>
    <fill>
      <patternFill patternType="solid">
        <fgColor rgb="FFF99A1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0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167" fontId="6" fillId="0" borderId="0"/>
    <xf numFmtId="0" fontId="6" fillId="0" borderId="0"/>
  </cellStyleXfs>
  <cellXfs count="697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4" xfId="0" applyBorder="1"/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textRotation="180"/>
    </xf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18" fillId="0" borderId="0" xfId="0" applyFont="1"/>
    <xf numFmtId="0" fontId="15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5" borderId="0" xfId="0" applyFont="1" applyFill="1"/>
    <xf numFmtId="0" fontId="17" fillId="6" borderId="0" xfId="0" applyFont="1" applyFill="1"/>
    <xf numFmtId="0" fontId="18" fillId="4" borderId="0" xfId="0" applyFont="1" applyFill="1"/>
    <xf numFmtId="0" fontId="18" fillId="3" borderId="0" xfId="0" applyFont="1" applyFill="1"/>
    <xf numFmtId="0" fontId="18" fillId="13" borderId="0" xfId="0" applyFont="1" applyFill="1"/>
    <xf numFmtId="0" fontId="18" fillId="7" borderId="0" xfId="0" applyFont="1" applyFill="1"/>
    <xf numFmtId="0" fontId="18" fillId="10" borderId="0" xfId="0" applyFont="1" applyFill="1"/>
    <xf numFmtId="0" fontId="18" fillId="12" borderId="0" xfId="0" applyFont="1" applyFill="1"/>
    <xf numFmtId="0" fontId="18" fillId="9" borderId="0" xfId="0" applyFont="1" applyFill="1"/>
    <xf numFmtId="0" fontId="18" fillId="8" borderId="0" xfId="0" applyFont="1" applyFill="1"/>
    <xf numFmtId="0" fontId="18" fillId="11" borderId="0" xfId="0" applyFont="1" applyFill="1"/>
    <xf numFmtId="0" fontId="0" fillId="0" borderId="0" xfId="0" applyAlignment="1">
      <alignment vertical="center"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9" fontId="0" fillId="0" borderId="0" xfId="494" applyFont="1" applyProtection="1"/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/>
    <xf numFmtId="0" fontId="28" fillId="0" borderId="0" xfId="0" applyFont="1" applyAlignment="1">
      <alignment horizontal="right"/>
    </xf>
    <xf numFmtId="0" fontId="6" fillId="0" borderId="8" xfId="0" applyFont="1" applyBorder="1" applyAlignment="1">
      <alignment horizontal="right"/>
    </xf>
    <xf numFmtId="0" fontId="35" fillId="0" borderId="8" xfId="0" applyFont="1" applyBorder="1"/>
    <xf numFmtId="0" fontId="6" fillId="0" borderId="12" xfId="0" applyFont="1" applyBorder="1"/>
    <xf numFmtId="0" fontId="11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20" xfId="0" applyBorder="1"/>
    <xf numFmtId="0" fontId="0" fillId="0" borderId="17" xfId="0" applyBorder="1"/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3" fillId="4" borderId="0" xfId="0" applyFont="1" applyFill="1" applyAlignment="1">
      <alignment horizontal="center" vertical="center"/>
    </xf>
    <xf numFmtId="1" fontId="11" fillId="0" borderId="0" xfId="500" applyNumberFormat="1" applyFont="1" applyAlignment="1">
      <alignment horizontal="center" vertical="center"/>
    </xf>
    <xf numFmtId="1" fontId="0" fillId="0" borderId="0" xfId="500" applyNumberFormat="1" applyFont="1" applyAlignment="1">
      <alignment horizontal="center" vertical="center"/>
    </xf>
    <xf numFmtId="0" fontId="0" fillId="0" borderId="0" xfId="500" applyNumberFormat="1" applyFont="1" applyAlignment="1">
      <alignment horizontal="center" vertical="center"/>
    </xf>
    <xf numFmtId="1" fontId="27" fillId="0" borderId="0" xfId="500" applyNumberFormat="1" applyFont="1" applyAlignment="1">
      <alignment vertical="center"/>
    </xf>
    <xf numFmtId="0" fontId="0" fillId="0" borderId="0" xfId="0" applyAlignment="1">
      <alignment wrapText="1"/>
    </xf>
    <xf numFmtId="0" fontId="11" fillId="0" borderId="4" xfId="500" applyNumberFormat="1" applyFont="1" applyBorder="1" applyAlignment="1">
      <alignment horizontal="center" vertical="center" wrapText="1"/>
    </xf>
    <xf numFmtId="0" fontId="0" fillId="0" borderId="4" xfId="500" applyNumberFormat="1" applyFont="1" applyBorder="1" applyAlignment="1">
      <alignment horizontal="center" vertical="center"/>
    </xf>
    <xf numFmtId="0" fontId="28" fillId="0" borderId="4" xfId="500" applyNumberFormat="1" applyFont="1" applyBorder="1" applyAlignment="1">
      <alignment horizontal="center" vertical="center" wrapText="1"/>
    </xf>
    <xf numFmtId="0" fontId="0" fillId="0" borderId="0" xfId="500" applyNumberFormat="1" applyFont="1" applyAlignment="1">
      <alignment horizontal="center" vertical="center" wrapText="1"/>
    </xf>
    <xf numFmtId="1" fontId="6" fillId="0" borderId="0" xfId="500" applyNumberFormat="1" applyAlignment="1">
      <alignment horizontal="center" vertical="center"/>
    </xf>
    <xf numFmtId="0" fontId="6" fillId="0" borderId="0" xfId="500" applyNumberFormat="1" applyAlignment="1">
      <alignment horizontal="center" vertical="center"/>
    </xf>
    <xf numFmtId="0" fontId="11" fillId="0" borderId="4" xfId="500" applyNumberFormat="1" applyFont="1" applyBorder="1" applyAlignment="1">
      <alignment horizontal="center" vertical="center"/>
    </xf>
    <xf numFmtId="0" fontId="6" fillId="0" borderId="4" xfId="500" applyNumberFormat="1" applyBorder="1" applyAlignment="1">
      <alignment horizontal="center" vertical="center"/>
    </xf>
    <xf numFmtId="0" fontId="28" fillId="0" borderId="4" xfId="500" applyNumberFormat="1" applyFont="1" applyBorder="1" applyAlignment="1">
      <alignment horizontal="center" vertical="center"/>
    </xf>
    <xf numFmtId="0" fontId="6" fillId="0" borderId="8" xfId="500" applyNumberFormat="1" applyBorder="1" applyAlignment="1">
      <alignment horizontal="center" vertical="center"/>
    </xf>
    <xf numFmtId="0" fontId="6" fillId="0" borderId="12" xfId="500" applyNumberFormat="1" applyBorder="1" applyAlignment="1">
      <alignment horizontal="center" vertical="center"/>
    </xf>
    <xf numFmtId="1" fontId="38" fillId="0" borderId="4" xfId="500" applyNumberFormat="1" applyFont="1" applyBorder="1" applyAlignment="1">
      <alignment horizontal="center" vertical="center" wrapText="1"/>
    </xf>
    <xf numFmtId="1" fontId="6" fillId="0" borderId="0" xfId="500" applyNumberFormat="1" applyAlignment="1">
      <alignment horizontal="left" vertical="center"/>
    </xf>
    <xf numFmtId="1" fontId="40" fillId="0" borderId="4" xfId="500" applyNumberFormat="1" applyFont="1" applyBorder="1" applyAlignment="1">
      <alignment horizontal="center" vertical="center" textRotation="90"/>
    </xf>
    <xf numFmtId="1" fontId="40" fillId="0" borderId="0" xfId="500" applyNumberFormat="1" applyFont="1" applyAlignment="1">
      <alignment horizontal="left" vertical="center"/>
    </xf>
    <xf numFmtId="1" fontId="28" fillId="0" borderId="0" xfId="500" applyNumberFormat="1" applyFont="1" applyAlignment="1">
      <alignment horizontal="center" vertical="center"/>
    </xf>
    <xf numFmtId="1" fontId="40" fillId="0" borderId="0" xfId="500" applyNumberFormat="1" applyFont="1" applyAlignment="1">
      <alignment horizontal="center" vertical="center"/>
    </xf>
    <xf numFmtId="1" fontId="0" fillId="0" borderId="4" xfId="500" applyNumberFormat="1" applyFont="1" applyBorder="1" applyAlignment="1">
      <alignment horizontal="center" vertical="center"/>
    </xf>
    <xf numFmtId="0" fontId="25" fillId="0" borderId="0" xfId="500" applyNumberFormat="1" applyFont="1" applyAlignment="1">
      <alignment horizontal="left" vertical="center"/>
    </xf>
    <xf numFmtId="1" fontId="0" fillId="0" borderId="0" xfId="0" applyNumberFormat="1" applyAlignment="1">
      <alignment horizontal="center"/>
    </xf>
    <xf numFmtId="0" fontId="30" fillId="0" borderId="0" xfId="0" applyFont="1" applyAlignment="1">
      <alignment vertical="center"/>
    </xf>
    <xf numFmtId="0" fontId="12" fillId="0" borderId="0" xfId="500" applyNumberFormat="1" applyFont="1" applyAlignment="1">
      <alignment horizontal="left" vertical="center"/>
    </xf>
    <xf numFmtId="0" fontId="16" fillId="0" borderId="13" xfId="0" applyFont="1" applyBorder="1"/>
    <xf numFmtId="0" fontId="0" fillId="0" borderId="13" xfId="0" applyBorder="1"/>
    <xf numFmtId="0" fontId="16" fillId="0" borderId="23" xfId="0" applyFont="1" applyBorder="1"/>
    <xf numFmtId="0" fontId="0" fillId="0" borderId="23" xfId="0" applyBorder="1"/>
    <xf numFmtId="0" fontId="0" fillId="0" borderId="24" xfId="0" applyBorder="1"/>
    <xf numFmtId="0" fontId="6" fillId="0" borderId="18" xfId="501" applyBorder="1"/>
    <xf numFmtId="0" fontId="6" fillId="0" borderId="19" xfId="501" applyBorder="1"/>
    <xf numFmtId="0" fontId="6" fillId="0" borderId="19" xfId="501" applyBorder="1" applyAlignment="1">
      <alignment horizontal="left" vertical="center"/>
    </xf>
    <xf numFmtId="0" fontId="6" fillId="0" borderId="20" xfId="501" applyBorder="1" applyAlignment="1">
      <alignment horizontal="center"/>
    </xf>
    <xf numFmtId="0" fontId="32" fillId="0" borderId="4" xfId="501" applyFont="1" applyBorder="1" applyAlignment="1">
      <alignment horizontal="center" vertical="center" wrapText="1"/>
    </xf>
    <xf numFmtId="0" fontId="32" fillId="0" borderId="16" xfId="501" applyFont="1" applyBorder="1" applyAlignment="1">
      <alignment horizontal="center" vertical="center" wrapText="1"/>
    </xf>
    <xf numFmtId="0" fontId="6" fillId="0" borderId="14" xfId="501" applyBorder="1"/>
    <xf numFmtId="0" fontId="32" fillId="0" borderId="0" xfId="501" applyFont="1" applyAlignment="1">
      <alignment horizontal="center" wrapText="1"/>
    </xf>
    <xf numFmtId="0" fontId="32" fillId="0" borderId="0" xfId="501" applyFont="1" applyAlignment="1">
      <alignment horizontal="left" vertical="center" wrapText="1"/>
    </xf>
    <xf numFmtId="0" fontId="32" fillId="0" borderId="4" xfId="501" applyFont="1" applyBorder="1" applyAlignment="1">
      <alignment horizontal="center" wrapText="1"/>
    </xf>
    <xf numFmtId="0" fontId="32" fillId="0" borderId="15" xfId="501" applyFont="1" applyBorder="1" applyAlignment="1">
      <alignment horizontal="center" wrapText="1"/>
    </xf>
    <xf numFmtId="0" fontId="32" fillId="0" borderId="8" xfId="501" applyFont="1" applyBorder="1" applyAlignment="1">
      <alignment horizontal="center" wrapText="1"/>
    </xf>
    <xf numFmtId="0" fontId="32" fillId="0" borderId="8" xfId="501" applyFont="1" applyBorder="1" applyAlignment="1">
      <alignment horizontal="left" vertical="center" wrapText="1"/>
    </xf>
    <xf numFmtId="0" fontId="32" fillId="0" borderId="17" xfId="501" applyFont="1" applyBorder="1" applyAlignment="1">
      <alignment horizontal="center" wrapText="1"/>
    </xf>
    <xf numFmtId="1" fontId="41" fillId="0" borderId="4" xfId="500" applyNumberFormat="1" applyFont="1" applyBorder="1" applyAlignment="1">
      <alignment horizontal="center" vertical="center"/>
    </xf>
    <xf numFmtId="0" fontId="0" fillId="0" borderId="21" xfId="500" applyNumberFormat="1" applyFont="1" applyBorder="1" applyAlignment="1">
      <alignment horizontal="center" vertical="center"/>
    </xf>
    <xf numFmtId="1" fontId="0" fillId="0" borderId="25" xfId="500" applyNumberFormat="1" applyFont="1" applyBorder="1" applyAlignment="1">
      <alignment horizontal="center" vertical="center"/>
    </xf>
    <xf numFmtId="1" fontId="0" fillId="0" borderId="28" xfId="500" applyNumberFormat="1" applyFont="1" applyBorder="1" applyAlignment="1">
      <alignment horizontal="center" vertical="center"/>
    </xf>
    <xf numFmtId="0" fontId="0" fillId="0" borderId="23" xfId="500" applyNumberFormat="1" applyFont="1" applyBorder="1" applyAlignment="1">
      <alignment horizontal="center" vertical="center"/>
    </xf>
    <xf numFmtId="0" fontId="0" fillId="0" borderId="29" xfId="500" applyNumberFormat="1" applyFont="1" applyBorder="1" applyAlignment="1">
      <alignment horizontal="center" vertical="center"/>
    </xf>
    <xf numFmtId="0" fontId="41" fillId="0" borderId="30" xfId="500" applyNumberFormat="1" applyFont="1" applyBorder="1" applyAlignment="1">
      <alignment horizontal="center" vertical="center" wrapText="1"/>
    </xf>
    <xf numFmtId="0" fontId="41" fillId="0" borderId="31" xfId="500" applyNumberFormat="1" applyFont="1" applyBorder="1" applyAlignment="1">
      <alignment horizontal="center" vertical="center" wrapText="1"/>
    </xf>
    <xf numFmtId="0" fontId="41" fillId="0" borderId="32" xfId="500" applyNumberFormat="1" applyFont="1" applyBorder="1" applyAlignment="1">
      <alignment horizontal="center" vertical="center" wrapText="1"/>
    </xf>
    <xf numFmtId="0" fontId="42" fillId="20" borderId="0" xfId="0" applyFont="1" applyFill="1" applyAlignment="1">
      <alignment horizontal="center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7" fillId="18" borderId="19" xfId="0" applyFont="1" applyFill="1" applyBorder="1" applyAlignment="1">
      <alignment horizontal="center" vertical="center" wrapText="1"/>
    </xf>
    <xf numFmtId="0" fontId="28" fillId="0" borderId="0" xfId="500" applyNumberFormat="1" applyFont="1" applyAlignment="1">
      <alignment horizontal="center" vertical="center"/>
    </xf>
    <xf numFmtId="1" fontId="17" fillId="0" borderId="0" xfId="500" applyNumberFormat="1" applyFont="1" applyAlignment="1">
      <alignment horizontal="center" vertical="center"/>
    </xf>
    <xf numFmtId="0" fontId="45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textRotation="180"/>
    </xf>
    <xf numFmtId="0" fontId="0" fillId="4" borderId="0" xfId="0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8" fillId="1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" fontId="33" fillId="0" borderId="0" xfId="500" applyNumberFormat="1" applyFont="1" applyAlignment="1">
      <alignment horizontal="center" vertical="center"/>
    </xf>
    <xf numFmtId="0" fontId="37" fillId="0" borderId="0" xfId="501" applyFont="1" applyAlignment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 shrinkToFit="1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1" fontId="18" fillId="0" borderId="4" xfId="500" applyNumberFormat="1" applyFont="1" applyBorder="1" applyAlignment="1">
      <alignment horizontal="center" vertical="center"/>
    </xf>
    <xf numFmtId="168" fontId="31" fillId="0" borderId="0" xfId="500" applyNumberFormat="1" applyFont="1" applyAlignment="1">
      <alignment horizontal="center" vertical="center"/>
    </xf>
    <xf numFmtId="0" fontId="11" fillId="0" borderId="33" xfId="500" applyNumberFormat="1" applyFont="1" applyBorder="1" applyAlignment="1">
      <alignment horizontal="center" vertical="center" wrapText="1"/>
    </xf>
    <xf numFmtId="1" fontId="41" fillId="0" borderId="26" xfId="500" applyNumberFormat="1" applyFont="1" applyBorder="1" applyAlignment="1">
      <alignment horizontal="center" vertical="center"/>
    </xf>
    <xf numFmtId="1" fontId="47" fillId="0" borderId="27" xfId="500" applyNumberFormat="1" applyFont="1" applyBorder="1" applyAlignment="1">
      <alignment horizontal="center" vertical="center"/>
    </xf>
    <xf numFmtId="1" fontId="41" fillId="0" borderId="27" xfId="500" applyNumberFormat="1" applyFont="1" applyBorder="1" applyAlignment="1">
      <alignment horizontal="center" vertical="center"/>
    </xf>
    <xf numFmtId="0" fontId="48" fillId="0" borderId="5" xfId="500" applyNumberFormat="1" applyFont="1" applyBorder="1" applyAlignment="1">
      <alignment horizontal="center" vertical="center" wrapText="1"/>
    </xf>
    <xf numFmtId="0" fontId="48" fillId="0" borderId="9" xfId="500" applyNumberFormat="1" applyFont="1" applyBorder="1" applyAlignment="1">
      <alignment horizontal="center" vertical="center" wrapText="1"/>
    </xf>
    <xf numFmtId="1" fontId="38" fillId="0" borderId="29" xfId="500" applyNumberFormat="1" applyFont="1" applyBorder="1" applyAlignment="1">
      <alignment horizontal="center" vertical="center" wrapText="1"/>
    </xf>
    <xf numFmtId="0" fontId="28" fillId="0" borderId="25" xfId="500" applyNumberFormat="1" applyFont="1" applyBorder="1" applyAlignment="1">
      <alignment horizontal="center" vertical="center" wrapText="1"/>
    </xf>
    <xf numFmtId="0" fontId="28" fillId="0" borderId="26" xfId="500" applyNumberFormat="1" applyFont="1" applyBorder="1" applyAlignment="1">
      <alignment horizontal="center" vertical="center" wrapText="1"/>
    </xf>
    <xf numFmtId="1" fontId="41" fillId="0" borderId="25" xfId="500" applyNumberFormat="1" applyFont="1" applyBorder="1" applyAlignment="1">
      <alignment horizontal="center" vertical="center"/>
    </xf>
    <xf numFmtId="1" fontId="49" fillId="0" borderId="40" xfId="500" applyNumberFormat="1" applyFont="1" applyBorder="1" applyAlignment="1">
      <alignment horizontal="center" vertical="center"/>
    </xf>
    <xf numFmtId="1" fontId="38" fillId="0" borderId="27" xfId="500" applyNumberFormat="1" applyFont="1" applyBorder="1" applyAlignment="1">
      <alignment horizontal="center" vertical="center"/>
    </xf>
    <xf numFmtId="1" fontId="49" fillId="0" borderId="27" xfId="500" applyNumberFormat="1" applyFont="1" applyBorder="1" applyAlignment="1">
      <alignment horizontal="center" vertical="center"/>
    </xf>
    <xf numFmtId="1" fontId="38" fillId="0" borderId="39" xfId="500" applyNumberFormat="1" applyFont="1" applyBorder="1" applyAlignment="1">
      <alignment horizontal="center" vertical="center"/>
    </xf>
    <xf numFmtId="166" fontId="14" fillId="0" borderId="0" xfId="500" applyNumberFormat="1" applyFont="1" applyAlignment="1">
      <alignment horizontal="center" vertical="center"/>
    </xf>
    <xf numFmtId="1" fontId="0" fillId="0" borderId="0" xfId="500" applyNumberFormat="1" applyFont="1" applyAlignment="1">
      <alignment horizontal="left" vertical="center"/>
    </xf>
    <xf numFmtId="0" fontId="28" fillId="0" borderId="33" xfId="500" applyNumberFormat="1" applyFont="1" applyBorder="1" applyAlignment="1">
      <alignment horizontal="center" vertical="center" wrapText="1"/>
    </xf>
    <xf numFmtId="1" fontId="38" fillId="0" borderId="41" xfId="500" applyNumberFormat="1" applyFont="1" applyBorder="1" applyAlignment="1">
      <alignment horizontal="center" vertical="center" wrapText="1"/>
    </xf>
    <xf numFmtId="1" fontId="38" fillId="0" borderId="43" xfId="500" applyNumberFormat="1" applyFont="1" applyBorder="1" applyAlignment="1">
      <alignment horizontal="center" vertical="center" wrapText="1"/>
    </xf>
    <xf numFmtId="0" fontId="19" fillId="19" borderId="24" xfId="0" applyFont="1" applyFill="1" applyBorder="1" applyAlignment="1" applyProtection="1">
      <alignment horizontal="center" vertical="center" wrapText="1" shrinkToFit="1"/>
      <protection locked="0"/>
    </xf>
    <xf numFmtId="0" fontId="19" fillId="19" borderId="24" xfId="0" applyFont="1" applyFill="1" applyBorder="1" applyAlignment="1" applyProtection="1">
      <alignment horizontal="center" vertical="center"/>
      <protection locked="0"/>
    </xf>
    <xf numFmtId="0" fontId="46" fillId="19" borderId="24" xfId="0" applyFont="1" applyFill="1" applyBorder="1" applyAlignment="1" applyProtection="1">
      <alignment horizontal="center" vertical="center"/>
      <protection locked="0"/>
    </xf>
    <xf numFmtId="0" fontId="37" fillId="0" borderId="14" xfId="501" applyFont="1" applyBorder="1" applyAlignment="1">
      <alignment horizontal="left" vertical="center"/>
    </xf>
    <xf numFmtId="0" fontId="15" fillId="23" borderId="0" xfId="0" applyFont="1" applyFill="1"/>
    <xf numFmtId="0" fontId="0" fillId="23" borderId="0" xfId="0" applyFill="1" applyAlignment="1">
      <alignment horizontal="center" vertical="center"/>
    </xf>
    <xf numFmtId="0" fontId="15" fillId="24" borderId="0" xfId="0" applyFont="1" applyFill="1"/>
    <xf numFmtId="0" fontId="0" fillId="24" borderId="0" xfId="0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 textRotation="180"/>
    </xf>
    <xf numFmtId="0" fontId="45" fillId="0" borderId="0" xfId="0" applyFont="1" applyAlignment="1">
      <alignment horizontal="center" vertical="center"/>
    </xf>
    <xf numFmtId="0" fontId="55" fillId="24" borderId="0" xfId="0" applyFont="1" applyFill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7" fillId="4" borderId="0" xfId="0" applyFont="1" applyFill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0" fontId="57" fillId="13" borderId="0" xfId="0" applyFont="1" applyFill="1" applyAlignment="1">
      <alignment horizontal="center" vertical="center"/>
    </xf>
    <xf numFmtId="0" fontId="57" fillId="7" borderId="0" xfId="0" applyFont="1" applyFill="1" applyAlignment="1">
      <alignment horizontal="center" vertical="center"/>
    </xf>
    <xf numFmtId="0" fontId="57" fillId="10" borderId="0" xfId="0" applyFont="1" applyFill="1" applyAlignment="1">
      <alignment horizontal="center" vertical="center"/>
    </xf>
    <xf numFmtId="0" fontId="57" fillId="9" borderId="0" xfId="0" applyFont="1" applyFill="1" applyAlignment="1">
      <alignment horizontal="center" vertical="center"/>
    </xf>
    <xf numFmtId="0" fontId="57" fillId="11" borderId="0" xfId="0" applyFont="1" applyFill="1" applyAlignment="1">
      <alignment horizontal="center" vertical="center"/>
    </xf>
    <xf numFmtId="0" fontId="55" fillId="23" borderId="0" xfId="0" applyFont="1" applyFill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19" borderId="24" xfId="0" applyFill="1" applyBorder="1" applyAlignment="1" applyProtection="1">
      <alignment horizontal="center" vertical="center"/>
      <protection locked="0"/>
    </xf>
    <xf numFmtId="0" fontId="0" fillId="19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textRotation="180"/>
    </xf>
    <xf numFmtId="0" fontId="0" fillId="24" borderId="0" xfId="0" applyFill="1"/>
    <xf numFmtId="0" fontId="0" fillId="5" borderId="0" xfId="0" applyFill="1"/>
    <xf numFmtId="0" fontId="0" fillId="23" borderId="0" xfId="0" applyFill="1"/>
    <xf numFmtId="0" fontId="3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18" fillId="15" borderId="3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0" fontId="0" fillId="25" borderId="0" xfId="0" applyFill="1"/>
    <xf numFmtId="0" fontId="18" fillId="15" borderId="1" xfId="0" applyFont="1" applyFill="1" applyBorder="1" applyAlignment="1">
      <alignment horizontal="center" vertical="center" wrapText="1"/>
    </xf>
    <xf numFmtId="0" fontId="57" fillId="8" borderId="0" xfId="0" applyFont="1" applyFill="1" applyAlignment="1">
      <alignment horizontal="center" vertical="center"/>
    </xf>
    <xf numFmtId="0" fontId="0" fillId="17" borderId="19" xfId="0" applyFill="1" applyBorder="1" applyAlignment="1">
      <alignment horizontal="center" vertical="center" wrapText="1"/>
    </xf>
    <xf numFmtId="0" fontId="55" fillId="25" borderId="0" xfId="0" applyFont="1" applyFill="1" applyAlignment="1">
      <alignment horizontal="center" vertical="center"/>
    </xf>
    <xf numFmtId="0" fontId="5" fillId="19" borderId="4" xfId="0" applyFont="1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14" xfId="0" applyFill="1" applyBorder="1" applyAlignment="1" applyProtection="1">
      <alignment horizontal="center" vertical="center"/>
      <protection locked="0"/>
    </xf>
    <xf numFmtId="164" fontId="0" fillId="19" borderId="0" xfId="493" applyFont="1" applyFill="1" applyBorder="1" applyAlignment="1" applyProtection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0" xfId="493" applyFont="1" applyFill="1" applyBorder="1" applyAlignment="1" applyProtection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34" fillId="19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0" fontId="60" fillId="4" borderId="0" xfId="0" applyFont="1" applyFill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5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0" xfId="0" applyNumberFormat="1" applyFont="1"/>
    <xf numFmtId="2" fontId="18" fillId="0" borderId="0" xfId="0" applyNumberFormat="1" applyFont="1" applyAlignment="1">
      <alignment vertical="center" wrapText="1"/>
    </xf>
    <xf numFmtId="0" fontId="5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textRotation="180"/>
    </xf>
    <xf numFmtId="0" fontId="34" fillId="4" borderId="0" xfId="0" applyFont="1" applyFill="1" applyAlignment="1">
      <alignment horizontal="center" vertical="center"/>
    </xf>
    <xf numFmtId="0" fontId="34" fillId="4" borderId="0" xfId="0" applyFont="1" applyFill="1" applyAlignment="1">
      <alignment vertical="center" textRotation="90" wrapText="1"/>
    </xf>
    <xf numFmtId="0" fontId="34" fillId="4" borderId="0" xfId="0" applyFont="1" applyFill="1" applyAlignment="1">
      <alignment vertical="center"/>
    </xf>
    <xf numFmtId="0" fontId="51" fillId="4" borderId="0" xfId="0" applyFont="1" applyFill="1" applyAlignment="1">
      <alignment vertical="center" wrapText="1"/>
    </xf>
    <xf numFmtId="0" fontId="34" fillId="4" borderId="0" xfId="0" applyFont="1" applyFill="1" applyAlignment="1">
      <alignment vertical="center" wrapText="1"/>
    </xf>
    <xf numFmtId="0" fontId="52" fillId="4" borderId="0" xfId="0" applyFont="1" applyFill="1" applyAlignment="1">
      <alignment vertical="center" wrapText="1"/>
    </xf>
    <xf numFmtId="0" fontId="53" fillId="4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34" fillId="4" borderId="0" xfId="0" applyFont="1" applyFill="1" applyAlignment="1">
      <alignment horizontal="center" vertical="center" wrapText="1"/>
    </xf>
    <xf numFmtId="0" fontId="4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3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4" fillId="4" borderId="0" xfId="0" applyFont="1" applyFill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" vertical="center" wrapText="1"/>
    </xf>
    <xf numFmtId="0" fontId="0" fillId="0" borderId="0" xfId="0" quotePrefix="1"/>
    <xf numFmtId="1" fontId="0" fillId="0" borderId="0" xfId="0" applyNumberFormat="1"/>
    <xf numFmtId="1" fontId="0" fillId="3" borderId="0" xfId="0" applyNumberFormat="1" applyFill="1"/>
    <xf numFmtId="0" fontId="0" fillId="27" borderId="0" xfId="0" applyFill="1"/>
    <xf numFmtId="1" fontId="0" fillId="27" borderId="0" xfId="0" applyNumberFormat="1" applyFill="1"/>
    <xf numFmtId="0" fontId="0" fillId="28" borderId="0" xfId="0" applyFill="1"/>
    <xf numFmtId="0" fontId="18" fillId="0" borderId="0" xfId="0" applyFont="1" applyAlignment="1">
      <alignment vertical="center"/>
    </xf>
    <xf numFmtId="0" fontId="54" fillId="0" borderId="0" xfId="0" applyFont="1"/>
    <xf numFmtId="0" fontId="52" fillId="0" borderId="0" xfId="0" applyFont="1" applyAlignment="1">
      <alignment horizontal="right" vertical="center"/>
    </xf>
    <xf numFmtId="0" fontId="52" fillId="4" borderId="0" xfId="0" applyFont="1" applyFill="1" applyAlignment="1">
      <alignment horizontal="center" vertical="center" wrapText="1"/>
    </xf>
    <xf numFmtId="0" fontId="18" fillId="17" borderId="0" xfId="0" applyFont="1" applyFill="1"/>
    <xf numFmtId="0" fontId="0" fillId="17" borderId="0" xfId="0" applyFill="1"/>
    <xf numFmtId="0" fontId="57" fillId="17" borderId="0" xfId="0" applyFont="1" applyFill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18" fillId="17" borderId="0" xfId="0" applyFont="1" applyFill="1" applyAlignment="1">
      <alignment horizontal="center" vertical="center"/>
    </xf>
    <xf numFmtId="0" fontId="18" fillId="29" borderId="0" xfId="0" applyFont="1" applyFill="1"/>
    <xf numFmtId="0" fontId="0" fillId="29" borderId="0" xfId="0" applyFill="1"/>
    <xf numFmtId="0" fontId="57" fillId="29" borderId="0" xfId="0" applyFont="1" applyFill="1" applyAlignment="1">
      <alignment horizontal="center" vertical="center"/>
    </xf>
    <xf numFmtId="0" fontId="17" fillId="29" borderId="0" xfId="0" applyFont="1" applyFill="1" applyAlignment="1">
      <alignment horizontal="center" vertical="center" wrapText="1"/>
    </xf>
    <xf numFmtId="0" fontId="18" fillId="29" borderId="0" xfId="0" applyFont="1" applyFill="1" applyAlignment="1">
      <alignment horizontal="center" vertical="center"/>
    </xf>
    <xf numFmtId="0" fontId="54" fillId="4" borderId="0" xfId="0" applyFont="1" applyFill="1" applyAlignment="1">
      <alignment vertical="center"/>
    </xf>
    <xf numFmtId="1" fontId="41" fillId="0" borderId="8" xfId="500" applyNumberFormat="1" applyFont="1" applyBorder="1" applyAlignment="1">
      <alignment horizontal="center" vertical="center"/>
    </xf>
    <xf numFmtId="1" fontId="41" fillId="0" borderId="2" xfId="500" applyNumberFormat="1" applyFont="1" applyBorder="1" applyAlignment="1">
      <alignment horizontal="center" vertical="center"/>
    </xf>
    <xf numFmtId="1" fontId="41" fillId="0" borderId="15" xfId="500" applyNumberFormat="1" applyFont="1" applyBorder="1" applyAlignment="1">
      <alignment horizontal="center" vertical="center"/>
    </xf>
    <xf numFmtId="1" fontId="41" fillId="0" borderId="29" xfId="500" applyNumberFormat="1" applyFont="1" applyBorder="1" applyAlignment="1">
      <alignment horizontal="center" vertical="center"/>
    </xf>
    <xf numFmtId="1" fontId="41" fillId="0" borderId="23" xfId="500" applyNumberFormat="1" applyFont="1" applyBorder="1" applyAlignment="1">
      <alignment horizontal="center" vertical="center"/>
    </xf>
    <xf numFmtId="1" fontId="18" fillId="0" borderId="13" xfId="500" applyNumberFormat="1" applyFont="1" applyBorder="1" applyAlignment="1">
      <alignment horizontal="center" vertical="center"/>
    </xf>
    <xf numFmtId="1" fontId="17" fillId="0" borderId="19" xfId="500" applyNumberFormat="1" applyFont="1" applyBorder="1" applyAlignment="1">
      <alignment horizontal="center" vertical="center"/>
    </xf>
    <xf numFmtId="1" fontId="6" fillId="0" borderId="8" xfId="500" applyNumberFormat="1" applyBorder="1" applyAlignment="1">
      <alignment horizontal="center" vertical="center"/>
    </xf>
    <xf numFmtId="0" fontId="6" fillId="0" borderId="8" xfId="0" applyFont="1" applyBorder="1"/>
    <xf numFmtId="1" fontId="0" fillId="0" borderId="0" xfId="500" applyNumberFormat="1" applyFont="1" applyAlignment="1">
      <alignment vertical="center"/>
    </xf>
    <xf numFmtId="1" fontId="41" fillId="0" borderId="39" xfId="500" applyNumberFormat="1" applyFont="1" applyBorder="1" applyAlignment="1">
      <alignment horizontal="center" vertical="center"/>
    </xf>
    <xf numFmtId="1" fontId="41" fillId="0" borderId="44" xfId="500" applyNumberFormat="1" applyFont="1" applyBorder="1" applyAlignment="1">
      <alignment horizontal="center" vertical="center"/>
    </xf>
    <xf numFmtId="1" fontId="0" fillId="0" borderId="26" xfId="500" applyNumberFormat="1" applyFont="1" applyBorder="1" applyAlignment="1">
      <alignment horizontal="center" vertical="center"/>
    </xf>
    <xf numFmtId="0" fontId="0" fillId="0" borderId="27" xfId="500" applyNumberFormat="1" applyFont="1" applyBorder="1" applyAlignment="1">
      <alignment horizontal="center" vertical="center"/>
    </xf>
    <xf numFmtId="0" fontId="48" fillId="0" borderId="34" xfId="50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 textRotation="90"/>
    </xf>
    <xf numFmtId="0" fontId="50" fillId="4" borderId="0" xfId="0" applyFont="1" applyFill="1" applyAlignment="1">
      <alignment horizontal="right" vertical="center"/>
    </xf>
    <xf numFmtId="0" fontId="0" fillId="27" borderId="0" xfId="0" quotePrefix="1" applyFill="1"/>
    <xf numFmtId="0" fontId="18" fillId="4" borderId="23" xfId="0" quotePrefix="1" applyFont="1" applyFill="1" applyBorder="1" applyAlignment="1">
      <alignment horizontal="center" vertical="center" wrapText="1"/>
    </xf>
    <xf numFmtId="0" fontId="17" fillId="30" borderId="0" xfId="0" applyFont="1" applyFill="1" applyAlignment="1">
      <alignment horizontal="center" vertical="center" wrapText="1"/>
    </xf>
    <xf numFmtId="0" fontId="0" fillId="30" borderId="0" xfId="0" applyFill="1"/>
    <xf numFmtId="0" fontId="18" fillId="30" borderId="0" xfId="0" applyFont="1" applyFill="1"/>
    <xf numFmtId="0" fontId="40" fillId="0" borderId="4" xfId="500" applyNumberFormat="1" applyFont="1" applyBorder="1" applyAlignment="1">
      <alignment horizontal="center" vertical="center" wrapText="1"/>
    </xf>
    <xf numFmtId="0" fontId="11" fillId="0" borderId="4" xfId="500" applyNumberFormat="1" applyFont="1" applyBorder="1" applyAlignment="1">
      <alignment horizontal="center" vertical="center" textRotation="90"/>
    </xf>
    <xf numFmtId="1" fontId="49" fillId="0" borderId="4" xfId="500" applyNumberFormat="1" applyFont="1" applyBorder="1" applyAlignment="1">
      <alignment horizontal="center" vertical="center" wrapText="1"/>
    </xf>
    <xf numFmtId="0" fontId="49" fillId="0" borderId="4" xfId="500" applyNumberFormat="1" applyFont="1" applyBorder="1" applyAlignment="1">
      <alignment horizontal="center" vertical="center" wrapText="1"/>
    </xf>
    <xf numFmtId="0" fontId="45" fillId="0" borderId="0" xfId="500" applyNumberFormat="1" applyFont="1" applyAlignment="1">
      <alignment horizontal="left" vertical="center"/>
    </xf>
    <xf numFmtId="1" fontId="0" fillId="0" borderId="24" xfId="500" applyNumberFormat="1" applyFont="1" applyBorder="1" applyAlignment="1">
      <alignment horizontal="center" vertical="center"/>
    </xf>
    <xf numFmtId="166" fontId="14" fillId="0" borderId="24" xfId="500" applyNumberFormat="1" applyFont="1" applyBorder="1" applyAlignment="1">
      <alignment horizontal="center" vertical="center"/>
    </xf>
    <xf numFmtId="0" fontId="65" fillId="0" borderId="4" xfId="50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textRotation="90"/>
    </xf>
    <xf numFmtId="0" fontId="39" fillId="4" borderId="18" xfId="0" applyFont="1" applyFill="1" applyBorder="1" applyAlignment="1">
      <alignment horizontal="center" vertical="center" textRotation="90"/>
    </xf>
    <xf numFmtId="0" fontId="18" fillId="19" borderId="19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18" fillId="23" borderId="19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0" fillId="19" borderId="19" xfId="0" applyFill="1" applyBorder="1" applyAlignment="1" applyProtection="1">
      <alignment horizontal="center" vertical="center"/>
      <protection locked="0"/>
    </xf>
    <xf numFmtId="0" fontId="0" fillId="19" borderId="13" xfId="0" applyFill="1" applyBorder="1" applyAlignment="1" applyProtection="1">
      <alignment horizontal="center" vertical="center"/>
      <protection locked="0"/>
    </xf>
    <xf numFmtId="0" fontId="0" fillId="19" borderId="20" xfId="0" applyFill="1" applyBorder="1" applyAlignment="1" applyProtection="1">
      <alignment horizontal="center" vertical="center"/>
      <protection locked="0"/>
    </xf>
    <xf numFmtId="0" fontId="0" fillId="19" borderId="19" xfId="0" applyFill="1" applyBorder="1" applyAlignment="1">
      <alignment horizontal="center" vertical="center"/>
    </xf>
    <xf numFmtId="0" fontId="39" fillId="4" borderId="14" xfId="0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 vertical="center" textRotation="180"/>
    </xf>
    <xf numFmtId="0" fontId="18" fillId="23" borderId="0" xfId="0" applyFont="1" applyFill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169" fontId="0" fillId="4" borderId="0" xfId="0" applyNumberForma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19" borderId="0" xfId="0" applyFont="1" applyFill="1" applyAlignment="1">
      <alignment horizontal="center" vertical="center" textRotation="180"/>
    </xf>
    <xf numFmtId="0" fontId="18" fillId="19" borderId="0" xfId="0" applyFont="1" applyFill="1" applyAlignment="1">
      <alignment horizontal="center" vertical="center"/>
    </xf>
    <xf numFmtId="169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16" fillId="19" borderId="0" xfId="0" applyFont="1" applyFill="1" applyAlignment="1" applyProtection="1">
      <alignment horizontal="center" vertical="center"/>
      <protection locked="0"/>
    </xf>
    <xf numFmtId="0" fontId="19" fillId="19" borderId="0" xfId="0" applyFont="1" applyFill="1" applyAlignment="1" applyProtection="1">
      <alignment horizontal="center" vertical="center" wrapText="1" shrinkToFit="1"/>
      <protection locked="0"/>
    </xf>
    <xf numFmtId="0" fontId="0" fillId="19" borderId="0" xfId="0" applyFill="1" applyAlignment="1" applyProtection="1">
      <alignment horizontal="center" vertical="center"/>
      <protection locked="0"/>
    </xf>
    <xf numFmtId="0" fontId="39" fillId="4" borderId="15" xfId="0" applyFont="1" applyFill="1" applyBorder="1" applyAlignment="1">
      <alignment horizontal="center" vertical="center" textRotation="90"/>
    </xf>
    <xf numFmtId="0" fontId="39" fillId="19" borderId="8" xfId="0" applyFont="1" applyFill="1" applyBorder="1" applyAlignment="1">
      <alignment horizontal="center" vertical="center" textRotation="180"/>
    </xf>
    <xf numFmtId="0" fontId="18" fillId="19" borderId="8" xfId="0" applyFont="1" applyFill="1" applyBorder="1" applyAlignment="1">
      <alignment horizontal="center" vertical="center"/>
    </xf>
    <xf numFmtId="0" fontId="18" fillId="19" borderId="38" xfId="0" applyFont="1" applyFill="1" applyBorder="1" applyAlignment="1">
      <alignment horizontal="center" vertical="center"/>
    </xf>
    <xf numFmtId="0" fontId="18" fillId="23" borderId="8" xfId="0" applyFont="1" applyFill="1" applyBorder="1" applyAlignment="1">
      <alignment horizontal="center" vertical="center"/>
    </xf>
    <xf numFmtId="0" fontId="18" fillId="24" borderId="8" xfId="0" applyFont="1" applyFill="1" applyBorder="1" applyAlignment="1">
      <alignment horizontal="center" vertical="center"/>
    </xf>
    <xf numFmtId="0" fontId="19" fillId="19" borderId="23" xfId="0" applyFont="1" applyFill="1" applyBorder="1" applyAlignment="1" applyProtection="1">
      <alignment horizontal="center" vertical="center" wrapText="1" shrinkToFit="1"/>
      <protection locked="0"/>
    </xf>
    <xf numFmtId="0" fontId="16" fillId="19" borderId="8" xfId="0" applyFont="1" applyFill="1" applyBorder="1" applyAlignment="1" applyProtection="1">
      <alignment horizontal="center" vertical="center"/>
      <protection locked="0"/>
    </xf>
    <xf numFmtId="0" fontId="19" fillId="19" borderId="23" xfId="0" applyFont="1" applyFill="1" applyBorder="1" applyAlignment="1" applyProtection="1">
      <alignment horizontal="center" vertical="center"/>
      <protection locked="0"/>
    </xf>
    <xf numFmtId="0" fontId="19" fillId="19" borderId="8" xfId="0" applyFont="1" applyFill="1" applyBorder="1" applyAlignment="1" applyProtection="1">
      <alignment horizontal="center" vertical="center" wrapText="1" shrinkToFit="1"/>
      <protection locked="0"/>
    </xf>
    <xf numFmtId="0" fontId="46" fillId="19" borderId="23" xfId="0" applyFont="1" applyFill="1" applyBorder="1" applyAlignment="1" applyProtection="1">
      <alignment horizontal="center" vertical="center"/>
      <protection locked="0"/>
    </xf>
    <xf numFmtId="0" fontId="0" fillId="19" borderId="8" xfId="0" applyFill="1" applyBorder="1" applyAlignment="1" applyProtection="1">
      <alignment horizontal="center" vertical="center"/>
      <protection locked="0"/>
    </xf>
    <xf numFmtId="0" fontId="0" fillId="19" borderId="23" xfId="0" applyFill="1" applyBorder="1" applyAlignment="1" applyProtection="1">
      <alignment horizontal="center" vertical="center"/>
      <protection locked="0"/>
    </xf>
    <xf numFmtId="0" fontId="0" fillId="19" borderId="17" xfId="0" applyFill="1" applyBorder="1" applyAlignment="1" applyProtection="1">
      <alignment horizontal="center" vertical="center"/>
      <protection locked="0"/>
    </xf>
    <xf numFmtId="169" fontId="0" fillId="19" borderId="8" xfId="0" applyNumberFormat="1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4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180"/>
    </xf>
    <xf numFmtId="0" fontId="0" fillId="0" borderId="12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textRotation="90" wrapText="1"/>
    </xf>
    <xf numFmtId="0" fontId="0" fillId="5" borderId="12" xfId="0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7" fillId="29" borderId="12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vertical="center" textRotation="90"/>
    </xf>
    <xf numFmtId="0" fontId="39" fillId="0" borderId="18" xfId="0" applyFont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0" fontId="67" fillId="19" borderId="0" xfId="0" applyFont="1" applyFill="1" applyAlignment="1">
      <alignment horizontal="center" vertical="center" textRotation="90"/>
    </xf>
    <xf numFmtId="0" fontId="39" fillId="0" borderId="14" xfId="0" applyFont="1" applyBorder="1" applyAlignment="1">
      <alignment horizontal="center" vertical="center" textRotation="90"/>
    </xf>
    <xf numFmtId="0" fontId="67" fillId="0" borderId="0" xfId="0" applyFont="1" applyAlignment="1">
      <alignment horizontal="center" vertical="center" textRotation="180"/>
    </xf>
    <xf numFmtId="0" fontId="0" fillId="4" borderId="0" xfId="0" applyFill="1" applyAlignment="1" applyProtection="1">
      <alignment horizontal="center" vertical="center"/>
      <protection locked="0"/>
    </xf>
    <xf numFmtId="0" fontId="39" fillId="0" borderId="15" xfId="0" applyFont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/>
    </xf>
    <xf numFmtId="0" fontId="67" fillId="0" borderId="8" xfId="0" applyFont="1" applyBorder="1" applyAlignment="1">
      <alignment horizontal="center" vertical="center" textRotation="90"/>
    </xf>
    <xf numFmtId="0" fontId="18" fillId="25" borderId="8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4" fillId="0" borderId="12" xfId="0" applyFont="1" applyBorder="1" applyAlignment="1">
      <alignment vertical="center" textRotation="90" wrapText="1"/>
    </xf>
    <xf numFmtId="0" fontId="51" fillId="2" borderId="12" xfId="0" applyFont="1" applyFill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3" borderId="12" xfId="0" applyFont="1" applyFill="1" applyBorder="1" applyAlignment="1">
      <alignment vertical="center" wrapText="1"/>
    </xf>
    <xf numFmtId="0" fontId="34" fillId="13" borderId="12" xfId="0" applyFont="1" applyFill="1" applyBorder="1" applyAlignment="1">
      <alignment vertical="center" wrapText="1"/>
    </xf>
    <xf numFmtId="0" fontId="34" fillId="7" borderId="12" xfId="0" applyFont="1" applyFill="1" applyBorder="1" applyAlignment="1">
      <alignment vertical="center" wrapText="1"/>
    </xf>
    <xf numFmtId="0" fontId="34" fillId="10" borderId="12" xfId="0" applyFont="1" applyFill="1" applyBorder="1" applyAlignment="1">
      <alignment vertical="center" wrapText="1"/>
    </xf>
    <xf numFmtId="0" fontId="52" fillId="15" borderId="12" xfId="0" applyFont="1" applyFill="1" applyBorder="1" applyAlignment="1">
      <alignment vertical="center" wrapText="1"/>
    </xf>
    <xf numFmtId="0" fontId="52" fillId="20" borderId="12" xfId="0" applyFont="1" applyFill="1" applyBorder="1" applyAlignment="1">
      <alignment vertical="center" wrapText="1"/>
    </xf>
    <xf numFmtId="0" fontId="52" fillId="16" borderId="12" xfId="0" applyFont="1" applyFill="1" applyBorder="1" applyAlignment="1">
      <alignment vertical="center" wrapText="1"/>
    </xf>
    <xf numFmtId="0" fontId="52" fillId="8" borderId="12" xfId="0" applyFont="1" applyFill="1" applyBorder="1" applyAlignment="1">
      <alignment vertical="center" wrapText="1"/>
    </xf>
    <xf numFmtId="0" fontId="53" fillId="11" borderId="12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vertical="center" wrapText="1"/>
    </xf>
    <xf numFmtId="0" fontId="53" fillId="18" borderId="12" xfId="0" applyFont="1" applyFill="1" applyBorder="1" applyAlignment="1">
      <alignment vertical="center" wrapText="1"/>
    </xf>
    <xf numFmtId="0" fontId="53" fillId="30" borderId="12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18" fillId="22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44" fillId="21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1" borderId="8" xfId="0" applyFill="1" applyBorder="1" applyAlignment="1">
      <alignment horizontal="center" vertical="center" wrapText="1"/>
    </xf>
    <xf numFmtId="0" fontId="0" fillId="32" borderId="8" xfId="0" applyFill="1" applyBorder="1" applyAlignment="1">
      <alignment horizontal="center" vertical="center" wrapText="1"/>
    </xf>
    <xf numFmtId="0" fontId="17" fillId="33" borderId="8" xfId="0" applyFont="1" applyFill="1" applyBorder="1" applyAlignment="1">
      <alignment horizontal="center" vertical="center" wrapText="1"/>
    </xf>
    <xf numFmtId="0" fontId="0" fillId="34" borderId="8" xfId="0" applyFill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34" fillId="19" borderId="19" xfId="0" applyFont="1" applyFill="1" applyBorder="1" applyAlignment="1">
      <alignment horizontal="center" vertical="center"/>
    </xf>
    <xf numFmtId="0" fontId="34" fillId="19" borderId="0" xfId="0" applyFont="1" applyFill="1" applyAlignment="1">
      <alignment horizontal="center" vertical="center"/>
    </xf>
    <xf numFmtId="0" fontId="34" fillId="19" borderId="8" xfId="0" applyFont="1" applyFill="1" applyBorder="1" applyAlignment="1">
      <alignment horizontal="center" vertical="center"/>
    </xf>
    <xf numFmtId="0" fontId="18" fillId="19" borderId="0" xfId="0" applyFont="1" applyFill="1" applyAlignment="1">
      <alignment horizontal="center" vertical="center" wrapText="1"/>
    </xf>
    <xf numFmtId="0" fontId="18" fillId="19" borderId="8" xfId="0" applyFont="1" applyFill="1" applyBorder="1" applyAlignment="1">
      <alignment horizontal="center" vertical="center" wrapText="1"/>
    </xf>
    <xf numFmtId="169" fontId="54" fillId="4" borderId="0" xfId="0" applyNumberFormat="1" applyFont="1" applyFill="1" applyAlignment="1">
      <alignment horizontal="center" vertical="center" wrapText="1" shrinkToFit="1"/>
    </xf>
    <xf numFmtId="169" fontId="54" fillId="19" borderId="0" xfId="0" applyNumberFormat="1" applyFont="1" applyFill="1" applyAlignment="1">
      <alignment horizontal="center" vertical="center" wrapText="1" shrinkToFit="1"/>
    </xf>
    <xf numFmtId="169" fontId="54" fillId="19" borderId="8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right" wrapText="1"/>
    </xf>
    <xf numFmtId="0" fontId="11" fillId="19" borderId="4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5" fontId="19" fillId="0" borderId="0" xfId="0" applyNumberFormat="1" applyFont="1" applyAlignment="1">
      <alignment horizontal="center" vertical="center"/>
    </xf>
    <xf numFmtId="169" fontId="54" fillId="19" borderId="0" xfId="0" applyNumberFormat="1" applyFont="1" applyFill="1" applyAlignment="1">
      <alignment horizontal="center" vertical="center"/>
    </xf>
    <xf numFmtId="169" fontId="54" fillId="4" borderId="0" xfId="0" applyNumberFormat="1" applyFont="1" applyFill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 shrinkToFit="1"/>
    </xf>
    <xf numFmtId="0" fontId="0" fillId="4" borderId="0" xfId="0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4" borderId="8" xfId="0" applyFill="1" applyBorder="1" applyAlignment="1">
      <alignment horizontal="center" vertical="center" wrapText="1" shrinkToFit="1"/>
    </xf>
    <xf numFmtId="0" fontId="17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textRotation="90"/>
    </xf>
    <xf numFmtId="0" fontId="45" fillId="4" borderId="0" xfId="0" applyFont="1" applyFill="1" applyAlignment="1">
      <alignment vertical="center" textRotation="90"/>
    </xf>
    <xf numFmtId="0" fontId="50" fillId="4" borderId="0" xfId="0" applyFont="1" applyFill="1" applyAlignment="1" applyProtection="1">
      <alignment horizontal="right" vertical="center"/>
      <protection locked="0"/>
    </xf>
    <xf numFmtId="0" fontId="39" fillId="4" borderId="18" xfId="0" applyFont="1" applyFill="1" applyBorder="1" applyAlignment="1">
      <alignment horizontal="center" vertical="center" textRotation="180"/>
    </xf>
    <xf numFmtId="0" fontId="67" fillId="19" borderId="19" xfId="0" applyFont="1" applyFill="1" applyBorder="1" applyAlignment="1">
      <alignment horizontal="center" vertical="center" textRotation="180"/>
    </xf>
    <xf numFmtId="0" fontId="0" fillId="19" borderId="19" xfId="0" applyFill="1" applyBorder="1" applyAlignment="1">
      <alignment horizontal="center" vertical="center" wrapText="1" shrinkToFit="1"/>
    </xf>
    <xf numFmtId="169" fontId="54" fillId="19" borderId="19" xfId="0" applyNumberFormat="1" applyFont="1" applyFill="1" applyBorder="1" applyAlignment="1">
      <alignment horizontal="center" vertical="center"/>
    </xf>
    <xf numFmtId="0" fontId="0" fillId="19" borderId="18" xfId="0" applyFill="1" applyBorder="1" applyAlignment="1" applyProtection="1">
      <alignment horizontal="center" vertical="center"/>
      <protection locked="0"/>
    </xf>
    <xf numFmtId="0" fontId="64" fillId="19" borderId="13" xfId="0" applyFont="1" applyFill="1" applyBorder="1" applyAlignment="1">
      <alignment horizontal="center" vertical="center" wrapText="1"/>
    </xf>
    <xf numFmtId="164" fontId="0" fillId="19" borderId="19" xfId="493" applyFont="1" applyFill="1" applyBorder="1" applyAlignment="1" applyProtection="1">
      <alignment horizontal="center" vertical="center"/>
    </xf>
    <xf numFmtId="0" fontId="39" fillId="4" borderId="14" xfId="0" applyFont="1" applyFill="1" applyBorder="1" applyAlignment="1">
      <alignment horizontal="center" vertical="center" textRotation="255"/>
    </xf>
    <xf numFmtId="0" fontId="39" fillId="0" borderId="14" xfId="0" applyFont="1" applyBorder="1" applyAlignment="1">
      <alignment horizontal="center" vertical="center" textRotation="255"/>
    </xf>
    <xf numFmtId="169" fontId="54" fillId="0" borderId="0" xfId="0" applyNumberFormat="1" applyFont="1" applyAlignment="1">
      <alignment horizontal="center" vertical="center"/>
    </xf>
    <xf numFmtId="0" fontId="39" fillId="4" borderId="14" xfId="0" applyFont="1" applyFill="1" applyBorder="1" applyAlignment="1">
      <alignment horizontal="center" vertical="center" textRotation="180"/>
    </xf>
    <xf numFmtId="0" fontId="67" fillId="19" borderId="0" xfId="0" applyFont="1" applyFill="1" applyAlignment="1">
      <alignment horizontal="center" vertical="center" textRotation="180"/>
    </xf>
    <xf numFmtId="0" fontId="39" fillId="0" borderId="15" xfId="0" applyFont="1" applyBorder="1" applyAlignment="1">
      <alignment horizontal="center" vertical="center" textRotation="255"/>
    </xf>
    <xf numFmtId="0" fontId="34" fillId="4" borderId="8" xfId="0" applyFont="1" applyFill="1" applyBorder="1" applyAlignment="1">
      <alignment horizontal="center" vertical="center"/>
    </xf>
    <xf numFmtId="169" fontId="54" fillId="0" borderId="8" xfId="0" applyNumberFormat="1" applyFont="1" applyBorder="1" applyAlignment="1">
      <alignment horizontal="center" vertical="center"/>
    </xf>
    <xf numFmtId="0" fontId="67" fillId="4" borderId="0" xfId="0" applyFont="1" applyFill="1" applyAlignment="1">
      <alignment horizontal="center" vertical="center" textRotation="9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38" borderId="0" xfId="0" applyFill="1"/>
    <xf numFmtId="0" fontId="55" fillId="38" borderId="0" xfId="0" applyFont="1" applyFill="1" applyAlignment="1">
      <alignment horizontal="center" vertical="center"/>
    </xf>
    <xf numFmtId="0" fontId="34" fillId="38" borderId="12" xfId="0" applyFont="1" applyFill="1" applyBorder="1" applyAlignment="1">
      <alignment vertical="center"/>
    </xf>
    <xf numFmtId="0" fontId="34" fillId="38" borderId="0" xfId="0" applyFont="1" applyFill="1" applyAlignment="1">
      <alignment vertical="center"/>
    </xf>
    <xf numFmtId="0" fontId="0" fillId="38" borderId="0" xfId="0" applyFill="1" applyAlignment="1">
      <alignment horizontal="center" vertical="center"/>
    </xf>
    <xf numFmtId="0" fontId="18" fillId="38" borderId="19" xfId="0" applyFont="1" applyFill="1" applyBorder="1" applyAlignment="1">
      <alignment horizontal="center" vertical="center"/>
    </xf>
    <xf numFmtId="0" fontId="18" fillId="38" borderId="0" xfId="0" applyFont="1" applyFill="1" applyAlignment="1">
      <alignment horizontal="center" vertical="center"/>
    </xf>
    <xf numFmtId="0" fontId="18" fillId="38" borderId="8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11" fillId="0" borderId="4" xfId="500" applyNumberFormat="1" applyFont="1" applyBorder="1" applyAlignment="1">
      <alignment horizontal="center" vertical="center" textRotation="90"/>
    </xf>
    <xf numFmtId="1" fontId="0" fillId="26" borderId="4" xfId="494" applyNumberFormat="1" applyFont="1" applyFill="1" applyBorder="1" applyProtection="1">
      <protection locked="0"/>
    </xf>
    <xf numFmtId="0" fontId="11" fillId="26" borderId="21" xfId="0" applyFont="1" applyFill="1" applyBorder="1" applyAlignment="1">
      <alignment horizontal="center" vertical="center"/>
    </xf>
    <xf numFmtId="0" fontId="11" fillId="26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9" borderId="0" xfId="0" applyFill="1"/>
    <xf numFmtId="0" fontId="55" fillId="39" borderId="0" xfId="0" applyFont="1" applyFill="1" applyAlignment="1">
      <alignment horizontal="center" vertical="center"/>
    </xf>
    <xf numFmtId="0" fontId="34" fillId="39" borderId="12" xfId="0" applyFont="1" applyFill="1" applyBorder="1" applyAlignment="1">
      <alignment vertical="center"/>
    </xf>
    <xf numFmtId="0" fontId="34" fillId="39" borderId="0" xfId="0" applyFont="1" applyFill="1" applyAlignment="1">
      <alignment vertical="center"/>
    </xf>
    <xf numFmtId="0" fontId="0" fillId="39" borderId="0" xfId="0" applyFill="1" applyAlignment="1">
      <alignment horizontal="center" vertical="center"/>
    </xf>
    <xf numFmtId="0" fontId="18" fillId="39" borderId="19" xfId="0" applyFont="1" applyFill="1" applyBorder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18" fillId="39" borderId="8" xfId="0" applyFont="1" applyFill="1" applyBorder="1" applyAlignment="1">
      <alignment horizontal="center" vertical="center"/>
    </xf>
    <xf numFmtId="0" fontId="34" fillId="38" borderId="12" xfId="0" applyFont="1" applyFill="1" applyBorder="1" applyAlignment="1">
      <alignment horizontal="center" vertical="center"/>
    </xf>
    <xf numFmtId="0" fontId="28" fillId="0" borderId="0" xfId="0" applyFont="1"/>
    <xf numFmtId="0" fontId="0" fillId="0" borderId="15" xfId="0" applyBorder="1" applyAlignment="1">
      <alignment horizontal="center" vertical="center"/>
    </xf>
    <xf numFmtId="0" fontId="18" fillId="31" borderId="8" xfId="0" applyFont="1" applyFill="1" applyBorder="1" applyAlignment="1">
      <alignment horizontal="center" vertical="center" wrapText="1"/>
    </xf>
    <xf numFmtId="0" fontId="18" fillId="37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18" fillId="22" borderId="8" xfId="0" applyFont="1" applyFill="1" applyBorder="1" applyAlignment="1">
      <alignment horizontal="center" vertical="center" wrapText="1"/>
    </xf>
    <xf numFmtId="0" fontId="17" fillId="18" borderId="8" xfId="0" applyFont="1" applyFill="1" applyBorder="1" applyAlignment="1">
      <alignment horizontal="center" vertical="center" wrapText="1"/>
    </xf>
    <xf numFmtId="0" fontId="11" fillId="27" borderId="0" xfId="0" applyFont="1" applyFill="1" applyAlignment="1">
      <alignment horizontal="center" vertical="center"/>
    </xf>
    <xf numFmtId="0" fontId="58" fillId="27" borderId="0" xfId="0" applyFont="1" applyFill="1" applyAlignment="1">
      <alignment horizontal="center" vertical="center"/>
    </xf>
    <xf numFmtId="0" fontId="44" fillId="2" borderId="21" xfId="0" applyFont="1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/>
    </xf>
    <xf numFmtId="0" fontId="68" fillId="2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0" fontId="3" fillId="0" borderId="0" xfId="0" applyFont="1"/>
    <xf numFmtId="0" fontId="17" fillId="36" borderId="12" xfId="0" applyFont="1" applyFill="1" applyBorder="1" applyAlignment="1">
      <alignment horizontal="center" vertical="center" wrapText="1"/>
    </xf>
    <xf numFmtId="0" fontId="68" fillId="4" borderId="0" xfId="0" applyFont="1" applyFill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17" fillId="4" borderId="1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11" fillId="26" borderId="12" xfId="0" applyFont="1" applyFill="1" applyBorder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0" fontId="0" fillId="40" borderId="0" xfId="0" applyFill="1"/>
    <xf numFmtId="0" fontId="15" fillId="40" borderId="0" xfId="0" applyFont="1" applyFill="1"/>
    <xf numFmtId="0" fontId="55" fillId="40" borderId="0" xfId="0" applyFont="1" applyFill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18" fillId="40" borderId="19" xfId="0" applyFont="1" applyFill="1" applyBorder="1" applyAlignment="1">
      <alignment horizontal="center" vertical="center"/>
    </xf>
    <xf numFmtId="0" fontId="18" fillId="40" borderId="0" xfId="0" applyFont="1" applyFill="1" applyAlignment="1">
      <alignment horizontal="center" vertical="center"/>
    </xf>
    <xf numFmtId="0" fontId="18" fillId="40" borderId="8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8" fillId="0" borderId="4" xfId="500" applyNumberFormat="1" applyFont="1" applyBorder="1" applyAlignment="1">
      <alignment horizontal="center" vertical="center"/>
    </xf>
    <xf numFmtId="1" fontId="17" fillId="0" borderId="4" xfId="500" applyNumberFormat="1" applyFont="1" applyBorder="1" applyAlignment="1">
      <alignment horizontal="center" vertical="center"/>
    </xf>
    <xf numFmtId="0" fontId="39" fillId="4" borderId="0" xfId="0" applyFont="1" applyFill="1" applyAlignment="1">
      <alignment horizontal="center" vertical="center" textRotation="180"/>
    </xf>
    <xf numFmtId="0" fontId="19" fillId="4" borderId="24" xfId="0" applyFont="1" applyFill="1" applyBorder="1" applyAlignment="1" applyProtection="1">
      <alignment horizontal="center" vertical="center" wrapText="1" shrinkToFit="1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 wrapText="1" shrinkToFit="1"/>
      <protection locked="0"/>
    </xf>
    <xf numFmtId="0" fontId="0" fillId="4" borderId="16" xfId="0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17" fillId="30" borderId="22" xfId="0" applyFont="1" applyFill="1" applyBorder="1" applyAlignment="1">
      <alignment horizontal="center" vertical="center" wrapText="1"/>
    </xf>
    <xf numFmtId="164" fontId="11" fillId="26" borderId="12" xfId="0" applyNumberFormat="1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textRotation="180"/>
    </xf>
    <xf numFmtId="0" fontId="0" fillId="4" borderId="19" xfId="0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169" fontId="54" fillId="4" borderId="19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6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7" fillId="19" borderId="8" xfId="0" applyFont="1" applyFill="1" applyBorder="1" applyAlignment="1">
      <alignment horizontal="center" vertical="center" textRotation="90"/>
    </xf>
    <xf numFmtId="0" fontId="0" fillId="19" borderId="8" xfId="0" applyFill="1" applyBorder="1" applyAlignment="1">
      <alignment horizontal="center" vertical="center" wrapText="1" shrinkToFit="1"/>
    </xf>
    <xf numFmtId="169" fontId="54" fillId="19" borderId="8" xfId="0" applyNumberFormat="1" applyFont="1" applyFill="1" applyBorder="1" applyAlignment="1">
      <alignment horizontal="center" vertical="center"/>
    </xf>
    <xf numFmtId="0" fontId="0" fillId="19" borderId="15" xfId="0" applyFill="1" applyBorder="1" applyAlignment="1" applyProtection="1">
      <alignment horizontal="center" vertical="center"/>
      <protection locked="0"/>
    </xf>
    <xf numFmtId="169" fontId="54" fillId="4" borderId="16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8" fillId="19" borderId="4" xfId="0" applyFont="1" applyFill="1" applyBorder="1" applyAlignment="1">
      <alignment horizontal="center" vertical="center"/>
    </xf>
    <xf numFmtId="0" fontId="17" fillId="41" borderId="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164" fontId="0" fillId="0" borderId="0" xfId="493" applyFont="1" applyBorder="1" applyAlignment="1" applyProtection="1">
      <alignment horizontal="center" vertical="center"/>
    </xf>
    <xf numFmtId="0" fontId="34" fillId="4" borderId="0" xfId="0" applyFont="1" applyFill="1" applyAlignment="1" applyProtection="1">
      <alignment horizontal="center" vertical="center"/>
      <protection locked="0"/>
    </xf>
    <xf numFmtId="0" fontId="0" fillId="4" borderId="0" xfId="0" applyFill="1"/>
    <xf numFmtId="0" fontId="17" fillId="0" borderId="0" xfId="493" applyNumberFormat="1" applyFont="1" applyBorder="1" applyAlignment="1" applyProtection="1">
      <alignment horizontal="center" vertical="center"/>
    </xf>
    <xf numFmtId="0" fontId="0" fillId="4" borderId="0" xfId="0" applyFill="1" applyAlignment="1">
      <alignment horizontal="right" vertical="center"/>
    </xf>
    <xf numFmtId="0" fontId="17" fillId="4" borderId="0" xfId="0" applyFont="1" applyFill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0" fillId="4" borderId="19" xfId="493" applyFont="1" applyFill="1" applyBorder="1" applyAlignment="1" applyProtection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19" borderId="14" xfId="0" applyFont="1" applyFill="1" applyBorder="1" applyAlignment="1">
      <alignment horizontal="center" vertical="center" wrapText="1"/>
    </xf>
    <xf numFmtId="164" fontId="0" fillId="4" borderId="14" xfId="493" applyFont="1" applyFill="1" applyBorder="1" applyAlignment="1" applyProtection="1">
      <alignment horizontal="center" vertical="center"/>
    </xf>
    <xf numFmtId="164" fontId="0" fillId="19" borderId="14" xfId="493" applyFont="1" applyFill="1" applyBorder="1" applyAlignment="1" applyProtection="1">
      <alignment horizontal="center" vertical="center"/>
    </xf>
    <xf numFmtId="164" fontId="0" fillId="4" borderId="15" xfId="493" applyFont="1" applyFill="1" applyBorder="1" applyAlignment="1" applyProtection="1">
      <alignment horizontal="center" vertical="center"/>
    </xf>
    <xf numFmtId="0" fontId="64" fillId="19" borderId="0" xfId="0" applyFont="1" applyFill="1" applyAlignment="1">
      <alignment horizontal="center" vertical="center" wrapText="1"/>
    </xf>
    <xf numFmtId="0" fontId="64" fillId="4" borderId="14" xfId="0" applyFont="1" applyFill="1" applyBorder="1" applyAlignment="1">
      <alignment horizontal="center" vertical="center" wrapText="1"/>
    </xf>
    <xf numFmtId="0" fontId="64" fillId="4" borderId="0" xfId="0" applyFont="1" applyFill="1" applyAlignment="1">
      <alignment horizontal="center" vertical="center" wrapText="1"/>
    </xf>
    <xf numFmtId="0" fontId="64" fillId="19" borderId="15" xfId="0" applyFont="1" applyFill="1" applyBorder="1" applyAlignment="1">
      <alignment horizontal="center" vertical="center" wrapText="1"/>
    </xf>
    <xf numFmtId="164" fontId="0" fillId="19" borderId="15" xfId="493" applyFont="1" applyFill="1" applyBorder="1" applyAlignment="1" applyProtection="1">
      <alignment horizontal="center" vertical="center"/>
    </xf>
    <xf numFmtId="1" fontId="38" fillId="0" borderId="23" xfId="500" applyNumberFormat="1" applyFont="1" applyBorder="1" applyAlignment="1">
      <alignment horizontal="center" vertical="center" wrapText="1"/>
    </xf>
    <xf numFmtId="0" fontId="0" fillId="0" borderId="15" xfId="500" applyNumberFormat="1" applyFont="1" applyBorder="1" applyAlignment="1">
      <alignment horizontal="center" vertical="center"/>
    </xf>
    <xf numFmtId="0" fontId="62" fillId="4" borderId="0" xfId="0" applyFont="1" applyFill="1" applyAlignment="1">
      <alignment horizontal="right"/>
    </xf>
    <xf numFmtId="0" fontId="62" fillId="4" borderId="0" xfId="0" applyFont="1" applyFill="1" applyAlignment="1">
      <alignment horizontal="left"/>
    </xf>
    <xf numFmtId="0" fontId="18" fillId="19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  <protection locked="0"/>
    </xf>
    <xf numFmtId="0" fontId="39" fillId="19" borderId="19" xfId="0" applyFont="1" applyFill="1" applyBorder="1" applyAlignment="1">
      <alignment horizontal="center" vertical="center" textRotation="180"/>
    </xf>
    <xf numFmtId="0" fontId="18" fillId="19" borderId="19" xfId="0" applyFont="1" applyFill="1" applyBorder="1" applyAlignment="1">
      <alignment horizontal="center" vertical="center" wrapText="1"/>
    </xf>
    <xf numFmtId="169" fontId="54" fillId="19" borderId="19" xfId="0" applyNumberFormat="1" applyFont="1" applyFill="1" applyBorder="1" applyAlignment="1">
      <alignment horizontal="center" vertical="center" wrapText="1" shrinkToFit="1"/>
    </xf>
    <xf numFmtId="0" fontId="19" fillId="19" borderId="13" xfId="0" applyFont="1" applyFill="1" applyBorder="1" applyAlignment="1" applyProtection="1">
      <alignment horizontal="center" vertical="center" wrapText="1" shrinkToFit="1"/>
      <protection locked="0"/>
    </xf>
    <xf numFmtId="0" fontId="16" fillId="19" borderId="19" xfId="0" applyFont="1" applyFill="1" applyBorder="1" applyAlignment="1" applyProtection="1">
      <alignment horizontal="center" vertical="center"/>
      <protection locked="0"/>
    </xf>
    <xf numFmtId="0" fontId="19" fillId="19" borderId="13" xfId="0" applyFont="1" applyFill="1" applyBorder="1" applyAlignment="1" applyProtection="1">
      <alignment horizontal="center" vertical="center"/>
      <protection locked="0"/>
    </xf>
    <xf numFmtId="0" fontId="19" fillId="19" borderId="19" xfId="0" applyFont="1" applyFill="1" applyBorder="1" applyAlignment="1" applyProtection="1">
      <alignment horizontal="center" vertical="center" wrapText="1" shrinkToFit="1"/>
      <protection locked="0"/>
    </xf>
    <xf numFmtId="0" fontId="16" fillId="19" borderId="13" xfId="0" applyFont="1" applyFill="1" applyBorder="1" applyAlignment="1" applyProtection="1">
      <alignment horizontal="center" vertical="center"/>
      <protection locked="0"/>
    </xf>
    <xf numFmtId="169" fontId="0" fillId="19" borderId="19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164" fontId="0" fillId="0" borderId="19" xfId="493" applyFont="1" applyBorder="1" applyAlignment="1" applyProtection="1">
      <alignment horizontal="center" vertical="center"/>
    </xf>
    <xf numFmtId="164" fontId="0" fillId="0" borderId="8" xfId="493" applyFont="1" applyBorder="1" applyAlignment="1" applyProtection="1">
      <alignment horizontal="center" vertical="center"/>
    </xf>
    <xf numFmtId="164" fontId="11" fillId="26" borderId="1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4" fillId="26" borderId="18" xfId="0" applyFont="1" applyFill="1" applyBorder="1" applyAlignment="1" applyProtection="1">
      <alignment horizontal="center" vertical="center"/>
      <protection locked="0"/>
    </xf>
    <xf numFmtId="0" fontId="34" fillId="26" borderId="19" xfId="0" applyFont="1" applyFill="1" applyBorder="1" applyAlignment="1" applyProtection="1">
      <alignment horizontal="center" vertical="center"/>
      <protection locked="0"/>
    </xf>
    <xf numFmtId="0" fontId="34" fillId="26" borderId="20" xfId="0" applyFont="1" applyFill="1" applyBorder="1" applyAlignment="1" applyProtection="1">
      <alignment horizontal="center" vertical="center"/>
      <protection locked="0"/>
    </xf>
    <xf numFmtId="0" fontId="34" fillId="26" borderId="14" xfId="0" applyFont="1" applyFill="1" applyBorder="1" applyAlignment="1" applyProtection="1">
      <alignment horizontal="center" vertical="center"/>
      <protection locked="0"/>
    </xf>
    <xf numFmtId="0" fontId="34" fillId="26" borderId="0" xfId="0" applyFont="1" applyFill="1" applyAlignment="1" applyProtection="1">
      <alignment horizontal="center" vertical="center"/>
      <protection locked="0"/>
    </xf>
    <xf numFmtId="0" fontId="34" fillId="26" borderId="16" xfId="0" applyFont="1" applyFill="1" applyBorder="1" applyAlignment="1" applyProtection="1">
      <alignment horizontal="center" vertical="center"/>
      <protection locked="0"/>
    </xf>
    <xf numFmtId="0" fontId="34" fillId="26" borderId="15" xfId="0" applyFont="1" applyFill="1" applyBorder="1" applyAlignment="1" applyProtection="1">
      <alignment horizontal="center" vertical="center"/>
      <protection locked="0"/>
    </xf>
    <xf numFmtId="0" fontId="34" fillId="26" borderId="8" xfId="0" applyFont="1" applyFill="1" applyBorder="1" applyAlignment="1" applyProtection="1">
      <alignment horizontal="center" vertical="center"/>
      <protection locked="0"/>
    </xf>
    <xf numFmtId="0" fontId="34" fillId="26" borderId="17" xfId="0" applyFont="1" applyFill="1" applyBorder="1" applyAlignment="1" applyProtection="1">
      <alignment horizontal="center" vertical="center"/>
      <protection locked="0"/>
    </xf>
    <xf numFmtId="0" fontId="0" fillId="26" borderId="18" xfId="0" applyFill="1" applyBorder="1" applyAlignment="1" applyProtection="1">
      <alignment horizontal="center" vertical="center"/>
      <protection locked="0"/>
    </xf>
    <xf numFmtId="0" fontId="0" fillId="26" borderId="19" xfId="0" applyFill="1" applyBorder="1" applyAlignment="1" applyProtection="1">
      <alignment horizontal="center" vertical="center"/>
      <protection locked="0"/>
    </xf>
    <xf numFmtId="0" fontId="0" fillId="26" borderId="20" xfId="0" applyFill="1" applyBorder="1" applyAlignment="1" applyProtection="1">
      <alignment horizontal="center" vertical="center"/>
      <protection locked="0"/>
    </xf>
    <xf numFmtId="0" fontId="0" fillId="26" borderId="15" xfId="0" applyFill="1" applyBorder="1" applyAlignment="1" applyProtection="1">
      <alignment horizontal="center" vertical="center"/>
      <protection locked="0"/>
    </xf>
    <xf numFmtId="0" fontId="0" fillId="26" borderId="8" xfId="0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62" fillId="4" borderId="0" xfId="0" applyNumberFormat="1" applyFont="1" applyFill="1" applyAlignment="1">
      <alignment horizontal="center"/>
    </xf>
    <xf numFmtId="2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19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165" fontId="62" fillId="0" borderId="0" xfId="0" applyNumberFormat="1" applyFont="1" applyAlignment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0" fontId="19" fillId="19" borderId="4" xfId="0" applyFont="1" applyFill="1" applyBorder="1" applyAlignment="1">
      <alignment horizontal="center" vertical="center" wrapText="1" shrinkToFit="1"/>
    </xf>
    <xf numFmtId="1" fontId="20" fillId="0" borderId="0" xfId="500" applyNumberFormat="1" applyFont="1" applyAlignment="1">
      <alignment horizontal="center" vertical="center"/>
    </xf>
    <xf numFmtId="0" fontId="20" fillId="0" borderId="21" xfId="500" applyNumberFormat="1" applyFont="1" applyBorder="1" applyAlignment="1">
      <alignment horizontal="left" vertical="center"/>
    </xf>
    <xf numFmtId="0" fontId="20" fillId="0" borderId="12" xfId="500" applyNumberFormat="1" applyFont="1" applyBorder="1" applyAlignment="1">
      <alignment horizontal="left" vertical="center"/>
    </xf>
    <xf numFmtId="0" fontId="20" fillId="0" borderId="22" xfId="500" applyNumberFormat="1" applyFont="1" applyBorder="1" applyAlignment="1">
      <alignment horizontal="left" vertical="center"/>
    </xf>
    <xf numFmtId="1" fontId="27" fillId="0" borderId="21" xfId="500" applyNumberFormat="1" applyFont="1" applyBorder="1" applyAlignment="1">
      <alignment horizontal="left" vertical="center"/>
    </xf>
    <xf numFmtId="1" fontId="27" fillId="0" borderId="12" xfId="500" applyNumberFormat="1" applyFont="1" applyBorder="1" applyAlignment="1">
      <alignment horizontal="left" vertical="center"/>
    </xf>
    <xf numFmtId="1" fontId="27" fillId="0" borderId="22" xfId="500" applyNumberFormat="1" applyFont="1" applyBorder="1" applyAlignment="1">
      <alignment horizontal="left" vertical="center"/>
    </xf>
    <xf numFmtId="0" fontId="12" fillId="0" borderId="0" xfId="500" applyNumberFormat="1" applyFont="1" applyAlignment="1">
      <alignment horizontal="center" vertical="center" wrapText="1"/>
    </xf>
    <xf numFmtId="1" fontId="0" fillId="0" borderId="4" xfId="500" applyNumberFormat="1" applyFont="1" applyBorder="1" applyAlignment="1">
      <alignment horizontal="center" vertical="center"/>
    </xf>
    <xf numFmtId="1" fontId="0" fillId="0" borderId="21" xfId="500" applyNumberFormat="1" applyFont="1" applyBorder="1" applyAlignment="1">
      <alignment horizontal="center" vertical="center"/>
    </xf>
    <xf numFmtId="166" fontId="14" fillId="0" borderId="4" xfId="500" applyNumberFormat="1" applyFont="1" applyBorder="1" applyAlignment="1">
      <alignment horizontal="center" vertical="center"/>
    </xf>
    <xf numFmtId="166" fontId="14" fillId="0" borderId="21" xfId="500" applyNumberFormat="1" applyFont="1" applyBorder="1" applyAlignment="1">
      <alignment horizontal="center" vertical="center"/>
    </xf>
    <xf numFmtId="168" fontId="31" fillId="0" borderId="22" xfId="500" applyNumberFormat="1" applyFont="1" applyBorder="1" applyAlignment="1">
      <alignment horizontal="center" vertical="center"/>
    </xf>
    <xf numFmtId="168" fontId="31" fillId="0" borderId="4" xfId="500" applyNumberFormat="1" applyFont="1" applyBorder="1" applyAlignment="1">
      <alignment horizontal="center" vertical="center"/>
    </xf>
    <xf numFmtId="1" fontId="0" fillId="0" borderId="22" xfId="500" applyNumberFormat="1" applyFont="1" applyBorder="1" applyAlignment="1">
      <alignment horizontal="center" vertical="center"/>
    </xf>
    <xf numFmtId="0" fontId="12" fillId="0" borderId="8" xfId="500" applyNumberFormat="1" applyFont="1" applyBorder="1" applyAlignment="1">
      <alignment horizontal="center" vertical="center" wrapText="1"/>
    </xf>
    <xf numFmtId="0" fontId="0" fillId="0" borderId="21" xfId="500" applyNumberFormat="1" applyFont="1" applyBorder="1" applyAlignment="1">
      <alignment horizontal="center" vertical="center"/>
    </xf>
    <xf numFmtId="0" fontId="0" fillId="0" borderId="12" xfId="500" applyNumberFormat="1" applyFont="1" applyBorder="1" applyAlignment="1">
      <alignment horizontal="center" vertical="center"/>
    </xf>
    <xf numFmtId="0" fontId="0" fillId="0" borderId="22" xfId="500" applyNumberFormat="1" applyFont="1" applyBorder="1" applyAlignment="1">
      <alignment horizontal="center" vertical="center"/>
    </xf>
    <xf numFmtId="0" fontId="25" fillId="0" borderId="0" xfId="500" applyNumberFormat="1" applyFont="1" applyAlignment="1">
      <alignment horizontal="left" vertical="center"/>
    </xf>
    <xf numFmtId="1" fontId="6" fillId="0" borderId="0" xfId="500" applyNumberFormat="1" applyAlignment="1">
      <alignment horizontal="left" vertical="center"/>
    </xf>
    <xf numFmtId="168" fontId="47" fillId="0" borderId="0" xfId="500" applyNumberFormat="1" applyFont="1" applyAlignment="1">
      <alignment horizontal="left" vertical="center"/>
    </xf>
    <xf numFmtId="0" fontId="12" fillId="0" borderId="8" xfId="500" applyNumberFormat="1" applyFont="1" applyBorder="1" applyAlignment="1">
      <alignment vertical="center" wrapText="1"/>
    </xf>
    <xf numFmtId="1" fontId="27" fillId="0" borderId="21" xfId="500" applyNumberFormat="1" applyFont="1" applyBorder="1" applyAlignment="1">
      <alignment horizontal="center" vertical="center"/>
    </xf>
    <xf numFmtId="1" fontId="27" fillId="0" borderId="12" xfId="500" applyNumberFormat="1" applyFont="1" applyBorder="1" applyAlignment="1">
      <alignment horizontal="center" vertical="center"/>
    </xf>
    <xf numFmtId="1" fontId="27" fillId="0" borderId="22" xfId="500" applyNumberFormat="1" applyFont="1" applyBorder="1" applyAlignment="1">
      <alignment horizontal="center" vertical="center"/>
    </xf>
    <xf numFmtId="166" fontId="14" fillId="0" borderId="0" xfId="500" applyNumberFormat="1" applyFont="1" applyAlignment="1">
      <alignment horizontal="left" vertical="center"/>
    </xf>
    <xf numFmtId="1" fontId="11" fillId="0" borderId="35" xfId="500" applyNumberFormat="1" applyFont="1" applyBorder="1" applyAlignment="1">
      <alignment horizontal="center" vertical="center"/>
    </xf>
    <xf numFmtId="1" fontId="11" fillId="0" borderId="36" xfId="500" applyNumberFormat="1" applyFont="1" applyBorder="1" applyAlignment="1">
      <alignment horizontal="center" vertical="center"/>
    </xf>
    <xf numFmtId="1" fontId="11" fillId="0" borderId="37" xfId="500" applyNumberFormat="1" applyFont="1" applyBorder="1" applyAlignment="1">
      <alignment horizontal="center" vertical="center"/>
    </xf>
    <xf numFmtId="1" fontId="11" fillId="0" borderId="38" xfId="500" applyNumberFormat="1" applyFont="1" applyBorder="1" applyAlignment="1">
      <alignment horizontal="center" vertical="center"/>
    </xf>
    <xf numFmtId="1" fontId="41" fillId="0" borderId="42" xfId="500" applyNumberFormat="1" applyFont="1" applyBorder="1" applyAlignment="1">
      <alignment horizontal="center" vertical="center" textRotation="90" wrapText="1"/>
    </xf>
    <xf numFmtId="1" fontId="41" fillId="0" borderId="43" xfId="500" applyNumberFormat="1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1" fontId="26" fillId="0" borderId="21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16" fillId="19" borderId="18" xfId="0" applyFont="1" applyFill="1" applyBorder="1" applyAlignment="1">
      <alignment horizontal="left" vertical="center"/>
    </xf>
    <xf numFmtId="0" fontId="16" fillId="19" borderId="20" xfId="0" applyFont="1" applyFill="1" applyBorder="1" applyAlignment="1">
      <alignment horizontal="left" vertical="center"/>
    </xf>
    <xf numFmtId="0" fontId="16" fillId="19" borderId="15" xfId="0" applyFont="1" applyFill="1" applyBorder="1" applyAlignment="1">
      <alignment horizontal="left" vertical="center"/>
    </xf>
    <xf numFmtId="0" fontId="16" fillId="19" borderId="17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</cellXfs>
  <cellStyles count="502">
    <cellStyle name="Currency 2" xfId="318" xr:uid="{00000000-0005-0000-0000-000000000000}"/>
    <cellStyle name="Hiperpovezava" xfId="1" builtinId="8" hidden="1"/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Hiperpovezava" xfId="35" builtinId="8" hidden="1"/>
    <cellStyle name="Hiperpovezava" xfId="37" builtinId="8" hidden="1"/>
    <cellStyle name="Hiperpovezava" xfId="39" builtinId="8" hidden="1"/>
    <cellStyle name="Hiperpovezava" xfId="41" builtinId="8" hidden="1"/>
    <cellStyle name="Hiperpovezava" xfId="43" builtinId="8" hidden="1"/>
    <cellStyle name="Hiperpovezava" xfId="45" builtinId="8" hidden="1"/>
    <cellStyle name="Hiperpovezava" xfId="47" builtinId="8" hidden="1"/>
    <cellStyle name="Hiperpovezava" xfId="49" builtinId="8" hidden="1"/>
    <cellStyle name="Hiperpovezava" xfId="51" builtinId="8" hidden="1"/>
    <cellStyle name="Hiperpovezava" xfId="53" builtinId="8" hidden="1"/>
    <cellStyle name="Hiperpovezava" xfId="55" builtinId="8" hidden="1"/>
    <cellStyle name="Hiperpovezava" xfId="57" builtinId="8" hidden="1"/>
    <cellStyle name="Hiperpovezava" xfId="59" builtinId="8" hidden="1"/>
    <cellStyle name="Hiperpovezava" xfId="61" builtinId="8" hidden="1"/>
    <cellStyle name="Hiperpovezava" xfId="63" builtinId="8" hidden="1"/>
    <cellStyle name="Hiperpovezava" xfId="65" builtinId="8" hidden="1"/>
    <cellStyle name="Hiperpovezava" xfId="67" builtinId="8" hidden="1"/>
    <cellStyle name="Hiperpovezava" xfId="69" builtinId="8" hidden="1"/>
    <cellStyle name="Hiperpovezava" xfId="71" builtinId="8" hidden="1"/>
    <cellStyle name="Hiperpovezava" xfId="73" builtinId="8" hidden="1"/>
    <cellStyle name="Hiperpovezava" xfId="75" builtinId="8" hidden="1"/>
    <cellStyle name="Hiperpovezava" xfId="77" builtinId="8" hidden="1"/>
    <cellStyle name="Hiperpovezava" xfId="79" builtinId="8" hidden="1"/>
    <cellStyle name="Hiperpovezava" xfId="81" builtinId="8" hidden="1"/>
    <cellStyle name="Hiperpovezava" xfId="83" builtinId="8" hidden="1"/>
    <cellStyle name="Hiperpovezava" xfId="85" builtinId="8" hidden="1"/>
    <cellStyle name="Hiperpovezava" xfId="87" builtinId="8" hidden="1"/>
    <cellStyle name="Hiperpovezava" xfId="89" builtinId="8" hidden="1"/>
    <cellStyle name="Hiperpovezava" xfId="91" builtinId="8" hidden="1"/>
    <cellStyle name="Hiperpovezava" xfId="93" builtinId="8" hidden="1"/>
    <cellStyle name="Hiperpovezava" xfId="95" builtinId="8" hidden="1"/>
    <cellStyle name="Hiperpovezava" xfId="97" builtinId="8" hidden="1"/>
    <cellStyle name="Hiperpovezava" xfId="99" builtinId="8" hidden="1"/>
    <cellStyle name="Hiperpovezava" xfId="101" builtinId="8" hidden="1"/>
    <cellStyle name="Hiperpovezava" xfId="103" builtinId="8" hidden="1"/>
    <cellStyle name="Hiperpovezava" xfId="105" builtinId="8" hidden="1"/>
    <cellStyle name="Hiperpovezava" xfId="107" builtinId="8" hidden="1"/>
    <cellStyle name="Hiperpovezava" xfId="109" builtinId="8" hidden="1"/>
    <cellStyle name="Hiperpovezava" xfId="111" builtinId="8" hidden="1"/>
    <cellStyle name="Hiperpovezava" xfId="113" builtinId="8" hidden="1"/>
    <cellStyle name="Hiperpovezava" xfId="115" builtinId="8" hidden="1"/>
    <cellStyle name="Hiperpovezava" xfId="117" builtinId="8" hidden="1"/>
    <cellStyle name="Hiperpovezava" xfId="119" builtinId="8" hidden="1"/>
    <cellStyle name="Hiperpovezava" xfId="121" builtinId="8" hidden="1"/>
    <cellStyle name="Hiperpovezava" xfId="123" builtinId="8" hidden="1"/>
    <cellStyle name="Hiperpovezava" xfId="125" builtinId="8" hidden="1"/>
    <cellStyle name="Hiperpovezava" xfId="127" builtinId="8" hidden="1"/>
    <cellStyle name="Hiperpovezava" xfId="129" builtinId="8" hidden="1"/>
    <cellStyle name="Hiperpovezava" xfId="131" builtinId="8" hidden="1"/>
    <cellStyle name="Hiperpovezava" xfId="133" builtinId="8" hidden="1"/>
    <cellStyle name="Hiperpovezava" xfId="135" builtinId="8" hidden="1"/>
    <cellStyle name="Hiperpovezava" xfId="137" builtinId="8" hidden="1"/>
    <cellStyle name="Hiperpovezava" xfId="139" builtinId="8" hidden="1"/>
    <cellStyle name="Hiperpovezava" xfId="141" builtinId="8" hidden="1"/>
    <cellStyle name="Hiperpovezava" xfId="143" builtinId="8" hidden="1"/>
    <cellStyle name="Hiperpovezava" xfId="145" builtinId="8" hidden="1"/>
    <cellStyle name="Hiperpovezava" xfId="147" builtinId="8" hidden="1"/>
    <cellStyle name="Hiperpovezava" xfId="149" builtinId="8" hidden="1"/>
    <cellStyle name="Hiperpovezava" xfId="151" builtinId="8" hidden="1"/>
    <cellStyle name="Hiperpovezava" xfId="153" builtinId="8" hidden="1"/>
    <cellStyle name="Hiperpovezava" xfId="155" builtinId="8" hidden="1"/>
    <cellStyle name="Hiperpovezava" xfId="157" builtinId="8" hidden="1"/>
    <cellStyle name="Hiperpovezava" xfId="159" builtinId="8" hidden="1"/>
    <cellStyle name="Hiperpovezava" xfId="161" builtinId="8" hidden="1"/>
    <cellStyle name="Hiperpovezava" xfId="163" builtinId="8" hidden="1"/>
    <cellStyle name="Hiperpovezava" xfId="165" builtinId="8" hidden="1"/>
    <cellStyle name="Hiperpovezava" xfId="167" builtinId="8" hidden="1"/>
    <cellStyle name="Hiperpovezava" xfId="169" builtinId="8" hidden="1"/>
    <cellStyle name="Hiperpovezava" xfId="171" builtinId="8" hidden="1"/>
    <cellStyle name="Hiperpovezava" xfId="173" builtinId="8" hidden="1"/>
    <cellStyle name="Hiperpovezava" xfId="175" builtinId="8" hidden="1"/>
    <cellStyle name="Hiperpovezava" xfId="177" builtinId="8" hidden="1"/>
    <cellStyle name="Hiperpovezava" xfId="179" builtinId="8" hidden="1"/>
    <cellStyle name="Hiperpovezava" xfId="181" builtinId="8" hidden="1"/>
    <cellStyle name="Hiperpovezava" xfId="183" builtinId="8" hidden="1"/>
    <cellStyle name="Hiperpovezava" xfId="185" builtinId="8" hidden="1"/>
    <cellStyle name="Hiperpovezava" xfId="187" builtinId="8" hidden="1"/>
    <cellStyle name="Hiperpovezava" xfId="189" builtinId="8" hidden="1"/>
    <cellStyle name="Hiperpovezava" xfId="191" builtinId="8" hidden="1"/>
    <cellStyle name="Hiperpovezava" xfId="193" builtinId="8" hidden="1"/>
    <cellStyle name="Hiperpovezava" xfId="195" builtinId="8" hidden="1"/>
    <cellStyle name="Hiperpovezava" xfId="197" builtinId="8" hidden="1"/>
    <cellStyle name="Hiperpovezava" xfId="199" builtinId="8" hidden="1"/>
    <cellStyle name="Hiperpovezava" xfId="201" builtinId="8" hidden="1"/>
    <cellStyle name="Hiperpovezava" xfId="203" builtinId="8" hidden="1"/>
    <cellStyle name="Hiperpovezava" xfId="205" builtinId="8" hidden="1"/>
    <cellStyle name="Hiperpovezava" xfId="207" builtinId="8" hidden="1"/>
    <cellStyle name="Hiperpovezava" xfId="209" builtinId="8" hidden="1"/>
    <cellStyle name="Hiperpovezava" xfId="211" builtinId="8" hidden="1"/>
    <cellStyle name="Hiperpovezava" xfId="213" builtinId="8" hidden="1"/>
    <cellStyle name="Hiperpovezava" xfId="215" builtinId="8" hidden="1"/>
    <cellStyle name="Hiperpovezava" xfId="217" builtinId="8" hidden="1"/>
    <cellStyle name="Hiperpovezava" xfId="219" builtinId="8" hidden="1"/>
    <cellStyle name="Hiperpovezava" xfId="221" builtinId="8" hidden="1"/>
    <cellStyle name="Hiperpovezava" xfId="223" builtinId="8" hidden="1"/>
    <cellStyle name="Hiperpovezava" xfId="225" builtinId="8" hidden="1"/>
    <cellStyle name="Hiperpovezava" xfId="227" builtinId="8" hidden="1"/>
    <cellStyle name="Hiperpovezava" xfId="229" builtinId="8" hidden="1"/>
    <cellStyle name="Hiperpovezava" xfId="231" builtinId="8" hidden="1"/>
    <cellStyle name="Hiperpovezava" xfId="233" builtinId="8" hidden="1"/>
    <cellStyle name="Hiperpovezava" xfId="235" builtinId="8" hidden="1"/>
    <cellStyle name="Hiperpovezava" xfId="237" builtinId="8" hidden="1"/>
    <cellStyle name="Hiperpovezava" xfId="239" builtinId="8" hidden="1"/>
    <cellStyle name="Hiperpovezava" xfId="241" builtinId="8" hidden="1"/>
    <cellStyle name="Hiperpovezava" xfId="243" builtinId="8" hidden="1"/>
    <cellStyle name="Hiperpovezava" xfId="245" builtinId="8" hidden="1"/>
    <cellStyle name="Hiperpovezava" xfId="247" builtinId="8" hidden="1"/>
    <cellStyle name="Hiperpovezava" xfId="249" builtinId="8" hidden="1"/>
    <cellStyle name="Hiperpovezava" xfId="251" builtinId="8" hidden="1"/>
    <cellStyle name="Hiperpovezava" xfId="253" builtinId="8" hidden="1"/>
    <cellStyle name="Hiperpovezava" xfId="255" builtinId="8" hidden="1"/>
    <cellStyle name="Hiperpovezava" xfId="257" builtinId="8" hidden="1"/>
    <cellStyle name="Hiperpovezava" xfId="259" builtinId="8" hidden="1"/>
    <cellStyle name="Hiperpovezava" xfId="261" builtinId="8" hidden="1"/>
    <cellStyle name="Hiperpovezava" xfId="263" builtinId="8" hidden="1"/>
    <cellStyle name="Hiperpovezava" xfId="265" builtinId="8" hidden="1"/>
    <cellStyle name="Hiperpovezava" xfId="267" builtinId="8" hidden="1"/>
    <cellStyle name="Hiperpovezava" xfId="269" builtinId="8" hidden="1"/>
    <cellStyle name="Hiperpovezava" xfId="271" builtinId="8" hidden="1"/>
    <cellStyle name="Hiperpovezava" xfId="273" builtinId="8" hidden="1"/>
    <cellStyle name="Hiperpovezava" xfId="275" builtinId="8" hidden="1"/>
    <cellStyle name="Hiperpovezava" xfId="277" builtinId="8" hidden="1"/>
    <cellStyle name="Hiperpovezava" xfId="279" builtinId="8" hidden="1"/>
    <cellStyle name="Hiperpovezava" xfId="281" builtinId="8" hidden="1"/>
    <cellStyle name="Hiperpovezava" xfId="283" builtinId="8" hidden="1"/>
    <cellStyle name="Hiperpovezava" xfId="285" builtinId="8" hidden="1"/>
    <cellStyle name="Hiperpovezava" xfId="287" builtinId="8" hidden="1"/>
    <cellStyle name="Hiperpovezava" xfId="289" builtinId="8" hidden="1"/>
    <cellStyle name="Hiperpovezava" xfId="291" builtinId="8" hidden="1"/>
    <cellStyle name="Hiperpovezava" xfId="293" builtinId="8" hidden="1"/>
    <cellStyle name="Hiperpovezava" xfId="295" builtinId="8" hidden="1"/>
    <cellStyle name="Hiperpovezava" xfId="297" builtinId="8" hidden="1"/>
    <cellStyle name="Hiperpovezava" xfId="299" builtinId="8" hidden="1"/>
    <cellStyle name="Hiperpovezava" xfId="301" builtinId="8" hidden="1"/>
    <cellStyle name="Hiperpovezava" xfId="303" builtinId="8" hidden="1"/>
    <cellStyle name="Hiperpovezava" xfId="305" builtinId="8" hidden="1"/>
    <cellStyle name="Hiperpovezava" xfId="307" builtinId="8" hidden="1"/>
    <cellStyle name="Hiperpovezava" xfId="309" builtinId="8" hidden="1"/>
    <cellStyle name="Hiperpovezava" xfId="311" builtinId="8" hidden="1"/>
    <cellStyle name="Hiperpovezava" xfId="313" builtinId="8" hidden="1"/>
    <cellStyle name="Hiperpovezava" xfId="315" builtinId="8" hidden="1"/>
    <cellStyle name="Hiperpovezava" xfId="319" builtinId="8" hidden="1"/>
    <cellStyle name="Hiperpovezava" xfId="321" builtinId="8" hidden="1"/>
    <cellStyle name="Hiperpovezava" xfId="323" builtinId="8" hidden="1"/>
    <cellStyle name="Hiperpovezava" xfId="325" builtinId="8" hidden="1"/>
    <cellStyle name="Hiperpovezava" xfId="327" builtinId="8" hidden="1"/>
    <cellStyle name="Hiperpovezava" xfId="329" builtinId="8" hidden="1"/>
    <cellStyle name="Hiperpovezava" xfId="331" builtinId="8" hidden="1"/>
    <cellStyle name="Hiperpovezava" xfId="333" builtinId="8" hidden="1"/>
    <cellStyle name="Hiperpovezava" xfId="335" builtinId="8" hidden="1"/>
    <cellStyle name="Hiperpovezava" xfId="337" builtinId="8" hidden="1"/>
    <cellStyle name="Hiperpovezava" xfId="339" builtinId="8" hidden="1"/>
    <cellStyle name="Hiperpovezava" xfId="341" builtinId="8" hidden="1"/>
    <cellStyle name="Hiperpovezava" xfId="343" builtinId="8" hidden="1"/>
    <cellStyle name="Hiperpovezava" xfId="345" builtinId="8" hidden="1"/>
    <cellStyle name="Hiperpovezava" xfId="347" builtinId="8" hidden="1"/>
    <cellStyle name="Hiperpovezava" xfId="349" builtinId="8" hidden="1"/>
    <cellStyle name="Hiperpovezava" xfId="351" builtinId="8" hidden="1"/>
    <cellStyle name="Hiperpovezava" xfId="353" builtinId="8" hidden="1"/>
    <cellStyle name="Hiperpovezava" xfId="355" builtinId="8" hidden="1"/>
    <cellStyle name="Hiperpovezava" xfId="357" builtinId="8" hidden="1"/>
    <cellStyle name="Hiperpovezava" xfId="359" builtinId="8" hidden="1"/>
    <cellStyle name="Hiperpovezava" xfId="361" builtinId="8" hidden="1"/>
    <cellStyle name="Hiperpovezava" xfId="363" builtinId="8" hidden="1"/>
    <cellStyle name="Hiperpovezava" xfId="365" builtinId="8" hidden="1"/>
    <cellStyle name="Hiperpovezava" xfId="367" builtinId="8" hidden="1"/>
    <cellStyle name="Hiperpovezava" xfId="369" builtinId="8" hidden="1"/>
    <cellStyle name="Hiperpovezava" xfId="371" builtinId="8" hidden="1"/>
    <cellStyle name="Hiperpovezava" xfId="373" builtinId="8" hidden="1"/>
    <cellStyle name="Hiperpovezava" xfId="375" builtinId="8" hidden="1"/>
    <cellStyle name="Hiperpovezava" xfId="377" builtinId="8" hidden="1"/>
    <cellStyle name="Hiperpovezava" xfId="379" builtinId="8" hidden="1"/>
    <cellStyle name="Hiperpovezava" xfId="381" builtinId="8" hidden="1"/>
    <cellStyle name="Hiperpovezava" xfId="383" builtinId="8" hidden="1"/>
    <cellStyle name="Hiperpovezava" xfId="385" builtinId="8" hidden="1"/>
    <cellStyle name="Hiperpovezava" xfId="387" builtinId="8" hidden="1"/>
    <cellStyle name="Hiperpovezava" xfId="389" builtinId="8" hidden="1"/>
    <cellStyle name="Hiperpovezava" xfId="391" builtinId="8" hidden="1"/>
    <cellStyle name="Hiperpovezava" xfId="393" builtinId="8" hidden="1"/>
    <cellStyle name="Hiperpovezava" xfId="395" builtinId="8" hidden="1"/>
    <cellStyle name="Hiperpovezava" xfId="397" builtinId="8" hidden="1"/>
    <cellStyle name="Hiperpovezava" xfId="399" builtinId="8" hidden="1"/>
    <cellStyle name="Hiperpovezava" xfId="401" builtinId="8" hidden="1"/>
    <cellStyle name="Hiperpovezava" xfId="403" builtinId="8" hidden="1"/>
    <cellStyle name="Hiperpovezava" xfId="405" builtinId="8" hidden="1"/>
    <cellStyle name="Hiperpovezava" xfId="407" builtinId="8" hidden="1"/>
    <cellStyle name="Hiperpovezava" xfId="409" builtinId="8" hidden="1"/>
    <cellStyle name="Hiperpovezava" xfId="411" builtinId="8" hidden="1"/>
    <cellStyle name="Hiperpovezava" xfId="413" builtinId="8" hidden="1"/>
    <cellStyle name="Hiperpovezava" xfId="415" builtinId="8" hidden="1"/>
    <cellStyle name="Hiperpovezava" xfId="417" builtinId="8" hidden="1"/>
    <cellStyle name="Hiperpovezava" xfId="419" builtinId="8" hidden="1"/>
    <cellStyle name="Hiperpovezava" xfId="421" builtinId="8" hidden="1"/>
    <cellStyle name="Hiperpovezava" xfId="423" builtinId="8" hidden="1"/>
    <cellStyle name="Hiperpovezava" xfId="425" builtinId="8" hidden="1"/>
    <cellStyle name="Hiperpovezava" xfId="427" builtinId="8" hidden="1"/>
    <cellStyle name="Hiperpovezava" xfId="429" builtinId="8" hidden="1"/>
    <cellStyle name="Hiperpovezava" xfId="431" builtinId="8" hidden="1"/>
    <cellStyle name="Hiperpovezava" xfId="433" builtinId="8" hidden="1"/>
    <cellStyle name="Hiperpovezava" xfId="435" builtinId="8" hidden="1"/>
    <cellStyle name="Hiperpovezava" xfId="437" builtinId="8" hidden="1"/>
    <cellStyle name="Hiperpovezava" xfId="439" builtinId="8" hidden="1"/>
    <cellStyle name="Hiperpovezava" xfId="441" builtinId="8" hidden="1"/>
    <cellStyle name="Hiperpovezava" xfId="443" builtinId="8" hidden="1"/>
    <cellStyle name="Hiperpovezava" xfId="445" builtinId="8" hidden="1"/>
    <cellStyle name="Hiperpovezava" xfId="447" builtinId="8" hidden="1"/>
    <cellStyle name="Hiperpovezava" xfId="449" builtinId="8" hidden="1"/>
    <cellStyle name="Hiperpovezava" xfId="451" builtinId="8" hidden="1"/>
    <cellStyle name="Hiperpovezava" xfId="453" builtinId="8" hidden="1"/>
    <cellStyle name="Hiperpovezava" xfId="455" builtinId="8" hidden="1"/>
    <cellStyle name="Hiperpovezava" xfId="457" builtinId="8" hidden="1"/>
    <cellStyle name="Hiperpovezava" xfId="459" builtinId="8" hidden="1"/>
    <cellStyle name="Hiperpovezava" xfId="461" builtinId="8" hidden="1"/>
    <cellStyle name="Hiperpovezava" xfId="463" builtinId="8" hidden="1"/>
    <cellStyle name="Hiperpovezava" xfId="465" builtinId="8" hidden="1"/>
    <cellStyle name="Hiperpovezava" xfId="467" builtinId="8" hidden="1"/>
    <cellStyle name="Hiperpovezava" xfId="469" builtinId="8" hidden="1"/>
    <cellStyle name="Hiperpovezava" xfId="471" builtinId="8" hidden="1"/>
    <cellStyle name="Hiperpovezava" xfId="473" builtinId="8" hidden="1"/>
    <cellStyle name="Hiperpovezava" xfId="475" builtinId="8" hidden="1"/>
    <cellStyle name="Hiperpovezava" xfId="477" builtinId="8" hidden="1"/>
    <cellStyle name="Hiperpovezava" xfId="479" builtinId="8" hidden="1"/>
    <cellStyle name="Hiperpovezava" xfId="481" builtinId="8" hidden="1"/>
    <cellStyle name="Hiperpovezava" xfId="483" builtinId="8" hidden="1"/>
    <cellStyle name="Hiperpovezava" xfId="485" builtinId="8" hidden="1"/>
    <cellStyle name="Hiperpovezava" xfId="487" builtinId="8" hidden="1"/>
    <cellStyle name="Hiperpovezava" xfId="489" builtinId="8" hidden="1"/>
    <cellStyle name="Hiperpovezava" xfId="491" builtinId="8" hidden="1"/>
    <cellStyle name="Hiperpovezava" xfId="495" builtinId="8" hidden="1"/>
    <cellStyle name="Hiperpovezava" xfId="497" builtinId="8" hidden="1"/>
    <cellStyle name="Navadno" xfId="0" builtinId="0"/>
    <cellStyle name="Navadno 2" xfId="499" xr:uid="{00000000-0005-0000-0000-0000F9000000}"/>
    <cellStyle name="Navadno 2 2" xfId="501" xr:uid="{00000000-0005-0000-0000-0000FA000000}"/>
    <cellStyle name="Normal 2" xfId="317" xr:uid="{00000000-0005-0000-0000-0000FB000000}"/>
    <cellStyle name="Normal 2 2" xfId="500" xr:uid="{00000000-0005-0000-0000-0000FC000000}"/>
    <cellStyle name="Obiskana hiperpovezava" xfId="2" builtinId="9" hidden="1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  <cellStyle name="Obiskana hiperpovezava" xfId="36" builtinId="9" hidden="1"/>
    <cellStyle name="Obiskana hiperpovezava" xfId="38" builtinId="9" hidden="1"/>
    <cellStyle name="Obiskana hiperpovezava" xfId="40" builtinId="9" hidden="1"/>
    <cellStyle name="Obiskana hiperpovezava" xfId="42" builtinId="9" hidden="1"/>
    <cellStyle name="Obiskana hiperpovezava" xfId="44" builtinId="9" hidden="1"/>
    <cellStyle name="Obiskana hiperpovezava" xfId="46" builtinId="9" hidden="1"/>
    <cellStyle name="Obiskana hiperpovezava" xfId="48" builtinId="9" hidden="1"/>
    <cellStyle name="Obiskana hiperpovezava" xfId="50" builtinId="9" hidden="1"/>
    <cellStyle name="Obiskana hiperpovezava" xfId="52" builtinId="9" hidden="1"/>
    <cellStyle name="Obiskana hiperpovezava" xfId="54" builtinId="9" hidden="1"/>
    <cellStyle name="Obiskana hiperpovezava" xfId="56" builtinId="9" hidden="1"/>
    <cellStyle name="Obiskana hiperpovezava" xfId="58" builtinId="9" hidden="1"/>
    <cellStyle name="Obiskana hiperpovezava" xfId="60" builtinId="9" hidden="1"/>
    <cellStyle name="Obiskana hiperpovezava" xfId="62" builtinId="9" hidden="1"/>
    <cellStyle name="Obiskana hiperpovezava" xfId="64" builtinId="9" hidden="1"/>
    <cellStyle name="Obiskana hiperpovezava" xfId="66" builtinId="9" hidden="1"/>
    <cellStyle name="Obiskana hiperpovezava" xfId="68" builtinId="9" hidden="1"/>
    <cellStyle name="Obiskana hiperpovezava" xfId="70" builtinId="9" hidden="1"/>
    <cellStyle name="Obiskana hiperpovezava" xfId="72" builtinId="9" hidden="1"/>
    <cellStyle name="Obiskana hiperpovezava" xfId="74" builtinId="9" hidden="1"/>
    <cellStyle name="Obiskana hiperpovezava" xfId="76" builtinId="9" hidden="1"/>
    <cellStyle name="Obiskana hiperpovezava" xfId="78" builtinId="9" hidden="1"/>
    <cellStyle name="Obiskana hiperpovezava" xfId="80" builtinId="9" hidden="1"/>
    <cellStyle name="Obiskana hiperpovezava" xfId="82" builtinId="9" hidden="1"/>
    <cellStyle name="Obiskana hiperpovezava" xfId="84" builtinId="9" hidden="1"/>
    <cellStyle name="Obiskana hiperpovezava" xfId="86" builtinId="9" hidden="1"/>
    <cellStyle name="Obiskana hiperpovezava" xfId="88" builtinId="9" hidden="1"/>
    <cellStyle name="Obiskana hiperpovezava" xfId="90" builtinId="9" hidden="1"/>
    <cellStyle name="Obiskana hiperpovezava" xfId="92" builtinId="9" hidden="1"/>
    <cellStyle name="Obiskana hiperpovezava" xfId="94" builtinId="9" hidden="1"/>
    <cellStyle name="Obiskana hiperpovezava" xfId="96" builtinId="9" hidden="1"/>
    <cellStyle name="Obiskana hiperpovezava" xfId="98" builtinId="9" hidden="1"/>
    <cellStyle name="Obiskana hiperpovezava" xfId="100" builtinId="9" hidden="1"/>
    <cellStyle name="Obiskana hiperpovezava" xfId="102" builtinId="9" hidden="1"/>
    <cellStyle name="Obiskana hiperpovezava" xfId="104" builtinId="9" hidden="1"/>
    <cellStyle name="Obiskana hiperpovezava" xfId="106" builtinId="9" hidden="1"/>
    <cellStyle name="Obiskana hiperpovezava" xfId="108" builtinId="9" hidden="1"/>
    <cellStyle name="Obiskana hiperpovezava" xfId="110" builtinId="9" hidden="1"/>
    <cellStyle name="Obiskana hiperpovezava" xfId="112" builtinId="9" hidden="1"/>
    <cellStyle name="Obiskana hiperpovezava" xfId="114" builtinId="9" hidden="1"/>
    <cellStyle name="Obiskana hiperpovezava" xfId="116" builtinId="9" hidden="1"/>
    <cellStyle name="Obiskana hiperpovezava" xfId="118" builtinId="9" hidden="1"/>
    <cellStyle name="Obiskana hiperpovezava" xfId="120" builtinId="9" hidden="1"/>
    <cellStyle name="Obiskana hiperpovezava" xfId="122" builtinId="9" hidden="1"/>
    <cellStyle name="Obiskana hiperpovezava" xfId="124" builtinId="9" hidden="1"/>
    <cellStyle name="Obiskana hiperpovezava" xfId="126" builtinId="9" hidden="1"/>
    <cellStyle name="Obiskana hiperpovezava" xfId="128" builtinId="9" hidden="1"/>
    <cellStyle name="Obiskana hiperpovezava" xfId="130" builtinId="9" hidden="1"/>
    <cellStyle name="Obiskana hiperpovezava" xfId="132" builtinId="9" hidden="1"/>
    <cellStyle name="Obiskana hiperpovezava" xfId="134" builtinId="9" hidden="1"/>
    <cellStyle name="Obiskana hiperpovezava" xfId="136" builtinId="9" hidden="1"/>
    <cellStyle name="Obiskana hiperpovezava" xfId="138" builtinId="9" hidden="1"/>
    <cellStyle name="Obiskana hiperpovezava" xfId="140" builtinId="9" hidden="1"/>
    <cellStyle name="Obiskana hiperpovezava" xfId="142" builtinId="9" hidden="1"/>
    <cellStyle name="Obiskana hiperpovezava" xfId="144" builtinId="9" hidden="1"/>
    <cellStyle name="Obiskana hiperpovezava" xfId="146" builtinId="9" hidden="1"/>
    <cellStyle name="Obiskana hiperpovezava" xfId="148" builtinId="9" hidden="1"/>
    <cellStyle name="Obiskana hiperpovezava" xfId="150" builtinId="9" hidden="1"/>
    <cellStyle name="Obiskana hiperpovezava" xfId="152" builtinId="9" hidden="1"/>
    <cellStyle name="Obiskana hiperpovezava" xfId="154" builtinId="9" hidden="1"/>
    <cellStyle name="Obiskana hiperpovezava" xfId="156" builtinId="9" hidden="1"/>
    <cellStyle name="Obiskana hiperpovezava" xfId="158" builtinId="9" hidden="1"/>
    <cellStyle name="Obiskana hiperpovezava" xfId="160" builtinId="9" hidden="1"/>
    <cellStyle name="Obiskana hiperpovezava" xfId="162" builtinId="9" hidden="1"/>
    <cellStyle name="Obiskana hiperpovezava" xfId="164" builtinId="9" hidden="1"/>
    <cellStyle name="Obiskana hiperpovezava" xfId="166" builtinId="9" hidden="1"/>
    <cellStyle name="Obiskana hiperpovezava" xfId="168" builtinId="9" hidden="1"/>
    <cellStyle name="Obiskana hiperpovezava" xfId="170" builtinId="9" hidden="1"/>
    <cellStyle name="Obiskana hiperpovezava" xfId="172" builtinId="9" hidden="1"/>
    <cellStyle name="Obiskana hiperpovezava" xfId="174" builtinId="9" hidden="1"/>
    <cellStyle name="Obiskana hiperpovezava" xfId="176" builtinId="9" hidden="1"/>
    <cellStyle name="Obiskana hiperpovezava" xfId="178" builtinId="9" hidden="1"/>
    <cellStyle name="Obiskana hiperpovezava" xfId="180" builtinId="9" hidden="1"/>
    <cellStyle name="Obiskana hiperpovezava" xfId="182" builtinId="9" hidden="1"/>
    <cellStyle name="Obiskana hiperpovezava" xfId="184" builtinId="9" hidden="1"/>
    <cellStyle name="Obiskana hiperpovezava" xfId="186" builtinId="9" hidden="1"/>
    <cellStyle name="Obiskana hiperpovezava" xfId="188" builtinId="9" hidden="1"/>
    <cellStyle name="Obiskana hiperpovezava" xfId="190" builtinId="9" hidden="1"/>
    <cellStyle name="Obiskana hiperpovezava" xfId="192" builtinId="9" hidden="1"/>
    <cellStyle name="Obiskana hiperpovezava" xfId="194" builtinId="9" hidden="1"/>
    <cellStyle name="Obiskana hiperpovezava" xfId="196" builtinId="9" hidden="1"/>
    <cellStyle name="Obiskana hiperpovezava" xfId="198" builtinId="9" hidden="1"/>
    <cellStyle name="Obiskana hiperpovezava" xfId="200" builtinId="9" hidden="1"/>
    <cellStyle name="Obiskana hiperpovezava" xfId="202" builtinId="9" hidden="1"/>
    <cellStyle name="Obiskana hiperpovezava" xfId="204" builtinId="9" hidden="1"/>
    <cellStyle name="Obiskana hiperpovezava" xfId="206" builtinId="9" hidden="1"/>
    <cellStyle name="Obiskana hiperpovezava" xfId="208" builtinId="9" hidden="1"/>
    <cellStyle name="Obiskana hiperpovezava" xfId="210" builtinId="9" hidden="1"/>
    <cellStyle name="Obiskana hiperpovezava" xfId="212" builtinId="9" hidden="1"/>
    <cellStyle name="Obiskana hiperpovezava" xfId="214" builtinId="9" hidden="1"/>
    <cellStyle name="Obiskana hiperpovezava" xfId="216" builtinId="9" hidden="1"/>
    <cellStyle name="Obiskana hiperpovezava" xfId="218" builtinId="9" hidden="1"/>
    <cellStyle name="Obiskana hiperpovezava" xfId="220" builtinId="9" hidden="1"/>
    <cellStyle name="Obiskana hiperpovezava" xfId="222" builtinId="9" hidden="1"/>
    <cellStyle name="Obiskana hiperpovezava" xfId="224" builtinId="9" hidden="1"/>
    <cellStyle name="Obiskana hiperpovezava" xfId="226" builtinId="9" hidden="1"/>
    <cellStyle name="Obiskana hiperpovezava" xfId="228" builtinId="9" hidden="1"/>
    <cellStyle name="Obiskana hiperpovezava" xfId="230" builtinId="9" hidden="1"/>
    <cellStyle name="Obiskana hiperpovezava" xfId="232" builtinId="9" hidden="1"/>
    <cellStyle name="Obiskana hiperpovezava" xfId="234" builtinId="9" hidden="1"/>
    <cellStyle name="Obiskana hiperpovezava" xfId="236" builtinId="9" hidden="1"/>
    <cellStyle name="Obiskana hiperpovezava" xfId="238" builtinId="9" hidden="1"/>
    <cellStyle name="Obiskana hiperpovezava" xfId="240" builtinId="9" hidden="1"/>
    <cellStyle name="Obiskana hiperpovezava" xfId="242" builtinId="9" hidden="1"/>
    <cellStyle name="Obiskana hiperpovezava" xfId="244" builtinId="9" hidden="1"/>
    <cellStyle name="Obiskana hiperpovezava" xfId="246" builtinId="9" hidden="1"/>
    <cellStyle name="Obiskana hiperpovezava" xfId="248" builtinId="9" hidden="1"/>
    <cellStyle name="Obiskana hiperpovezava" xfId="250" builtinId="9" hidden="1"/>
    <cellStyle name="Obiskana hiperpovezava" xfId="252" builtinId="9" hidden="1"/>
    <cellStyle name="Obiskana hiperpovezava" xfId="254" builtinId="9" hidden="1"/>
    <cellStyle name="Obiskana hiperpovezava" xfId="256" builtinId="9" hidden="1"/>
    <cellStyle name="Obiskana hiperpovezava" xfId="258" builtinId="9" hidden="1"/>
    <cellStyle name="Obiskana hiperpovezava" xfId="260" builtinId="9" hidden="1"/>
    <cellStyle name="Obiskana hiperpovezava" xfId="262" builtinId="9" hidden="1"/>
    <cellStyle name="Obiskana hiperpovezava" xfId="264" builtinId="9" hidden="1"/>
    <cellStyle name="Obiskana hiperpovezava" xfId="266" builtinId="9" hidden="1"/>
    <cellStyle name="Obiskana hiperpovezava" xfId="268" builtinId="9" hidden="1"/>
    <cellStyle name="Obiskana hiperpovezava" xfId="270" builtinId="9" hidden="1"/>
    <cellStyle name="Obiskana hiperpovezava" xfId="272" builtinId="9" hidden="1"/>
    <cellStyle name="Obiskana hiperpovezava" xfId="274" builtinId="9" hidden="1"/>
    <cellStyle name="Obiskana hiperpovezava" xfId="276" builtinId="9" hidden="1"/>
    <cellStyle name="Obiskana hiperpovezava" xfId="278" builtinId="9" hidden="1"/>
    <cellStyle name="Obiskana hiperpovezava" xfId="280" builtinId="9" hidden="1"/>
    <cellStyle name="Obiskana hiperpovezava" xfId="282" builtinId="9" hidden="1"/>
    <cellStyle name="Obiskana hiperpovezava" xfId="284" builtinId="9" hidden="1"/>
    <cellStyle name="Obiskana hiperpovezava" xfId="286" builtinId="9" hidden="1"/>
    <cellStyle name="Obiskana hiperpovezava" xfId="288" builtinId="9" hidden="1"/>
    <cellStyle name="Obiskana hiperpovezava" xfId="290" builtinId="9" hidden="1"/>
    <cellStyle name="Obiskana hiperpovezava" xfId="292" builtinId="9" hidden="1"/>
    <cellStyle name="Obiskana hiperpovezava" xfId="294" builtinId="9" hidden="1"/>
    <cellStyle name="Obiskana hiperpovezava" xfId="296" builtinId="9" hidden="1"/>
    <cellStyle name="Obiskana hiperpovezava" xfId="298" builtinId="9" hidden="1"/>
    <cellStyle name="Obiskana hiperpovezava" xfId="300" builtinId="9" hidden="1"/>
    <cellStyle name="Obiskana hiperpovezava" xfId="302" builtinId="9" hidden="1"/>
    <cellStyle name="Obiskana hiperpovezava" xfId="304" builtinId="9" hidden="1"/>
    <cellStyle name="Obiskana hiperpovezava" xfId="306" builtinId="9" hidden="1"/>
    <cellStyle name="Obiskana hiperpovezava" xfId="308" builtinId="9" hidden="1"/>
    <cellStyle name="Obiskana hiperpovezava" xfId="310" builtinId="9" hidden="1"/>
    <cellStyle name="Obiskana hiperpovezava" xfId="312" builtinId="9" hidden="1"/>
    <cellStyle name="Obiskana hiperpovezava" xfId="314" builtinId="9" hidden="1"/>
    <cellStyle name="Obiskana hiperpovezava" xfId="316" builtinId="9" hidden="1"/>
    <cellStyle name="Obiskana hiperpovezava" xfId="320" builtinId="9" hidden="1"/>
    <cellStyle name="Obiskana hiperpovezava" xfId="322" builtinId="9" hidden="1"/>
    <cellStyle name="Obiskana hiperpovezava" xfId="324" builtinId="9" hidden="1"/>
    <cellStyle name="Obiskana hiperpovezava" xfId="326" builtinId="9" hidden="1"/>
    <cellStyle name="Obiskana hiperpovezava" xfId="328" builtinId="9" hidden="1"/>
    <cellStyle name="Obiskana hiperpovezava" xfId="330" builtinId="9" hidden="1"/>
    <cellStyle name="Obiskana hiperpovezava" xfId="332" builtinId="9" hidden="1"/>
    <cellStyle name="Obiskana hiperpovezava" xfId="334" builtinId="9" hidden="1"/>
    <cellStyle name="Obiskana hiperpovezava" xfId="336" builtinId="9" hidden="1"/>
    <cellStyle name="Obiskana hiperpovezava" xfId="338" builtinId="9" hidden="1"/>
    <cellStyle name="Obiskana hiperpovezava" xfId="340" builtinId="9" hidden="1"/>
    <cellStyle name="Obiskana hiperpovezava" xfId="342" builtinId="9" hidden="1"/>
    <cellStyle name="Obiskana hiperpovezava" xfId="344" builtinId="9" hidden="1"/>
    <cellStyle name="Obiskana hiperpovezava" xfId="346" builtinId="9" hidden="1"/>
    <cellStyle name="Obiskana hiperpovezava" xfId="348" builtinId="9" hidden="1"/>
    <cellStyle name="Obiskana hiperpovezava" xfId="350" builtinId="9" hidden="1"/>
    <cellStyle name="Obiskana hiperpovezava" xfId="352" builtinId="9" hidden="1"/>
    <cellStyle name="Obiskana hiperpovezava" xfId="354" builtinId="9" hidden="1"/>
    <cellStyle name="Obiskana hiperpovezava" xfId="356" builtinId="9" hidden="1"/>
    <cellStyle name="Obiskana hiperpovezava" xfId="358" builtinId="9" hidden="1"/>
    <cellStyle name="Obiskana hiperpovezava" xfId="360" builtinId="9" hidden="1"/>
    <cellStyle name="Obiskana hiperpovezava" xfId="362" builtinId="9" hidden="1"/>
    <cellStyle name="Obiskana hiperpovezava" xfId="364" builtinId="9" hidden="1"/>
    <cellStyle name="Obiskana hiperpovezava" xfId="366" builtinId="9" hidden="1"/>
    <cellStyle name="Obiskana hiperpovezava" xfId="368" builtinId="9" hidden="1"/>
    <cellStyle name="Obiskana hiperpovezava" xfId="370" builtinId="9" hidden="1"/>
    <cellStyle name="Obiskana hiperpovezava" xfId="372" builtinId="9" hidden="1"/>
    <cellStyle name="Obiskana hiperpovezava" xfId="374" builtinId="9" hidden="1"/>
    <cellStyle name="Obiskana hiperpovezava" xfId="376" builtinId="9" hidden="1"/>
    <cellStyle name="Obiskana hiperpovezava" xfId="378" builtinId="9" hidden="1"/>
    <cellStyle name="Obiskana hiperpovezava" xfId="380" builtinId="9" hidden="1"/>
    <cellStyle name="Obiskana hiperpovezava" xfId="382" builtinId="9" hidden="1"/>
    <cellStyle name="Obiskana hiperpovezava" xfId="384" builtinId="9" hidden="1"/>
    <cellStyle name="Obiskana hiperpovezava" xfId="386" builtinId="9" hidden="1"/>
    <cellStyle name="Obiskana hiperpovezava" xfId="388" builtinId="9" hidden="1"/>
    <cellStyle name="Obiskana hiperpovezava" xfId="390" builtinId="9" hidden="1"/>
    <cellStyle name="Obiskana hiperpovezava" xfId="392" builtinId="9" hidden="1"/>
    <cellStyle name="Obiskana hiperpovezava" xfId="394" builtinId="9" hidden="1"/>
    <cellStyle name="Obiskana hiperpovezava" xfId="396" builtinId="9" hidden="1"/>
    <cellStyle name="Obiskana hiperpovezava" xfId="398" builtinId="9" hidden="1"/>
    <cellStyle name="Obiskana hiperpovezava" xfId="400" builtinId="9" hidden="1"/>
    <cellStyle name="Obiskana hiperpovezava" xfId="402" builtinId="9" hidden="1"/>
    <cellStyle name="Obiskana hiperpovezava" xfId="404" builtinId="9" hidden="1"/>
    <cellStyle name="Obiskana hiperpovezava" xfId="406" builtinId="9" hidden="1"/>
    <cellStyle name="Obiskana hiperpovezava" xfId="408" builtinId="9" hidden="1"/>
    <cellStyle name="Obiskana hiperpovezava" xfId="410" builtinId="9" hidden="1"/>
    <cellStyle name="Obiskana hiperpovezava" xfId="412" builtinId="9" hidden="1"/>
    <cellStyle name="Obiskana hiperpovezava" xfId="414" builtinId="9" hidden="1"/>
    <cellStyle name="Obiskana hiperpovezava" xfId="416" builtinId="9" hidden="1"/>
    <cellStyle name="Obiskana hiperpovezava" xfId="418" builtinId="9" hidden="1"/>
    <cellStyle name="Obiskana hiperpovezava" xfId="420" builtinId="9" hidden="1"/>
    <cellStyle name="Obiskana hiperpovezava" xfId="422" builtinId="9" hidden="1"/>
    <cellStyle name="Obiskana hiperpovezava" xfId="424" builtinId="9" hidden="1"/>
    <cellStyle name="Obiskana hiperpovezava" xfId="426" builtinId="9" hidden="1"/>
    <cellStyle name="Obiskana hiperpovezava" xfId="428" builtinId="9" hidden="1"/>
    <cellStyle name="Obiskana hiperpovezava" xfId="430" builtinId="9" hidden="1"/>
    <cellStyle name="Obiskana hiperpovezava" xfId="432" builtinId="9" hidden="1"/>
    <cellStyle name="Obiskana hiperpovezava" xfId="434" builtinId="9" hidden="1"/>
    <cellStyle name="Obiskana hiperpovezava" xfId="436" builtinId="9" hidden="1"/>
    <cellStyle name="Obiskana hiperpovezava" xfId="438" builtinId="9" hidden="1"/>
    <cellStyle name="Obiskana hiperpovezava" xfId="440" builtinId="9" hidden="1"/>
    <cellStyle name="Obiskana hiperpovezava" xfId="442" builtinId="9" hidden="1"/>
    <cellStyle name="Obiskana hiperpovezava" xfId="444" builtinId="9" hidden="1"/>
    <cellStyle name="Obiskana hiperpovezava" xfId="446" builtinId="9" hidden="1"/>
    <cellStyle name="Obiskana hiperpovezava" xfId="448" builtinId="9" hidden="1"/>
    <cellStyle name="Obiskana hiperpovezava" xfId="450" builtinId="9" hidden="1"/>
    <cellStyle name="Obiskana hiperpovezava" xfId="452" builtinId="9" hidden="1"/>
    <cellStyle name="Obiskana hiperpovezava" xfId="454" builtinId="9" hidden="1"/>
    <cellStyle name="Obiskana hiperpovezava" xfId="456" builtinId="9" hidden="1"/>
    <cellStyle name="Obiskana hiperpovezava" xfId="458" builtinId="9" hidden="1"/>
    <cellStyle name="Obiskana hiperpovezava" xfId="460" builtinId="9" hidden="1"/>
    <cellStyle name="Obiskana hiperpovezava" xfId="462" builtinId="9" hidden="1"/>
    <cellStyle name="Obiskana hiperpovezava" xfId="464" builtinId="9" hidden="1"/>
    <cellStyle name="Obiskana hiperpovezava" xfId="466" builtinId="9" hidden="1"/>
    <cellStyle name="Obiskana hiperpovezava" xfId="468" builtinId="9" hidden="1"/>
    <cellStyle name="Obiskana hiperpovezava" xfId="470" builtinId="9" hidden="1"/>
    <cellStyle name="Obiskana hiperpovezava" xfId="472" builtinId="9" hidden="1"/>
    <cellStyle name="Obiskana hiperpovezava" xfId="474" builtinId="9" hidden="1"/>
    <cellStyle name="Obiskana hiperpovezava" xfId="476" builtinId="9" hidden="1"/>
    <cellStyle name="Obiskana hiperpovezava" xfId="478" builtinId="9" hidden="1"/>
    <cellStyle name="Obiskana hiperpovezava" xfId="480" builtinId="9" hidden="1"/>
    <cellStyle name="Obiskana hiperpovezava" xfId="482" builtinId="9" hidden="1"/>
    <cellStyle name="Obiskana hiperpovezava" xfId="484" builtinId="9" hidden="1"/>
    <cellStyle name="Obiskana hiperpovezava" xfId="486" builtinId="9" hidden="1"/>
    <cellStyle name="Obiskana hiperpovezava" xfId="488" builtinId="9" hidden="1"/>
    <cellStyle name="Obiskana hiperpovezava" xfId="490" builtinId="9" hidden="1"/>
    <cellStyle name="Obiskana hiperpovezava" xfId="492" builtinId="9" hidden="1"/>
    <cellStyle name="Obiskana hiperpovezava" xfId="496" builtinId="9" hidden="1"/>
    <cellStyle name="Obiskana hiperpovezava" xfId="498" builtinId="9" hidden="1"/>
    <cellStyle name="Odstotek" xfId="494" builtinId="5"/>
    <cellStyle name="Valuta" xfId="493" builtinId="4"/>
  </cellStyles>
  <dxfs count="26">
    <dxf>
      <font>
        <color theme="0"/>
      </font>
      <fill>
        <patternFill>
          <bgColor rgb="FF825A3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CB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1B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57BC2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887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6E72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453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40404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9595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C21A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CB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A6A6A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1B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26E0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99A1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57BC2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57BC2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887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6E72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453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40404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Medium4"/>
  <colors>
    <mruColors>
      <color rgb="FF595959"/>
      <color rgb="FFFFFFFF"/>
      <color rgb="FF825A3B"/>
      <color rgb="FF7030A0"/>
      <color rgb="FFFF61B4"/>
      <color rgb="FFE26E0E"/>
      <color rgb="FFF99A1C"/>
      <color rgb="FF57BC2E"/>
      <color rgb="FF0887DE"/>
      <color rgb="FFF6E7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26" Type="http://schemas.openxmlformats.org/officeDocument/2006/relationships/image" Target="../media/image27.png"/><Relationship Id="rId39" Type="http://schemas.openxmlformats.org/officeDocument/2006/relationships/image" Target="../media/image40.jpe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3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41" Type="http://schemas.openxmlformats.org/officeDocument/2006/relationships/image" Target="../media/image42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png"/><Relationship Id="rId32" Type="http://schemas.openxmlformats.org/officeDocument/2006/relationships/image" Target="../media/image33.jpeg"/><Relationship Id="rId37" Type="http://schemas.openxmlformats.org/officeDocument/2006/relationships/image" Target="../media/image38.png"/><Relationship Id="rId40" Type="http://schemas.openxmlformats.org/officeDocument/2006/relationships/image" Target="../media/image41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4" Type="http://schemas.openxmlformats.org/officeDocument/2006/relationships/image" Target="../media/image45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jpeg"/><Relationship Id="rId35" Type="http://schemas.openxmlformats.org/officeDocument/2006/relationships/image" Target="../media/image36.png"/><Relationship Id="rId43" Type="http://schemas.openxmlformats.org/officeDocument/2006/relationships/image" Target="../media/image44.jpeg"/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png"/><Relationship Id="rId33" Type="http://schemas.openxmlformats.org/officeDocument/2006/relationships/image" Target="../media/image34.jpeg"/><Relationship Id="rId38" Type="http://schemas.openxmlformats.org/officeDocument/2006/relationships/image" Target="../media/image3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3.jpeg"/><Relationship Id="rId13" Type="http://schemas.openxmlformats.org/officeDocument/2006/relationships/image" Target="../media/image58.jpeg"/><Relationship Id="rId18" Type="http://schemas.openxmlformats.org/officeDocument/2006/relationships/image" Target="../media/image63.jpeg"/><Relationship Id="rId3" Type="http://schemas.openxmlformats.org/officeDocument/2006/relationships/image" Target="../media/image48.jpeg"/><Relationship Id="rId7" Type="http://schemas.openxmlformats.org/officeDocument/2006/relationships/image" Target="../media/image52.jpeg"/><Relationship Id="rId12" Type="http://schemas.openxmlformats.org/officeDocument/2006/relationships/image" Target="../media/image57.jpeg"/><Relationship Id="rId17" Type="http://schemas.openxmlformats.org/officeDocument/2006/relationships/image" Target="../media/image62.jpeg"/><Relationship Id="rId2" Type="http://schemas.openxmlformats.org/officeDocument/2006/relationships/image" Target="../media/image47.jpeg"/><Relationship Id="rId16" Type="http://schemas.openxmlformats.org/officeDocument/2006/relationships/image" Target="../media/image61.jpeg"/><Relationship Id="rId1" Type="http://schemas.openxmlformats.org/officeDocument/2006/relationships/image" Target="../media/image46.png"/><Relationship Id="rId6" Type="http://schemas.openxmlformats.org/officeDocument/2006/relationships/image" Target="../media/image51.jpeg"/><Relationship Id="rId11" Type="http://schemas.openxmlformats.org/officeDocument/2006/relationships/image" Target="../media/image56.jpeg"/><Relationship Id="rId5" Type="http://schemas.openxmlformats.org/officeDocument/2006/relationships/image" Target="../media/image50.jpeg"/><Relationship Id="rId15" Type="http://schemas.openxmlformats.org/officeDocument/2006/relationships/image" Target="../media/image60.jpeg"/><Relationship Id="rId10" Type="http://schemas.openxmlformats.org/officeDocument/2006/relationships/image" Target="../media/image55.jpeg"/><Relationship Id="rId19" Type="http://schemas.openxmlformats.org/officeDocument/2006/relationships/image" Target="../media/image64.jpeg"/><Relationship Id="rId4" Type="http://schemas.openxmlformats.org/officeDocument/2006/relationships/image" Target="../media/image49.jpeg"/><Relationship Id="rId9" Type="http://schemas.openxmlformats.org/officeDocument/2006/relationships/image" Target="../media/image54.jpeg"/><Relationship Id="rId14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93133</xdr:colOff>
      <xdr:row>0</xdr:row>
      <xdr:rowOff>67733</xdr:rowOff>
    </xdr:from>
    <xdr:to>
      <xdr:col>1</xdr:col>
      <xdr:colOff>1084580</xdr:colOff>
      <xdr:row>5</xdr:row>
      <xdr:rowOff>96096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B525A71F-450F-425C-FB3E-53D3E512F1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8600" y="67733"/>
          <a:ext cx="999067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1246777</xdr:colOff>
      <xdr:row>2</xdr:row>
      <xdr:rowOff>110900</xdr:rowOff>
    </xdr:from>
    <xdr:to>
      <xdr:col>3</xdr:col>
      <xdr:colOff>1049382</xdr:colOff>
      <xdr:row>5</xdr:row>
      <xdr:rowOff>264524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9AA79F-1A82-5547-95D9-AA0F5F4FE2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40741" y="423864"/>
          <a:ext cx="1107258" cy="983660"/>
        </a:xfrm>
        <a:prstGeom prst="rect">
          <a:avLst/>
        </a:prstGeom>
      </xdr:spPr>
    </xdr:pic>
    <xdr:clientData/>
  </xdr:twoCellAnchor>
  <xdr:twoCellAnchor>
    <xdr:from>
      <xdr:col>2</xdr:col>
      <xdr:colOff>87994</xdr:colOff>
      <xdr:row>35</xdr:row>
      <xdr:rowOff>38099</xdr:rowOff>
    </xdr:from>
    <xdr:to>
      <xdr:col>2</xdr:col>
      <xdr:colOff>1184005</xdr:colOff>
      <xdr:row>36</xdr:row>
      <xdr:rowOff>20081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FF42B63-1D78-B5D9-5D93-DED51F5D9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1958" y="3249385"/>
          <a:ext cx="1096011" cy="733822"/>
        </a:xfrm>
        <a:prstGeom prst="rect">
          <a:avLst/>
        </a:prstGeom>
      </xdr:spPr>
    </xdr:pic>
    <xdr:clientData/>
  </xdr:twoCellAnchor>
  <xdr:twoCellAnchor>
    <xdr:from>
      <xdr:col>2</xdr:col>
      <xdr:colOff>2893</xdr:colOff>
      <xdr:row>35</xdr:row>
      <xdr:rowOff>744310</xdr:rowOff>
    </xdr:from>
    <xdr:to>
      <xdr:col>2</xdr:col>
      <xdr:colOff>1165498</xdr:colOff>
      <xdr:row>36</xdr:row>
      <xdr:rowOff>742949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138952D0-3637-7769-7DA6-962536544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857" y="3955596"/>
          <a:ext cx="1163240" cy="773339"/>
        </a:xfrm>
        <a:prstGeom prst="rect">
          <a:avLst/>
        </a:prstGeom>
      </xdr:spPr>
    </xdr:pic>
    <xdr:clientData/>
  </xdr:twoCellAnchor>
  <xdr:twoCellAnchor>
    <xdr:from>
      <xdr:col>2</xdr:col>
      <xdr:colOff>4457</xdr:colOff>
      <xdr:row>36</xdr:row>
      <xdr:rowOff>733424</xdr:rowOff>
    </xdr:from>
    <xdr:to>
      <xdr:col>2</xdr:col>
      <xdr:colOff>1158602</xdr:colOff>
      <xdr:row>37</xdr:row>
      <xdr:rowOff>744310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83137810-D777-0D21-8F4D-83A6F3C3B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8421" y="4706710"/>
          <a:ext cx="1153510" cy="760186"/>
        </a:xfrm>
        <a:prstGeom prst="rect">
          <a:avLst/>
        </a:prstGeom>
      </xdr:spPr>
    </xdr:pic>
    <xdr:clientData/>
  </xdr:twoCellAnchor>
  <xdr:twoCellAnchor>
    <xdr:from>
      <xdr:col>1</xdr:col>
      <xdr:colOff>167368</xdr:colOff>
      <xdr:row>37</xdr:row>
      <xdr:rowOff>741136</xdr:rowOff>
    </xdr:from>
    <xdr:to>
      <xdr:col>2</xdr:col>
      <xdr:colOff>1201693</xdr:colOff>
      <xdr:row>39</xdr:row>
      <xdr:rowOff>56925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D2534F6C-55E3-08CB-DDC1-369E53269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9189" y="5476422"/>
          <a:ext cx="1289958" cy="852489"/>
        </a:xfrm>
        <a:prstGeom prst="rect">
          <a:avLst/>
        </a:prstGeom>
      </xdr:spPr>
    </xdr:pic>
    <xdr:clientData/>
  </xdr:twoCellAnchor>
  <xdr:twoCellAnchor>
    <xdr:from>
      <xdr:col>1</xdr:col>
      <xdr:colOff>244930</xdr:colOff>
      <xdr:row>38</xdr:row>
      <xdr:rowOff>759732</xdr:rowOff>
    </xdr:from>
    <xdr:to>
      <xdr:col>2</xdr:col>
      <xdr:colOff>1202692</xdr:colOff>
      <xdr:row>40</xdr:row>
      <xdr:rowOff>59554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AC82867-646F-39A3-564B-4398BF1CD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1" y="6257018"/>
          <a:ext cx="1230540" cy="820012"/>
        </a:xfrm>
        <a:prstGeom prst="rect">
          <a:avLst/>
        </a:prstGeom>
      </xdr:spPr>
    </xdr:pic>
    <xdr:clientData/>
  </xdr:twoCellAnchor>
  <xdr:twoCellAnchor>
    <xdr:from>
      <xdr:col>1</xdr:col>
      <xdr:colOff>251279</xdr:colOff>
      <xdr:row>40</xdr:row>
      <xdr:rowOff>25854</xdr:rowOff>
    </xdr:from>
    <xdr:to>
      <xdr:col>2</xdr:col>
      <xdr:colOff>1203869</xdr:colOff>
      <xdr:row>41</xdr:row>
      <xdr:rowOff>96609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362B8579-E878-5D81-4912-D387F28C2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3100" y="7047140"/>
          <a:ext cx="1229178" cy="820055"/>
        </a:xfrm>
        <a:prstGeom prst="rect">
          <a:avLst/>
        </a:prstGeom>
      </xdr:spPr>
    </xdr:pic>
    <xdr:clientData/>
  </xdr:twoCellAnchor>
  <xdr:twoCellAnchor>
    <xdr:from>
      <xdr:col>1</xdr:col>
      <xdr:colOff>206303</xdr:colOff>
      <xdr:row>40</xdr:row>
      <xdr:rowOff>752021</xdr:rowOff>
    </xdr:from>
    <xdr:to>
      <xdr:col>2</xdr:col>
      <xdr:colOff>1214666</xdr:colOff>
      <xdr:row>42</xdr:row>
      <xdr:rowOff>55335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B2D9BD3E-FBA4-0D1D-AB60-8760E06E0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5403" y="26482221"/>
          <a:ext cx="1275063" cy="827314"/>
        </a:xfrm>
        <a:prstGeom prst="rect">
          <a:avLst/>
        </a:prstGeom>
      </xdr:spPr>
    </xdr:pic>
    <xdr:clientData/>
  </xdr:twoCellAnchor>
  <xdr:twoCellAnchor>
    <xdr:from>
      <xdr:col>1</xdr:col>
      <xdr:colOff>204109</xdr:colOff>
      <xdr:row>43</xdr:row>
      <xdr:rowOff>62415</xdr:rowOff>
    </xdr:from>
    <xdr:to>
      <xdr:col>2</xdr:col>
      <xdr:colOff>1275806</xdr:colOff>
      <xdr:row>43</xdr:row>
      <xdr:rowOff>727166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F0A57FB-0F66-1694-8222-186E3A9A88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25930" y="9165594"/>
          <a:ext cx="1347650" cy="664751"/>
        </a:xfrm>
        <a:prstGeom prst="rect">
          <a:avLst/>
        </a:prstGeom>
      </xdr:spPr>
    </xdr:pic>
    <xdr:clientData/>
  </xdr:twoCellAnchor>
  <xdr:twoCellAnchor>
    <xdr:from>
      <xdr:col>2</xdr:col>
      <xdr:colOff>112033</xdr:colOff>
      <xdr:row>45</xdr:row>
      <xdr:rowOff>16329</xdr:rowOff>
    </xdr:from>
    <xdr:to>
      <xdr:col>2</xdr:col>
      <xdr:colOff>1202691</xdr:colOff>
      <xdr:row>45</xdr:row>
      <xdr:rowOff>742021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1004255F-463A-2480-6466-03FBA001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5997" y="9323615"/>
          <a:ext cx="1100818" cy="739027"/>
        </a:xfrm>
        <a:prstGeom prst="rect">
          <a:avLst/>
        </a:prstGeom>
      </xdr:spPr>
    </xdr:pic>
    <xdr:clientData/>
  </xdr:twoCellAnchor>
  <xdr:twoCellAnchor>
    <xdr:from>
      <xdr:col>2</xdr:col>
      <xdr:colOff>84818</xdr:colOff>
      <xdr:row>45</xdr:row>
      <xdr:rowOff>746125</xdr:rowOff>
    </xdr:from>
    <xdr:to>
      <xdr:col>2</xdr:col>
      <xdr:colOff>1240155</xdr:colOff>
      <xdr:row>46</xdr:row>
      <xdr:rowOff>745831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DA2041C0-EFE6-C4EA-F0AD-F4B544B66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8782" y="10053411"/>
          <a:ext cx="1162957" cy="771866"/>
        </a:xfrm>
        <a:prstGeom prst="rect">
          <a:avLst/>
        </a:prstGeom>
      </xdr:spPr>
    </xdr:pic>
    <xdr:clientData/>
  </xdr:twoCellAnchor>
  <xdr:twoCellAnchor>
    <xdr:from>
      <xdr:col>2</xdr:col>
      <xdr:colOff>169637</xdr:colOff>
      <xdr:row>50</xdr:row>
      <xdr:rowOff>0</xdr:rowOff>
    </xdr:from>
    <xdr:to>
      <xdr:col>2</xdr:col>
      <xdr:colOff>1275899</xdr:colOff>
      <xdr:row>50</xdr:row>
      <xdr:rowOff>755630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A58B6724-BEC6-6272-C345-CE926F669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3601" y="14624958"/>
          <a:ext cx="1118962" cy="751185"/>
        </a:xfrm>
        <a:prstGeom prst="rect">
          <a:avLst/>
        </a:prstGeom>
      </xdr:spPr>
    </xdr:pic>
    <xdr:clientData/>
  </xdr:twoCellAnchor>
  <xdr:twoCellAnchor editAs="oneCell">
    <xdr:from>
      <xdr:col>7</xdr:col>
      <xdr:colOff>1066800</xdr:colOff>
      <xdr:row>0</xdr:row>
      <xdr:rowOff>174171</xdr:rowOff>
    </xdr:from>
    <xdr:to>
      <xdr:col>9</xdr:col>
      <xdr:colOff>474617</xdr:colOff>
      <xdr:row>6</xdr:row>
      <xdr:rowOff>172776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186BA5E8-E393-49F6-8493-1EBE61B727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074229" y="174171"/>
          <a:ext cx="1513114" cy="1500290"/>
        </a:xfrm>
        <a:prstGeom prst="rect">
          <a:avLst/>
        </a:prstGeom>
      </xdr:spPr>
    </xdr:pic>
    <xdr:clientData/>
  </xdr:twoCellAnchor>
  <xdr:twoCellAnchor>
    <xdr:from>
      <xdr:col>2</xdr:col>
      <xdr:colOff>59564</xdr:colOff>
      <xdr:row>27</xdr:row>
      <xdr:rowOff>755515</xdr:rowOff>
    </xdr:from>
    <xdr:to>
      <xdr:col>2</xdr:col>
      <xdr:colOff>1201638</xdr:colOff>
      <xdr:row>29</xdr:row>
      <xdr:rowOff>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FA03B4C-33ED-46EA-9FB8-94B7A72B4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5364" y="46678715"/>
          <a:ext cx="1142074" cy="768485"/>
        </a:xfrm>
        <a:prstGeom prst="rect">
          <a:avLst/>
        </a:prstGeom>
      </xdr:spPr>
    </xdr:pic>
    <xdr:clientData/>
  </xdr:twoCellAnchor>
  <xdr:oneCellAnchor>
    <xdr:from>
      <xdr:col>1</xdr:col>
      <xdr:colOff>270038</xdr:colOff>
      <xdr:row>30</xdr:row>
      <xdr:rowOff>26082</xdr:rowOff>
    </xdr:from>
    <xdr:ext cx="1157707" cy="794157"/>
    <xdr:pic>
      <xdr:nvPicPr>
        <xdr:cNvPr id="7" name="Slika 6">
          <a:extLst>
            <a:ext uri="{FF2B5EF4-FFF2-40B4-BE49-F238E27FC236}">
              <a16:creationId xmlns:a16="http://schemas.microsoft.com/office/drawing/2014/main" id="{9A7DB59B-F600-4590-B989-632402884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9138" y="48235282"/>
          <a:ext cx="1157707" cy="794157"/>
        </a:xfrm>
        <a:prstGeom prst="rect">
          <a:avLst/>
        </a:prstGeom>
      </xdr:spPr>
    </xdr:pic>
    <xdr:clientData/>
  </xdr:oneCellAnchor>
  <xdr:twoCellAnchor>
    <xdr:from>
      <xdr:col>2</xdr:col>
      <xdr:colOff>139833</xdr:colOff>
      <xdr:row>19</xdr:row>
      <xdr:rowOff>759024</xdr:rowOff>
    </xdr:from>
    <xdr:to>
      <xdr:col>2</xdr:col>
      <xdr:colOff>1254779</xdr:colOff>
      <xdr:row>20</xdr:row>
      <xdr:rowOff>741408</xdr:rowOff>
    </xdr:to>
    <xdr:pic>
      <xdr:nvPicPr>
        <xdr:cNvPr id="9" name="Picture 17">
          <a:extLst>
            <a:ext uri="{FF2B5EF4-FFF2-40B4-BE49-F238E27FC236}">
              <a16:creationId xmlns:a16="http://schemas.microsoft.com/office/drawing/2014/main" id="{3EB04312-115E-41D9-A5BF-D239D6AB4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5633" y="40586224"/>
          <a:ext cx="1114946" cy="744384"/>
        </a:xfrm>
        <a:prstGeom prst="rect">
          <a:avLst/>
        </a:prstGeom>
      </xdr:spPr>
    </xdr:pic>
    <xdr:clientData/>
  </xdr:twoCellAnchor>
  <xdr:twoCellAnchor>
    <xdr:from>
      <xdr:col>2</xdr:col>
      <xdr:colOff>30691</xdr:colOff>
      <xdr:row>22</xdr:row>
      <xdr:rowOff>68680</xdr:rowOff>
    </xdr:from>
    <xdr:to>
      <xdr:col>3</xdr:col>
      <xdr:colOff>9789</xdr:colOff>
      <xdr:row>22</xdr:row>
      <xdr:rowOff>759994</xdr:rowOff>
    </xdr:to>
    <xdr:pic>
      <xdr:nvPicPr>
        <xdr:cNvPr id="10" name="Picture 20">
          <a:extLst>
            <a:ext uri="{FF2B5EF4-FFF2-40B4-BE49-F238E27FC236}">
              <a16:creationId xmlns:a16="http://schemas.microsoft.com/office/drawing/2014/main" id="{24C4B580-F8E5-487B-A7B8-86FE59625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6491" y="42181880"/>
          <a:ext cx="1287198" cy="691314"/>
        </a:xfrm>
        <a:prstGeom prst="rect">
          <a:avLst/>
        </a:prstGeom>
      </xdr:spPr>
    </xdr:pic>
    <xdr:clientData/>
  </xdr:twoCellAnchor>
  <xdr:twoCellAnchor>
    <xdr:from>
      <xdr:col>2</xdr:col>
      <xdr:colOff>87995</xdr:colOff>
      <xdr:row>24</xdr:row>
      <xdr:rowOff>26220</xdr:rowOff>
    </xdr:from>
    <xdr:to>
      <xdr:col>2</xdr:col>
      <xdr:colOff>1235258</xdr:colOff>
      <xdr:row>25</xdr:row>
      <xdr:rowOff>17464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ABC47EFE-3248-4EC4-ABB2-C30ED6FF4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0800000" flipV="1">
          <a:off x="773795" y="43663420"/>
          <a:ext cx="1147263" cy="753244"/>
        </a:xfrm>
        <a:prstGeom prst="rect">
          <a:avLst/>
        </a:prstGeom>
      </xdr:spPr>
    </xdr:pic>
    <xdr:clientData/>
  </xdr:twoCellAnchor>
  <xdr:twoCellAnchor>
    <xdr:from>
      <xdr:col>2</xdr:col>
      <xdr:colOff>17085</xdr:colOff>
      <xdr:row>26</xdr:row>
      <xdr:rowOff>68528</xdr:rowOff>
    </xdr:from>
    <xdr:to>
      <xdr:col>2</xdr:col>
      <xdr:colOff>1292681</xdr:colOff>
      <xdr:row>26</xdr:row>
      <xdr:rowOff>683643</xdr:rowOff>
    </xdr:to>
    <xdr:pic>
      <xdr:nvPicPr>
        <xdr:cNvPr id="33" name="Picture 24">
          <a:extLst>
            <a:ext uri="{FF2B5EF4-FFF2-40B4-BE49-F238E27FC236}">
              <a16:creationId xmlns:a16="http://schemas.microsoft.com/office/drawing/2014/main" id="{0341851B-CA3C-4BE3-85A6-49D98B9F2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2885" y="45229728"/>
          <a:ext cx="1275596" cy="615115"/>
        </a:xfrm>
        <a:prstGeom prst="rect">
          <a:avLst/>
        </a:prstGeom>
      </xdr:spPr>
    </xdr:pic>
    <xdr:clientData/>
  </xdr:twoCellAnchor>
  <xdr:oneCellAnchor>
    <xdr:from>
      <xdr:col>2</xdr:col>
      <xdr:colOff>3628</xdr:colOff>
      <xdr:row>32</xdr:row>
      <xdr:rowOff>68013</xdr:rowOff>
    </xdr:from>
    <xdr:ext cx="1271626" cy="692651"/>
    <xdr:pic>
      <xdr:nvPicPr>
        <xdr:cNvPr id="35" name="Picture 26">
          <a:extLst>
            <a:ext uri="{FF2B5EF4-FFF2-40B4-BE49-F238E27FC236}">
              <a16:creationId xmlns:a16="http://schemas.microsoft.com/office/drawing/2014/main" id="{DC6C4803-E6EC-4283-8768-93394DB14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9428" y="49801213"/>
          <a:ext cx="1271626" cy="692651"/>
        </a:xfrm>
        <a:prstGeom prst="rect">
          <a:avLst/>
        </a:prstGeom>
      </xdr:spPr>
    </xdr:pic>
    <xdr:clientData/>
  </xdr:oneCellAnchor>
  <xdr:twoCellAnchor>
    <xdr:from>
      <xdr:col>2</xdr:col>
      <xdr:colOff>107424</xdr:colOff>
      <xdr:row>19</xdr:row>
      <xdr:rowOff>6570</xdr:rowOff>
    </xdr:from>
    <xdr:to>
      <xdr:col>2</xdr:col>
      <xdr:colOff>1203600</xdr:colOff>
      <xdr:row>19</xdr:row>
      <xdr:rowOff>703763</xdr:rowOff>
    </xdr:to>
    <xdr:pic>
      <xdr:nvPicPr>
        <xdr:cNvPr id="49" name="Slika 48">
          <a:extLst>
            <a:ext uri="{FF2B5EF4-FFF2-40B4-BE49-F238E27FC236}">
              <a16:creationId xmlns:a16="http://schemas.microsoft.com/office/drawing/2014/main" id="{1A42E054-D526-41C3-A922-87EC470C2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3224" y="39833770"/>
          <a:ext cx="1096176" cy="697193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20</xdr:row>
      <xdr:rowOff>759865</xdr:rowOff>
    </xdr:from>
    <xdr:to>
      <xdr:col>2</xdr:col>
      <xdr:colOff>1255984</xdr:colOff>
      <xdr:row>21</xdr:row>
      <xdr:rowOff>744187</xdr:rowOff>
    </xdr:to>
    <xdr:pic>
      <xdr:nvPicPr>
        <xdr:cNvPr id="51" name="Slika 50">
          <a:extLst>
            <a:ext uri="{FF2B5EF4-FFF2-40B4-BE49-F238E27FC236}">
              <a16:creationId xmlns:a16="http://schemas.microsoft.com/office/drawing/2014/main" id="{8F893FF2-D4DD-478C-9799-85FCD1CE6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6300" y="41349065"/>
          <a:ext cx="1065484" cy="746322"/>
        </a:xfrm>
        <a:prstGeom prst="rect">
          <a:avLst/>
        </a:prstGeom>
      </xdr:spPr>
    </xdr:pic>
    <xdr:clientData/>
  </xdr:twoCellAnchor>
  <xdr:twoCellAnchor>
    <xdr:from>
      <xdr:col>2</xdr:col>
      <xdr:colOff>54430</xdr:colOff>
      <xdr:row>23</xdr:row>
      <xdr:rowOff>26606</xdr:rowOff>
    </xdr:from>
    <xdr:to>
      <xdr:col>2</xdr:col>
      <xdr:colOff>1201239</xdr:colOff>
      <xdr:row>23</xdr:row>
      <xdr:rowOff>744686</xdr:rowOff>
    </xdr:to>
    <xdr:pic>
      <xdr:nvPicPr>
        <xdr:cNvPr id="53" name="Slika 52">
          <a:extLst>
            <a:ext uri="{FF2B5EF4-FFF2-40B4-BE49-F238E27FC236}">
              <a16:creationId xmlns:a16="http://schemas.microsoft.com/office/drawing/2014/main" id="{AA20DA6B-47B5-4637-BD54-A720CD7D5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0230" y="42901806"/>
          <a:ext cx="1146809" cy="718080"/>
        </a:xfrm>
        <a:prstGeom prst="rect">
          <a:avLst/>
        </a:prstGeom>
      </xdr:spPr>
    </xdr:pic>
    <xdr:clientData/>
  </xdr:twoCellAnchor>
  <xdr:twoCellAnchor>
    <xdr:from>
      <xdr:col>2</xdr:col>
      <xdr:colOff>159045</xdr:colOff>
      <xdr:row>25</xdr:row>
      <xdr:rowOff>10432</xdr:rowOff>
    </xdr:from>
    <xdr:to>
      <xdr:col>2</xdr:col>
      <xdr:colOff>1235836</xdr:colOff>
      <xdr:row>25</xdr:row>
      <xdr:rowOff>704849</xdr:rowOff>
    </xdr:to>
    <xdr:pic>
      <xdr:nvPicPr>
        <xdr:cNvPr id="54" name="Slika 53">
          <a:extLst>
            <a:ext uri="{FF2B5EF4-FFF2-40B4-BE49-F238E27FC236}">
              <a16:creationId xmlns:a16="http://schemas.microsoft.com/office/drawing/2014/main" id="{D84D03B4-7F88-4097-A262-B7CD7D2B7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4845" y="44409632"/>
          <a:ext cx="1076791" cy="694417"/>
        </a:xfrm>
        <a:prstGeom prst="rect">
          <a:avLst/>
        </a:prstGeom>
      </xdr:spPr>
    </xdr:pic>
    <xdr:clientData/>
  </xdr:twoCellAnchor>
  <xdr:twoCellAnchor>
    <xdr:from>
      <xdr:col>1</xdr:col>
      <xdr:colOff>231757</xdr:colOff>
      <xdr:row>26</xdr:row>
      <xdr:rowOff>731157</xdr:rowOff>
    </xdr:from>
    <xdr:to>
      <xdr:col>2</xdr:col>
      <xdr:colOff>1240481</xdr:colOff>
      <xdr:row>27</xdr:row>
      <xdr:rowOff>703762</xdr:rowOff>
    </xdr:to>
    <xdr:pic>
      <xdr:nvPicPr>
        <xdr:cNvPr id="55" name="Slika 54">
          <a:extLst>
            <a:ext uri="{FF2B5EF4-FFF2-40B4-BE49-F238E27FC236}">
              <a16:creationId xmlns:a16="http://schemas.microsoft.com/office/drawing/2014/main" id="{A0F9B1E0-4CBD-4601-8088-B6DB91F44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0857" y="45892357"/>
          <a:ext cx="1275424" cy="734605"/>
        </a:xfrm>
        <a:prstGeom prst="rect">
          <a:avLst/>
        </a:prstGeom>
      </xdr:spPr>
    </xdr:pic>
    <xdr:clientData/>
  </xdr:twoCellAnchor>
  <xdr:twoCellAnchor>
    <xdr:from>
      <xdr:col>2</xdr:col>
      <xdr:colOff>40822</xdr:colOff>
      <xdr:row>29</xdr:row>
      <xdr:rowOff>12377</xdr:rowOff>
    </xdr:from>
    <xdr:to>
      <xdr:col>2</xdr:col>
      <xdr:colOff>1235333</xdr:colOff>
      <xdr:row>29</xdr:row>
      <xdr:rowOff>744170</xdr:rowOff>
    </xdr:to>
    <xdr:pic>
      <xdr:nvPicPr>
        <xdr:cNvPr id="56" name="Slika 55">
          <a:extLst>
            <a:ext uri="{FF2B5EF4-FFF2-40B4-BE49-F238E27FC236}">
              <a16:creationId xmlns:a16="http://schemas.microsoft.com/office/drawing/2014/main" id="{059154E4-5C55-47E7-A346-2F1D0684E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6622" y="47459577"/>
          <a:ext cx="1194511" cy="731793"/>
        </a:xfrm>
        <a:prstGeom prst="rect">
          <a:avLst/>
        </a:prstGeom>
      </xdr:spPr>
    </xdr:pic>
    <xdr:clientData/>
  </xdr:twoCellAnchor>
  <xdr:twoCellAnchor>
    <xdr:from>
      <xdr:col>2</xdr:col>
      <xdr:colOff>131990</xdr:colOff>
      <xdr:row>32</xdr:row>
      <xdr:rowOff>754742</xdr:rowOff>
    </xdr:from>
    <xdr:to>
      <xdr:col>2</xdr:col>
      <xdr:colOff>1164051</xdr:colOff>
      <xdr:row>33</xdr:row>
      <xdr:rowOff>704727</xdr:rowOff>
    </xdr:to>
    <xdr:pic>
      <xdr:nvPicPr>
        <xdr:cNvPr id="57" name="Slika 56">
          <a:extLst>
            <a:ext uri="{FF2B5EF4-FFF2-40B4-BE49-F238E27FC236}">
              <a16:creationId xmlns:a16="http://schemas.microsoft.com/office/drawing/2014/main" id="{3CE47B74-263A-4A10-9F17-06E8F2CD7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7790" y="50487942"/>
          <a:ext cx="1032061" cy="711985"/>
        </a:xfrm>
        <a:prstGeom prst="rect">
          <a:avLst/>
        </a:prstGeom>
      </xdr:spPr>
    </xdr:pic>
    <xdr:clientData/>
  </xdr:twoCellAnchor>
  <xdr:twoCellAnchor>
    <xdr:from>
      <xdr:col>1</xdr:col>
      <xdr:colOff>237161</xdr:colOff>
      <xdr:row>31</xdr:row>
      <xdr:rowOff>54429</xdr:rowOff>
    </xdr:from>
    <xdr:to>
      <xdr:col>2</xdr:col>
      <xdr:colOff>1239450</xdr:colOff>
      <xdr:row>31</xdr:row>
      <xdr:rowOff>701585</xdr:rowOff>
    </xdr:to>
    <xdr:pic>
      <xdr:nvPicPr>
        <xdr:cNvPr id="58" name="Slika 57">
          <a:extLst>
            <a:ext uri="{FF2B5EF4-FFF2-40B4-BE49-F238E27FC236}">
              <a16:creationId xmlns:a16="http://schemas.microsoft.com/office/drawing/2014/main" id="{05AE4993-9841-48CC-9733-F145248CC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6261" y="49025629"/>
          <a:ext cx="1268989" cy="647156"/>
        </a:xfrm>
        <a:prstGeom prst="rect">
          <a:avLst/>
        </a:prstGeom>
      </xdr:spPr>
    </xdr:pic>
    <xdr:clientData/>
  </xdr:twoCellAnchor>
  <xdr:twoCellAnchor>
    <xdr:from>
      <xdr:col>2</xdr:col>
      <xdr:colOff>111775</xdr:colOff>
      <xdr:row>16</xdr:row>
      <xdr:rowOff>4072</xdr:rowOff>
    </xdr:from>
    <xdr:to>
      <xdr:col>2</xdr:col>
      <xdr:colOff>1275686</xdr:colOff>
      <xdr:row>17</xdr:row>
      <xdr:rowOff>8891</xdr:rowOff>
    </xdr:to>
    <xdr:pic>
      <xdr:nvPicPr>
        <xdr:cNvPr id="59" name="Slika 5">
          <a:extLst>
            <a:ext uri="{FF2B5EF4-FFF2-40B4-BE49-F238E27FC236}">
              <a16:creationId xmlns:a16="http://schemas.microsoft.com/office/drawing/2014/main" id="{1D4D7E3B-E980-48E9-8941-11AC6CDB6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7575" y="7763772"/>
          <a:ext cx="1163911" cy="766819"/>
        </a:xfrm>
        <a:prstGeom prst="rect">
          <a:avLst/>
        </a:prstGeom>
      </xdr:spPr>
    </xdr:pic>
    <xdr:clientData/>
  </xdr:twoCellAnchor>
  <xdr:twoCellAnchor>
    <xdr:from>
      <xdr:col>2</xdr:col>
      <xdr:colOff>136073</xdr:colOff>
      <xdr:row>12</xdr:row>
      <xdr:rowOff>46719</xdr:rowOff>
    </xdr:from>
    <xdr:to>
      <xdr:col>2</xdr:col>
      <xdr:colOff>1236827</xdr:colOff>
      <xdr:row>13</xdr:row>
      <xdr:rowOff>45131</xdr:rowOff>
    </xdr:to>
    <xdr:pic>
      <xdr:nvPicPr>
        <xdr:cNvPr id="60" name="Picture 19">
          <a:extLst>
            <a:ext uri="{FF2B5EF4-FFF2-40B4-BE49-F238E27FC236}">
              <a16:creationId xmlns:a16="http://schemas.microsoft.com/office/drawing/2014/main" id="{F8D79D5E-8D50-4AFF-A532-5486C46DF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1873" y="4758419"/>
          <a:ext cx="1100754" cy="760412"/>
        </a:xfrm>
        <a:prstGeom prst="rect">
          <a:avLst/>
        </a:prstGeom>
      </xdr:spPr>
    </xdr:pic>
    <xdr:clientData/>
  </xdr:twoCellAnchor>
  <xdr:twoCellAnchor>
    <xdr:from>
      <xdr:col>2</xdr:col>
      <xdr:colOff>122465</xdr:colOff>
      <xdr:row>14</xdr:row>
      <xdr:rowOff>37846</xdr:rowOff>
    </xdr:from>
    <xdr:to>
      <xdr:col>2</xdr:col>
      <xdr:colOff>1200835</xdr:colOff>
      <xdr:row>14</xdr:row>
      <xdr:rowOff>746175</xdr:rowOff>
    </xdr:to>
    <xdr:pic>
      <xdr:nvPicPr>
        <xdr:cNvPr id="61" name="Picture 27">
          <a:extLst>
            <a:ext uri="{FF2B5EF4-FFF2-40B4-BE49-F238E27FC236}">
              <a16:creationId xmlns:a16="http://schemas.microsoft.com/office/drawing/2014/main" id="{762A9D15-8B3D-44A4-AD34-FE0A86FA9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8265" y="36055046"/>
          <a:ext cx="1078370" cy="708329"/>
        </a:xfrm>
        <a:prstGeom prst="rect">
          <a:avLst/>
        </a:prstGeom>
      </xdr:spPr>
    </xdr:pic>
    <xdr:clientData/>
  </xdr:twoCellAnchor>
  <xdr:twoCellAnchor>
    <xdr:from>
      <xdr:col>2</xdr:col>
      <xdr:colOff>60082</xdr:colOff>
      <xdr:row>17</xdr:row>
      <xdr:rowOff>740895</xdr:rowOff>
    </xdr:from>
    <xdr:to>
      <xdr:col>2</xdr:col>
      <xdr:colOff>1198788</xdr:colOff>
      <xdr:row>18</xdr:row>
      <xdr:rowOff>741407</xdr:rowOff>
    </xdr:to>
    <xdr:pic>
      <xdr:nvPicPr>
        <xdr:cNvPr id="62" name="Picture 31">
          <a:extLst>
            <a:ext uri="{FF2B5EF4-FFF2-40B4-BE49-F238E27FC236}">
              <a16:creationId xmlns:a16="http://schemas.microsoft.com/office/drawing/2014/main" id="{9F788CCA-B3A5-4EFA-9EDE-D40E6D91D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5882" y="39044095"/>
          <a:ext cx="1138706" cy="762512"/>
        </a:xfrm>
        <a:prstGeom prst="rect">
          <a:avLst/>
        </a:prstGeom>
      </xdr:spPr>
    </xdr:pic>
    <xdr:clientData/>
  </xdr:twoCellAnchor>
  <xdr:twoCellAnchor>
    <xdr:from>
      <xdr:col>2</xdr:col>
      <xdr:colOff>72121</xdr:colOff>
      <xdr:row>10</xdr:row>
      <xdr:rowOff>8417</xdr:rowOff>
    </xdr:from>
    <xdr:to>
      <xdr:col>2</xdr:col>
      <xdr:colOff>1235895</xdr:colOff>
      <xdr:row>11</xdr:row>
      <xdr:rowOff>40771</xdr:rowOff>
    </xdr:to>
    <xdr:pic>
      <xdr:nvPicPr>
        <xdr:cNvPr id="63" name="Picture 2">
          <a:extLst>
            <a:ext uri="{FF2B5EF4-FFF2-40B4-BE49-F238E27FC236}">
              <a16:creationId xmlns:a16="http://schemas.microsoft.com/office/drawing/2014/main" id="{605B7B44-7E7C-4B13-A03B-FD0580798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57921" y="32977617"/>
          <a:ext cx="1163774" cy="794354"/>
        </a:xfrm>
        <a:prstGeom prst="rect">
          <a:avLst/>
        </a:prstGeom>
      </xdr:spPr>
    </xdr:pic>
    <xdr:clientData/>
  </xdr:twoCellAnchor>
  <xdr:twoCellAnchor>
    <xdr:from>
      <xdr:col>2</xdr:col>
      <xdr:colOff>97519</xdr:colOff>
      <xdr:row>11</xdr:row>
      <xdr:rowOff>59419</xdr:rowOff>
    </xdr:from>
    <xdr:to>
      <xdr:col>2</xdr:col>
      <xdr:colOff>1237558</xdr:colOff>
      <xdr:row>11</xdr:row>
      <xdr:rowOff>743141</xdr:rowOff>
    </xdr:to>
    <xdr:pic>
      <xdr:nvPicPr>
        <xdr:cNvPr id="64" name="Slika 1">
          <a:extLst>
            <a:ext uri="{FF2B5EF4-FFF2-40B4-BE49-F238E27FC236}">
              <a16:creationId xmlns:a16="http://schemas.microsoft.com/office/drawing/2014/main" id="{F45529E2-6B15-4D54-BEF1-D4478DAFD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3319" y="33790619"/>
          <a:ext cx="1140039" cy="683722"/>
        </a:xfrm>
        <a:prstGeom prst="rect">
          <a:avLst/>
        </a:prstGeom>
      </xdr:spPr>
    </xdr:pic>
    <xdr:clientData/>
  </xdr:twoCellAnchor>
  <xdr:oneCellAnchor>
    <xdr:from>
      <xdr:col>2</xdr:col>
      <xdr:colOff>92986</xdr:colOff>
      <xdr:row>13</xdr:row>
      <xdr:rowOff>47173</xdr:rowOff>
    </xdr:from>
    <xdr:ext cx="1186181" cy="656827"/>
    <xdr:pic>
      <xdr:nvPicPr>
        <xdr:cNvPr id="65" name="Slika 7">
          <a:extLst>
            <a:ext uri="{FF2B5EF4-FFF2-40B4-BE49-F238E27FC236}">
              <a16:creationId xmlns:a16="http://schemas.microsoft.com/office/drawing/2014/main" id="{424B03DF-0799-4A8C-AF5D-FAB79CAF0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8786" y="35302373"/>
          <a:ext cx="1186181" cy="656827"/>
        </a:xfrm>
        <a:prstGeom prst="rect">
          <a:avLst/>
        </a:prstGeom>
      </xdr:spPr>
    </xdr:pic>
    <xdr:clientData/>
  </xdr:oneCellAnchor>
  <xdr:twoCellAnchor>
    <xdr:from>
      <xdr:col>2</xdr:col>
      <xdr:colOff>147576</xdr:colOff>
      <xdr:row>15</xdr:row>
      <xdr:rowOff>40822</xdr:rowOff>
    </xdr:from>
    <xdr:to>
      <xdr:col>2</xdr:col>
      <xdr:colOff>1237028</xdr:colOff>
      <xdr:row>15</xdr:row>
      <xdr:rowOff>740445</xdr:rowOff>
    </xdr:to>
    <xdr:pic>
      <xdr:nvPicPr>
        <xdr:cNvPr id="66" name="Slika 8">
          <a:extLst>
            <a:ext uri="{FF2B5EF4-FFF2-40B4-BE49-F238E27FC236}">
              <a16:creationId xmlns:a16="http://schemas.microsoft.com/office/drawing/2014/main" id="{C57A583C-5792-432F-BDEB-CBC6013B2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3376" y="36820022"/>
          <a:ext cx="1089452" cy="699623"/>
        </a:xfrm>
        <a:prstGeom prst="rect">
          <a:avLst/>
        </a:prstGeom>
      </xdr:spPr>
    </xdr:pic>
    <xdr:clientData/>
  </xdr:twoCellAnchor>
  <xdr:twoCellAnchor>
    <xdr:from>
      <xdr:col>2</xdr:col>
      <xdr:colOff>74840</xdr:colOff>
      <xdr:row>17</xdr:row>
      <xdr:rowOff>26307</xdr:rowOff>
    </xdr:from>
    <xdr:to>
      <xdr:col>2</xdr:col>
      <xdr:colOff>1198337</xdr:colOff>
      <xdr:row>17</xdr:row>
      <xdr:rowOff>732915</xdr:rowOff>
    </xdr:to>
    <xdr:pic>
      <xdr:nvPicPr>
        <xdr:cNvPr id="67" name="Slika 12">
          <a:extLst>
            <a:ext uri="{FF2B5EF4-FFF2-40B4-BE49-F238E27FC236}">
              <a16:creationId xmlns:a16="http://schemas.microsoft.com/office/drawing/2014/main" id="{ED9E263C-7701-448F-B65C-1A640702B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0640" y="8548007"/>
          <a:ext cx="1123497" cy="706608"/>
        </a:xfrm>
        <a:prstGeom prst="rect">
          <a:avLst/>
        </a:prstGeom>
      </xdr:spPr>
    </xdr:pic>
    <xdr:clientData/>
  </xdr:twoCellAnchor>
  <xdr:twoCellAnchor>
    <xdr:from>
      <xdr:col>1</xdr:col>
      <xdr:colOff>257338</xdr:colOff>
      <xdr:row>29</xdr:row>
      <xdr:rowOff>724582</xdr:rowOff>
    </xdr:from>
    <xdr:to>
      <xdr:col>2</xdr:col>
      <xdr:colOff>1148345</xdr:colOff>
      <xdr:row>30</xdr:row>
      <xdr:rowOff>756739</xdr:rowOff>
    </xdr:to>
    <xdr:pic>
      <xdr:nvPicPr>
        <xdr:cNvPr id="85" name="Slika 84">
          <a:extLst>
            <a:ext uri="{FF2B5EF4-FFF2-40B4-BE49-F238E27FC236}">
              <a16:creationId xmlns:a16="http://schemas.microsoft.com/office/drawing/2014/main" id="{C8C3AC95-3A69-C316-1445-DBE366AC3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6438" y="18390282"/>
          <a:ext cx="1157707" cy="794157"/>
        </a:xfrm>
        <a:prstGeom prst="rect">
          <a:avLst/>
        </a:prstGeom>
      </xdr:spPr>
    </xdr:pic>
    <xdr:clientData/>
  </xdr:twoCellAnchor>
  <xdr:twoCellAnchor>
    <xdr:from>
      <xdr:col>1</xdr:col>
      <xdr:colOff>257628</xdr:colOff>
      <xdr:row>32</xdr:row>
      <xdr:rowOff>4513</xdr:rowOff>
    </xdr:from>
    <xdr:to>
      <xdr:col>2</xdr:col>
      <xdr:colOff>1262554</xdr:colOff>
      <xdr:row>32</xdr:row>
      <xdr:rowOff>697164</xdr:rowOff>
    </xdr:to>
    <xdr:pic>
      <xdr:nvPicPr>
        <xdr:cNvPr id="88" name="Picture 26">
          <a:extLst>
            <a:ext uri="{FF2B5EF4-FFF2-40B4-BE49-F238E27FC236}">
              <a16:creationId xmlns:a16="http://schemas.microsoft.com/office/drawing/2014/main" id="{72E722FD-CDAB-B9A0-D642-D7C36B8D5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6728" y="19956213"/>
          <a:ext cx="1271626" cy="692651"/>
        </a:xfrm>
        <a:prstGeom prst="rect">
          <a:avLst/>
        </a:prstGeom>
      </xdr:spPr>
    </xdr:pic>
    <xdr:clientData/>
  </xdr:twoCellAnchor>
  <xdr:twoCellAnchor>
    <xdr:from>
      <xdr:col>2</xdr:col>
      <xdr:colOff>80286</xdr:colOff>
      <xdr:row>13</xdr:row>
      <xdr:rowOff>34473</xdr:rowOff>
    </xdr:from>
    <xdr:to>
      <xdr:col>2</xdr:col>
      <xdr:colOff>1266467</xdr:colOff>
      <xdr:row>13</xdr:row>
      <xdr:rowOff>691300</xdr:rowOff>
    </xdr:to>
    <xdr:pic>
      <xdr:nvPicPr>
        <xdr:cNvPr id="101" name="Slika 7">
          <a:extLst>
            <a:ext uri="{FF2B5EF4-FFF2-40B4-BE49-F238E27FC236}">
              <a16:creationId xmlns:a16="http://schemas.microsoft.com/office/drawing/2014/main" id="{873E5E61-4FDF-003E-8CBF-D3EBA416E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6086" y="5508173"/>
          <a:ext cx="1186181" cy="656827"/>
        </a:xfrm>
        <a:prstGeom prst="rect">
          <a:avLst/>
        </a:prstGeom>
      </xdr:spPr>
    </xdr:pic>
    <xdr:clientData/>
  </xdr:twoCellAnchor>
  <xdr:twoCellAnchor>
    <xdr:from>
      <xdr:col>2</xdr:col>
      <xdr:colOff>152398</xdr:colOff>
      <xdr:row>47</xdr:row>
      <xdr:rowOff>10885</xdr:rowOff>
    </xdr:from>
    <xdr:to>
      <xdr:col>2</xdr:col>
      <xdr:colOff>1296489</xdr:colOff>
      <xdr:row>48</xdr:row>
      <xdr:rowOff>0</xdr:rowOff>
    </xdr:to>
    <xdr:pic>
      <xdr:nvPicPr>
        <xdr:cNvPr id="151" name="Slika 150">
          <a:extLst>
            <a:ext uri="{FF2B5EF4-FFF2-40B4-BE49-F238E27FC236}">
              <a16:creationId xmlns:a16="http://schemas.microsoft.com/office/drawing/2014/main" id="{0818001F-4167-4D2C-9E7F-79225DE11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198" y="26503085"/>
          <a:ext cx="1144091" cy="788127"/>
        </a:xfrm>
        <a:prstGeom prst="rect">
          <a:avLst/>
        </a:prstGeom>
      </xdr:spPr>
    </xdr:pic>
    <xdr:clientData/>
  </xdr:twoCellAnchor>
  <xdr:twoCellAnchor>
    <xdr:from>
      <xdr:col>1</xdr:col>
      <xdr:colOff>261257</xdr:colOff>
      <xdr:row>48</xdr:row>
      <xdr:rowOff>0</xdr:rowOff>
    </xdr:from>
    <xdr:to>
      <xdr:col>2</xdr:col>
      <xdr:colOff>1251585</xdr:colOff>
      <xdr:row>49</xdr:row>
      <xdr:rowOff>0</xdr:rowOff>
    </xdr:to>
    <xdr:pic>
      <xdr:nvPicPr>
        <xdr:cNvPr id="152" name="Slika 151">
          <a:extLst>
            <a:ext uri="{FF2B5EF4-FFF2-40B4-BE49-F238E27FC236}">
              <a16:creationId xmlns:a16="http://schemas.microsoft.com/office/drawing/2014/main" id="{4EA25B7F-E208-4A60-AD75-983AB8800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0357" y="28756427"/>
          <a:ext cx="1257028" cy="834209"/>
        </a:xfrm>
        <a:prstGeom prst="rect">
          <a:avLst/>
        </a:prstGeom>
      </xdr:spPr>
    </xdr:pic>
    <xdr:clientData/>
  </xdr:twoCellAnchor>
  <xdr:twoCellAnchor>
    <xdr:from>
      <xdr:col>2</xdr:col>
      <xdr:colOff>152404</xdr:colOff>
      <xdr:row>49</xdr:row>
      <xdr:rowOff>0</xdr:rowOff>
    </xdr:from>
    <xdr:to>
      <xdr:col>2</xdr:col>
      <xdr:colOff>1273632</xdr:colOff>
      <xdr:row>49</xdr:row>
      <xdr:rowOff>714283</xdr:rowOff>
    </xdr:to>
    <xdr:pic>
      <xdr:nvPicPr>
        <xdr:cNvPr id="153" name="Slika 152">
          <a:extLst>
            <a:ext uri="{FF2B5EF4-FFF2-40B4-BE49-F238E27FC236}">
              <a16:creationId xmlns:a16="http://schemas.microsoft.com/office/drawing/2014/main" id="{64303BDB-D99C-4D65-BFB2-0CFB234F0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4" y="31042428"/>
          <a:ext cx="1121228" cy="736055"/>
        </a:xfrm>
        <a:prstGeom prst="rect">
          <a:avLst/>
        </a:prstGeom>
      </xdr:spPr>
    </xdr:pic>
    <xdr:clientData/>
  </xdr:twoCellAnchor>
  <xdr:twoCellAnchor>
    <xdr:from>
      <xdr:col>2</xdr:col>
      <xdr:colOff>21772</xdr:colOff>
      <xdr:row>43</xdr:row>
      <xdr:rowOff>674913</xdr:rowOff>
    </xdr:from>
    <xdr:to>
      <xdr:col>2</xdr:col>
      <xdr:colOff>1288869</xdr:colOff>
      <xdr:row>44</xdr:row>
      <xdr:rowOff>736054</xdr:rowOff>
    </xdr:to>
    <xdr:pic>
      <xdr:nvPicPr>
        <xdr:cNvPr id="154" name="Slika 153">
          <a:extLst>
            <a:ext uri="{FF2B5EF4-FFF2-40B4-BE49-F238E27FC236}">
              <a16:creationId xmlns:a16="http://schemas.microsoft.com/office/drawing/2014/main" id="{C646700B-3832-4301-850B-1A152A8DD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7572" y="24119113"/>
          <a:ext cx="1267097" cy="823141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42</xdr:row>
      <xdr:rowOff>179612</xdr:rowOff>
    </xdr:from>
    <xdr:to>
      <xdr:col>2</xdr:col>
      <xdr:colOff>1299028</xdr:colOff>
      <xdr:row>43</xdr:row>
      <xdr:rowOff>114297</xdr:rowOff>
    </xdr:to>
    <xdr:pic>
      <xdr:nvPicPr>
        <xdr:cNvPr id="155" name="Slika 154">
          <a:extLst>
            <a:ext uri="{FF2B5EF4-FFF2-40B4-BE49-F238E27FC236}">
              <a16:creationId xmlns:a16="http://schemas.microsoft.com/office/drawing/2014/main" id="{FF08AAF6-CF4F-4DD3-AD49-23C1E46BC7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1200" y="27433812"/>
          <a:ext cx="1273628" cy="6966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92738</xdr:colOff>
      <xdr:row>1</xdr:row>
      <xdr:rowOff>42333</xdr:rowOff>
    </xdr:from>
    <xdr:to>
      <xdr:col>4</xdr:col>
      <xdr:colOff>93001</xdr:colOff>
      <xdr:row>4</xdr:row>
      <xdr:rowOff>59948</xdr:rowOff>
    </xdr:to>
    <xdr:pic>
      <xdr:nvPicPr>
        <xdr:cNvPr id="34" name="Slika 33">
          <a:extLst>
            <a:ext uri="{FF2B5EF4-FFF2-40B4-BE49-F238E27FC236}">
              <a16:creationId xmlns:a16="http://schemas.microsoft.com/office/drawing/2014/main" id="{682CBCD6-0669-42E2-AE32-2885FF0A3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571" y="359833"/>
          <a:ext cx="963347" cy="863752"/>
        </a:xfrm>
        <a:prstGeom prst="rect">
          <a:avLst/>
        </a:prstGeom>
      </xdr:spPr>
    </xdr:pic>
    <xdr:clientData/>
  </xdr:twoCellAnchor>
  <xdr:twoCellAnchor>
    <xdr:from>
      <xdr:col>1</xdr:col>
      <xdr:colOff>258763</xdr:colOff>
      <xdr:row>10</xdr:row>
      <xdr:rowOff>18824</xdr:rowOff>
    </xdr:from>
    <xdr:to>
      <xdr:col>2</xdr:col>
      <xdr:colOff>1082041</xdr:colOff>
      <xdr:row>11</xdr:row>
      <xdr:rowOff>16412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AA8BB5-C375-1F7E-E29E-4398E61F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5482" y="3293043"/>
          <a:ext cx="1082675" cy="707200"/>
        </a:xfrm>
        <a:prstGeom prst="rect">
          <a:avLst/>
        </a:prstGeom>
      </xdr:spPr>
    </xdr:pic>
    <xdr:clientData/>
  </xdr:twoCellAnchor>
  <xdr:twoCellAnchor>
    <xdr:from>
      <xdr:col>2</xdr:col>
      <xdr:colOff>20984</xdr:colOff>
      <xdr:row>11</xdr:row>
      <xdr:rowOff>57944</xdr:rowOff>
    </xdr:from>
    <xdr:to>
      <xdr:col>2</xdr:col>
      <xdr:colOff>970853</xdr:colOff>
      <xdr:row>11</xdr:row>
      <xdr:rowOff>706856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84DEDEB-CB5D-486E-4295-735723FB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9640" y="4058444"/>
          <a:ext cx="954314" cy="657802"/>
        </a:xfrm>
        <a:prstGeom prst="rect">
          <a:avLst/>
        </a:prstGeom>
      </xdr:spPr>
    </xdr:pic>
    <xdr:clientData/>
  </xdr:twoCellAnchor>
  <xdr:twoCellAnchor>
    <xdr:from>
      <xdr:col>2</xdr:col>
      <xdr:colOff>7257</xdr:colOff>
      <xdr:row>12</xdr:row>
      <xdr:rowOff>1216</xdr:rowOff>
    </xdr:from>
    <xdr:to>
      <xdr:col>2</xdr:col>
      <xdr:colOff>1086442</xdr:colOff>
      <xdr:row>13</xdr:row>
      <xdr:rowOff>15830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3D0081C-A6FC-8034-228E-577F4A2B0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913" y="4466060"/>
          <a:ext cx="1075375" cy="744705"/>
        </a:xfrm>
        <a:prstGeom prst="rect">
          <a:avLst/>
        </a:prstGeom>
      </xdr:spPr>
    </xdr:pic>
    <xdr:clientData/>
  </xdr:twoCellAnchor>
  <xdr:twoCellAnchor>
    <xdr:from>
      <xdr:col>2</xdr:col>
      <xdr:colOff>17466</xdr:colOff>
      <xdr:row>13</xdr:row>
      <xdr:rowOff>11178</xdr:rowOff>
    </xdr:from>
    <xdr:to>
      <xdr:col>2</xdr:col>
      <xdr:colOff>1086187</xdr:colOff>
      <xdr:row>13</xdr:row>
      <xdr:rowOff>708024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95C450D-06B9-BCD8-C41F-F7D737B2F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122" y="5464241"/>
          <a:ext cx="1068721" cy="703196"/>
        </a:xfrm>
        <a:prstGeom prst="rect">
          <a:avLst/>
        </a:prstGeom>
      </xdr:spPr>
    </xdr:pic>
    <xdr:clientData/>
  </xdr:twoCellAnchor>
  <xdr:twoCellAnchor>
    <xdr:from>
      <xdr:col>1</xdr:col>
      <xdr:colOff>229403</xdr:colOff>
      <xdr:row>14</xdr:row>
      <xdr:rowOff>21787</xdr:rowOff>
    </xdr:from>
    <xdr:to>
      <xdr:col>2</xdr:col>
      <xdr:colOff>1088126</xdr:colOff>
      <xdr:row>15</xdr:row>
      <xdr:rowOff>41672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3C050B5-01C9-5092-BFDF-E48FACC9A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0091" y="9530912"/>
          <a:ext cx="1138123" cy="742198"/>
        </a:xfrm>
        <a:prstGeom prst="rect">
          <a:avLst/>
        </a:prstGeom>
      </xdr:spPr>
    </xdr:pic>
    <xdr:clientData/>
  </xdr:twoCellAnchor>
  <xdr:twoCellAnchor>
    <xdr:from>
      <xdr:col>1</xdr:col>
      <xdr:colOff>215449</xdr:colOff>
      <xdr:row>15</xdr:row>
      <xdr:rowOff>25851</xdr:rowOff>
    </xdr:from>
    <xdr:to>
      <xdr:col>2</xdr:col>
      <xdr:colOff>1082418</xdr:colOff>
      <xdr:row>16</xdr:row>
      <xdr:rowOff>58051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05052E6-9058-9C90-8043-BAACCE891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6137" y="6645726"/>
          <a:ext cx="1127319" cy="739273"/>
        </a:xfrm>
        <a:prstGeom prst="rect">
          <a:avLst/>
        </a:prstGeom>
      </xdr:spPr>
    </xdr:pic>
    <xdr:clientData/>
  </xdr:twoCellAnchor>
  <xdr:twoCellAnchor>
    <xdr:from>
      <xdr:col>2</xdr:col>
      <xdr:colOff>102836</xdr:colOff>
      <xdr:row>16</xdr:row>
      <xdr:rowOff>37195</xdr:rowOff>
    </xdr:from>
    <xdr:to>
      <xdr:col>2</xdr:col>
      <xdr:colOff>1084522</xdr:colOff>
      <xdr:row>16</xdr:row>
      <xdr:rowOff>685916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421B6D7-897E-6323-EA8C-0465D6EA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1492" y="7669101"/>
          <a:ext cx="981686" cy="648721"/>
        </a:xfrm>
        <a:prstGeom prst="rect">
          <a:avLst/>
        </a:prstGeom>
      </xdr:spPr>
    </xdr:pic>
    <xdr:clientData/>
  </xdr:twoCellAnchor>
  <xdr:twoCellAnchor>
    <xdr:from>
      <xdr:col>2</xdr:col>
      <xdr:colOff>7151</xdr:colOff>
      <xdr:row>17</xdr:row>
      <xdr:rowOff>18710</xdr:rowOff>
    </xdr:from>
    <xdr:to>
      <xdr:col>2</xdr:col>
      <xdr:colOff>1050819</xdr:colOff>
      <xdr:row>18</xdr:row>
      <xdr:rowOff>19446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00DEDE2-3436-0B66-C1DB-2B1C4996C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7" y="8376898"/>
          <a:ext cx="1056368" cy="718762"/>
        </a:xfrm>
        <a:prstGeom prst="rect">
          <a:avLst/>
        </a:prstGeom>
      </xdr:spPr>
    </xdr:pic>
    <xdr:clientData/>
  </xdr:twoCellAnchor>
  <xdr:twoCellAnchor>
    <xdr:from>
      <xdr:col>2</xdr:col>
      <xdr:colOff>31835</xdr:colOff>
      <xdr:row>18</xdr:row>
      <xdr:rowOff>18711</xdr:rowOff>
    </xdr:from>
    <xdr:to>
      <xdr:col>2</xdr:col>
      <xdr:colOff>1069161</xdr:colOff>
      <xdr:row>18</xdr:row>
      <xdr:rowOff>702468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26A7076-B4E8-E69F-F162-8792675FA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491" y="9103180"/>
          <a:ext cx="1037326" cy="683757"/>
        </a:xfrm>
        <a:prstGeom prst="rect">
          <a:avLst/>
        </a:prstGeom>
      </xdr:spPr>
    </xdr:pic>
    <xdr:clientData/>
  </xdr:twoCellAnchor>
  <xdr:twoCellAnchor>
    <xdr:from>
      <xdr:col>1</xdr:col>
      <xdr:colOff>248673</xdr:colOff>
      <xdr:row>18</xdr:row>
      <xdr:rowOff>712448</xdr:rowOff>
    </xdr:from>
    <xdr:to>
      <xdr:col>2</xdr:col>
      <xdr:colOff>1068446</xdr:colOff>
      <xdr:row>19</xdr:row>
      <xdr:rowOff>704194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DD01DA0-FAEA-F79C-58BA-8C5AA4116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5392" y="9796917"/>
          <a:ext cx="1081710" cy="726282"/>
        </a:xfrm>
        <a:prstGeom prst="rect">
          <a:avLst/>
        </a:prstGeom>
      </xdr:spPr>
    </xdr:pic>
    <xdr:clientData/>
  </xdr:twoCellAnchor>
  <xdr:twoCellAnchor>
    <xdr:from>
      <xdr:col>1</xdr:col>
      <xdr:colOff>245954</xdr:colOff>
      <xdr:row>20</xdr:row>
      <xdr:rowOff>6351</xdr:rowOff>
    </xdr:from>
    <xdr:to>
      <xdr:col>2</xdr:col>
      <xdr:colOff>1083207</xdr:colOff>
      <xdr:row>20</xdr:row>
      <xdr:rowOff>704490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4754FE0-2865-1B84-5E25-81D95CB5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2673" y="10543382"/>
          <a:ext cx="1090300" cy="708934"/>
        </a:xfrm>
        <a:prstGeom prst="rect">
          <a:avLst/>
        </a:prstGeom>
      </xdr:spPr>
    </xdr:pic>
    <xdr:clientData/>
  </xdr:twoCellAnchor>
  <xdr:twoCellAnchor>
    <xdr:from>
      <xdr:col>2</xdr:col>
      <xdr:colOff>7037</xdr:colOff>
      <xdr:row>21</xdr:row>
      <xdr:rowOff>26762</xdr:rowOff>
    </xdr:from>
    <xdr:to>
      <xdr:col>2</xdr:col>
      <xdr:colOff>1086593</xdr:colOff>
      <xdr:row>21</xdr:row>
      <xdr:rowOff>707414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52C8A6D-FD2C-6626-2467-32CFFA988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693" y="11290075"/>
          <a:ext cx="1064951" cy="689542"/>
        </a:xfrm>
        <a:prstGeom prst="rect">
          <a:avLst/>
        </a:prstGeom>
      </xdr:spPr>
    </xdr:pic>
    <xdr:clientData/>
  </xdr:twoCellAnchor>
  <xdr:twoCellAnchor>
    <xdr:from>
      <xdr:col>2</xdr:col>
      <xdr:colOff>106328</xdr:colOff>
      <xdr:row>22</xdr:row>
      <xdr:rowOff>8052</xdr:rowOff>
    </xdr:from>
    <xdr:to>
      <xdr:col>2</xdr:col>
      <xdr:colOff>1068657</xdr:colOff>
      <xdr:row>22</xdr:row>
      <xdr:rowOff>664367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E5E82613-EF5C-B179-3C1C-A98665AAA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4984" y="11997646"/>
          <a:ext cx="962329" cy="649965"/>
        </a:xfrm>
        <a:prstGeom prst="rect">
          <a:avLst/>
        </a:prstGeom>
      </xdr:spPr>
    </xdr:pic>
    <xdr:clientData/>
  </xdr:twoCellAnchor>
  <xdr:twoCellAnchor>
    <xdr:from>
      <xdr:col>2</xdr:col>
      <xdr:colOff>92872</xdr:colOff>
      <xdr:row>23</xdr:row>
      <xdr:rowOff>35720</xdr:rowOff>
    </xdr:from>
    <xdr:to>
      <xdr:col>2</xdr:col>
      <xdr:colOff>1046733</xdr:colOff>
      <xdr:row>23</xdr:row>
      <xdr:rowOff>684492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9C29CEE-8D4F-2ABF-F869-92ED1B835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1528" y="12751595"/>
          <a:ext cx="953861" cy="648772"/>
        </a:xfrm>
        <a:prstGeom prst="rect">
          <a:avLst/>
        </a:prstGeom>
      </xdr:spPr>
    </xdr:pic>
    <xdr:clientData/>
  </xdr:twoCellAnchor>
  <xdr:twoCellAnchor>
    <xdr:from>
      <xdr:col>2</xdr:col>
      <xdr:colOff>69565</xdr:colOff>
      <xdr:row>24</xdr:row>
      <xdr:rowOff>17464</xdr:rowOff>
    </xdr:from>
    <xdr:to>
      <xdr:col>2</xdr:col>
      <xdr:colOff>1047438</xdr:colOff>
      <xdr:row>24</xdr:row>
      <xdr:rowOff>704831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560F0217-FA99-F450-8644-6D3DF8538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8221" y="13459620"/>
          <a:ext cx="992478" cy="698162"/>
        </a:xfrm>
        <a:prstGeom prst="rect">
          <a:avLst/>
        </a:prstGeom>
      </xdr:spPr>
    </xdr:pic>
    <xdr:clientData/>
  </xdr:twoCellAnchor>
  <xdr:twoCellAnchor>
    <xdr:from>
      <xdr:col>1</xdr:col>
      <xdr:colOff>259562</xdr:colOff>
      <xdr:row>25</xdr:row>
      <xdr:rowOff>10660</xdr:rowOff>
    </xdr:from>
    <xdr:to>
      <xdr:col>2</xdr:col>
      <xdr:colOff>1087075</xdr:colOff>
      <xdr:row>26</xdr:row>
      <xdr:rowOff>20449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5DD7CCFE-0A06-FDB8-4EC3-3148801E2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6281" y="14179098"/>
          <a:ext cx="1074845" cy="727815"/>
        </a:xfrm>
        <a:prstGeom prst="rect">
          <a:avLst/>
        </a:prstGeom>
      </xdr:spPr>
    </xdr:pic>
    <xdr:clientData/>
  </xdr:twoCellAnchor>
  <xdr:twoCellAnchor>
    <xdr:from>
      <xdr:col>1</xdr:col>
      <xdr:colOff>242099</xdr:colOff>
      <xdr:row>25</xdr:row>
      <xdr:rowOff>722202</xdr:rowOff>
    </xdr:from>
    <xdr:to>
      <xdr:col>2</xdr:col>
      <xdr:colOff>1050591</xdr:colOff>
      <xdr:row>26</xdr:row>
      <xdr:rowOff>704131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F1A44E98-298D-6883-3D4E-A6C2D20E9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8818" y="14890640"/>
          <a:ext cx="1083129" cy="708210"/>
        </a:xfrm>
        <a:prstGeom prst="rect">
          <a:avLst/>
        </a:prstGeom>
      </xdr:spPr>
    </xdr:pic>
    <xdr:clientData/>
  </xdr:twoCellAnchor>
  <xdr:twoCellAnchor editAs="oneCell">
    <xdr:from>
      <xdr:col>6</xdr:col>
      <xdr:colOff>195943</xdr:colOff>
      <xdr:row>0</xdr:row>
      <xdr:rowOff>206829</xdr:rowOff>
    </xdr:from>
    <xdr:to>
      <xdr:col>8</xdr:col>
      <xdr:colOff>363583</xdr:colOff>
      <xdr:row>6</xdr:row>
      <xdr:rowOff>191828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3BBE7AA-1835-42DB-A774-6DA8DE5C2B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58343" y="206829"/>
          <a:ext cx="1513114" cy="150029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0" tint="-4.9989318521683403E-2"/>
  </sheetPr>
  <dimension ref="B2:U54"/>
  <sheetViews>
    <sheetView showGridLines="0" showRowColHeaders="0" tabSelected="1" zoomScale="90" zoomScaleNormal="90" workbookViewId="0">
      <selection activeCell="E8" sqref="E8:H10"/>
    </sheetView>
  </sheetViews>
  <sheetFormatPr defaultColWidth="11" defaultRowHeight="15.6"/>
  <cols>
    <col min="1" max="1" width="1.796875" customWidth="1"/>
    <col min="2" max="2" width="14.5" customWidth="1"/>
    <col min="3" max="3" width="14.09765625" customWidth="1"/>
    <col min="4" max="4" width="13.59765625" customWidth="1"/>
    <col min="5" max="5" width="11.5" customWidth="1"/>
    <col min="6" max="6" width="11.69921875" customWidth="1"/>
    <col min="7" max="7" width="11.8984375" customWidth="1"/>
    <col min="8" max="9" width="12" customWidth="1"/>
    <col min="10" max="10" width="12.59765625" customWidth="1"/>
    <col min="11" max="11" width="12.19921875" customWidth="1"/>
    <col min="12" max="12" width="11.3984375" customWidth="1"/>
    <col min="15" max="15" width="12.69921875" customWidth="1"/>
    <col min="16" max="16" width="11.59765625" customWidth="1"/>
    <col min="17" max="17" width="13.296875" customWidth="1"/>
    <col min="18" max="18" width="12.8984375" customWidth="1"/>
  </cols>
  <sheetData>
    <row r="2" spans="2:10">
      <c r="H2" s="64" t="s">
        <v>1418</v>
      </c>
      <c r="I2" s="64"/>
    </row>
    <row r="6" spans="2:10" ht="21.6" customHeight="1">
      <c r="B6" s="497" t="s">
        <v>25</v>
      </c>
    </row>
    <row r="7" spans="2:10">
      <c r="B7" s="497" t="s">
        <v>83</v>
      </c>
      <c r="E7" s="62" t="s">
        <v>82</v>
      </c>
    </row>
    <row r="8" spans="2:10" ht="18">
      <c r="B8" s="497" t="s">
        <v>84</v>
      </c>
      <c r="E8" s="607"/>
      <c r="F8" s="608"/>
      <c r="G8" s="608"/>
      <c r="H8" s="609"/>
      <c r="I8" s="567"/>
    </row>
    <row r="9" spans="2:10" ht="18">
      <c r="B9" s="497" t="s">
        <v>26</v>
      </c>
      <c r="E9" s="610"/>
      <c r="F9" s="611"/>
      <c r="G9" s="611"/>
      <c r="H9" s="612"/>
      <c r="I9" s="567"/>
    </row>
    <row r="10" spans="2:10" ht="18">
      <c r="E10" s="613"/>
      <c r="F10" s="614"/>
      <c r="G10" s="614"/>
      <c r="H10" s="615"/>
      <c r="I10" s="567"/>
    </row>
    <row r="11" spans="2:10" ht="18" customHeight="1">
      <c r="E11" s="62" t="s">
        <v>85</v>
      </c>
      <c r="I11" s="568"/>
    </row>
    <row r="12" spans="2:10">
      <c r="B12" s="64" t="s">
        <v>27</v>
      </c>
      <c r="C12" s="483"/>
      <c r="D12" s="43" t="s">
        <v>28</v>
      </c>
      <c r="E12" s="616"/>
      <c r="F12" s="617"/>
      <c r="G12" s="617"/>
      <c r="H12" s="618"/>
      <c r="I12" s="382"/>
    </row>
    <row r="13" spans="2:10" ht="49.05" customHeight="1">
      <c r="E13" s="619"/>
      <c r="F13" s="620"/>
      <c r="G13" s="620"/>
      <c r="H13" s="621"/>
      <c r="I13" s="382"/>
    </row>
    <row r="15" spans="2:10">
      <c r="C15" s="38"/>
      <c r="D15" s="38"/>
      <c r="E15" s="39" t="s">
        <v>29</v>
      </c>
      <c r="F15" s="39" t="s">
        <v>121</v>
      </c>
      <c r="G15" s="600" t="s">
        <v>0</v>
      </c>
      <c r="H15" s="600"/>
      <c r="I15" s="517" t="s">
        <v>1100</v>
      </c>
      <c r="J15" s="570"/>
    </row>
    <row r="16" spans="2:10" s="12" customFormat="1" ht="23.25" customHeight="1">
      <c r="D16" s="13" t="s">
        <v>1101</v>
      </c>
      <c r="E16" s="12">
        <f>SUM('NEO GRP '!L7:Z7)</f>
        <v>0</v>
      </c>
      <c r="F16" s="12">
        <f>'NEO GRP '!M4</f>
        <v>0</v>
      </c>
      <c r="G16" s="601">
        <f>'NEO GRP '!$M$1</f>
        <v>0</v>
      </c>
      <c r="H16" s="601"/>
      <c r="I16" s="569">
        <f>'NEO GRP '!AC3</f>
        <v>0</v>
      </c>
      <c r="J16" s="571">
        <f>'NEO GRP '!AC3</f>
        <v>0</v>
      </c>
    </row>
    <row r="17" spans="2:21" s="12" customFormat="1" ht="23.25" customHeight="1">
      <c r="D17" s="13" t="s">
        <v>1102</v>
      </c>
      <c r="E17" s="12">
        <f>'NEO PU'!U7</f>
        <v>0</v>
      </c>
      <c r="F17" s="12">
        <f>'NEO PU'!L3</f>
        <v>0</v>
      </c>
      <c r="G17" s="602">
        <f>'NEO PU'!$L$1</f>
        <v>0</v>
      </c>
      <c r="H17" s="602"/>
      <c r="I17" s="569">
        <f>'NEO PU'!X2</f>
        <v>0</v>
      </c>
      <c r="J17" s="571">
        <f>'NEO PU'!X2</f>
        <v>0</v>
      </c>
    </row>
    <row r="18" spans="2:21" s="12" customFormat="1" ht="23.25" customHeight="1">
      <c r="C18" s="253"/>
      <c r="D18" s="519" t="s">
        <v>1103</v>
      </c>
      <c r="E18" s="253">
        <f>SUM(E16+E17)</f>
        <v>0</v>
      </c>
      <c r="F18" s="253">
        <f>SUM(F16+F17)</f>
        <v>0</v>
      </c>
      <c r="G18" s="601">
        <f>SUM(G16+G17)</f>
        <v>0</v>
      </c>
      <c r="H18" s="601"/>
      <c r="I18" s="253">
        <f>SUM(I16:I17)</f>
        <v>0</v>
      </c>
      <c r="J18" s="129"/>
    </row>
    <row r="19" spans="2:21" s="12" customFormat="1" ht="23.25" customHeight="1">
      <c r="D19" s="54" t="str">
        <f>"DISCOUNT "&amp;C12&amp;" %"</f>
        <v>DISCOUNT  %</v>
      </c>
      <c r="G19" s="602">
        <f>SUM(G18)*C12/100</f>
        <v>0</v>
      </c>
      <c r="H19" s="602"/>
      <c r="I19" s="566"/>
      <c r="J19" s="129"/>
    </row>
    <row r="20" spans="2:21" s="12" customFormat="1" ht="23.25" customHeight="1">
      <c r="C20" s="484"/>
      <c r="D20" s="521" t="s">
        <v>1104</v>
      </c>
      <c r="E20" s="485"/>
      <c r="F20" s="485"/>
      <c r="G20" s="603">
        <f>G18-G19</f>
        <v>0</v>
      </c>
      <c r="H20" s="603"/>
      <c r="I20" s="544"/>
      <c r="J20" s="572"/>
      <c r="K20" s="131"/>
    </row>
    <row r="21" spans="2:21" s="12" customFormat="1" ht="23.25" hidden="1" customHeight="1" thickBot="1">
      <c r="C21" s="45"/>
      <c r="D21" s="46" t="s">
        <v>30</v>
      </c>
      <c r="E21" s="46"/>
      <c r="F21" s="47">
        <f>G20*1.22</f>
        <v>0</v>
      </c>
      <c r="G21" s="47"/>
      <c r="H21" s="48"/>
      <c r="I21" s="44"/>
    </row>
    <row r="22" spans="2:21" s="12" customFormat="1" ht="23.25" customHeight="1">
      <c r="C22" s="44"/>
      <c r="D22" s="44"/>
      <c r="E22" s="44"/>
      <c r="F22" s="512"/>
      <c r="G22" s="512"/>
      <c r="H22" s="44"/>
      <c r="I22" s="44"/>
    </row>
    <row r="23" spans="2:21" ht="21" customHeight="1"/>
    <row r="24" spans="2:21" s="12" customFormat="1" ht="15.45" customHeight="1">
      <c r="B24" s="622" t="s">
        <v>1066</v>
      </c>
      <c r="C24" s="506" t="s">
        <v>1</v>
      </c>
      <c r="D24" s="354" t="s">
        <v>2</v>
      </c>
      <c r="E24" s="507" t="s">
        <v>10</v>
      </c>
      <c r="F24" s="433" t="s">
        <v>32</v>
      </c>
      <c r="G24" s="450" t="s">
        <v>3</v>
      </c>
      <c r="H24" s="434" t="s">
        <v>13</v>
      </c>
      <c r="I24" s="435" t="s">
        <v>19</v>
      </c>
      <c r="J24" s="508" t="s">
        <v>119</v>
      </c>
      <c r="K24" s="436" t="s">
        <v>14</v>
      </c>
      <c r="L24" s="410" t="s">
        <v>1067</v>
      </c>
      <c r="M24" s="364" t="s">
        <v>18</v>
      </c>
      <c r="N24" s="202" t="s">
        <v>106</v>
      </c>
      <c r="O24" s="122" t="s">
        <v>107</v>
      </c>
      <c r="P24" s="509" t="s">
        <v>1093</v>
      </c>
      <c r="Q24" s="514" t="s">
        <v>596</v>
      </c>
      <c r="R24" s="518" t="s">
        <v>596</v>
      </c>
      <c r="S24" s="695"/>
      <c r="T24" s="515"/>
      <c r="U24" s="249"/>
    </row>
    <row r="25" spans="2:21" s="12" customFormat="1" ht="15.45" customHeight="1">
      <c r="B25" s="606"/>
      <c r="C25" s="510">
        <f>'NEO GRP '!L7+'NEO PU'!K7</f>
        <v>0</v>
      </c>
      <c r="D25" s="510">
        <f>'NEO GRP '!M7+'NEO PU'!L7</f>
        <v>0</v>
      </c>
      <c r="E25" s="510">
        <f>'NEO GRP '!N7+'NEO PU'!M7</f>
        <v>0</v>
      </c>
      <c r="F25" s="510">
        <f>'NEO GRP '!O7+'NEO PU'!N7</f>
        <v>0</v>
      </c>
      <c r="G25" s="510">
        <f>'NEO GRP '!P7+'NEO PU'!O7</f>
        <v>0</v>
      </c>
      <c r="H25" s="510">
        <f>'NEO GRP '!Q7+'NEO PU'!P7</f>
        <v>0</v>
      </c>
      <c r="I25" s="510">
        <f>'NEO GRP '!S7</f>
        <v>0</v>
      </c>
      <c r="J25" s="510">
        <f>'NEO GRP '!T7</f>
        <v>0</v>
      </c>
      <c r="K25" s="510">
        <f>'NEO GRP '!U7+'NEO PU'!Q7</f>
        <v>0</v>
      </c>
      <c r="L25" s="510">
        <f>'NEO GRP '!V7</f>
        <v>0</v>
      </c>
      <c r="M25" s="510">
        <f>'NEO GRP '!W7+'NEO PU'!R7</f>
        <v>0</v>
      </c>
      <c r="N25" s="510">
        <f>'NEO GRP '!X7+'NEO PU'!S7</f>
        <v>0</v>
      </c>
      <c r="O25" s="510">
        <f>'NEO GRP '!Y7</f>
        <v>0</v>
      </c>
      <c r="P25" s="510">
        <f>'NEO GRP '!Z7</f>
        <v>0</v>
      </c>
      <c r="Q25" s="354">
        <f>'NEO PU'!T7</f>
        <v>0</v>
      </c>
      <c r="R25" s="516"/>
      <c r="S25" s="696"/>
      <c r="T25" s="129"/>
      <c r="U25" s="129"/>
    </row>
    <row r="26" spans="2:21" s="12" customFormat="1" ht="10.95" customHeight="1">
      <c r="B26" s="354"/>
    </row>
    <row r="27" spans="2:21" s="12" customFormat="1" ht="15.45" customHeight="1">
      <c r="B27" s="605" t="s">
        <v>1068</v>
      </c>
      <c r="C27" s="498" t="s">
        <v>1069</v>
      </c>
      <c r="D27" s="39" t="s">
        <v>1070</v>
      </c>
      <c r="E27" s="12" t="s">
        <v>1178</v>
      </c>
    </row>
    <row r="28" spans="2:21" s="12" customFormat="1" ht="15.45" customHeight="1">
      <c r="B28" s="605"/>
      <c r="C28" s="17">
        <f>'NEO GRP '!BM7+'NEO PU'!BG7</f>
        <v>0</v>
      </c>
      <c r="D28" s="17">
        <f>'NEO GRP '!BN7+'NEO PU'!BH7</f>
        <v>0</v>
      </c>
      <c r="E28" s="542">
        <f>SUM('NEO GRP '!BO7)</f>
        <v>0</v>
      </c>
    </row>
    <row r="29" spans="2:21" s="12" customFormat="1" ht="12" customHeight="1">
      <c r="B29" s="354"/>
    </row>
    <row r="30" spans="2:21" s="12" customFormat="1" ht="15.45" customHeight="1">
      <c r="B30" s="623" t="s">
        <v>1096</v>
      </c>
      <c r="C30" s="498" t="s">
        <v>1071</v>
      </c>
      <c r="D30" s="39" t="s">
        <v>169</v>
      </c>
      <c r="E30" s="39" t="s">
        <v>168</v>
      </c>
      <c r="F30" s="39" t="s">
        <v>67</v>
      </c>
      <c r="G30" s="39" t="s">
        <v>131</v>
      </c>
      <c r="H30" s="39" t="s">
        <v>132</v>
      </c>
      <c r="I30" s="39" t="s">
        <v>1080</v>
      </c>
      <c r="J30" s="39" t="s">
        <v>1081</v>
      </c>
      <c r="L30" s="129"/>
    </row>
    <row r="31" spans="2:21" s="12" customFormat="1" ht="15.45" customHeight="1">
      <c r="B31" s="623"/>
      <c r="C31" s="17">
        <f>'NEO PU'!AX7</f>
        <v>0</v>
      </c>
      <c r="D31" s="17">
        <f>'NEO PU'!AY7</f>
        <v>0</v>
      </c>
      <c r="E31" s="17">
        <f>'NEO PU'!AZ7</f>
        <v>0</v>
      </c>
      <c r="F31" s="17">
        <f>'NEO PU'!BA7</f>
        <v>0</v>
      </c>
      <c r="G31" s="17">
        <f>'NEO PU'!BB7</f>
        <v>0</v>
      </c>
      <c r="H31" s="17">
        <f>'NEO PU'!BC7</f>
        <v>0</v>
      </c>
      <c r="I31" s="17">
        <f>'NEO PU'!BD7</f>
        <v>0</v>
      </c>
      <c r="J31" s="486">
        <f>'NEO PU'!BE7</f>
        <v>0</v>
      </c>
      <c r="K31" s="487"/>
      <c r="L31" s="129"/>
    </row>
    <row r="32" spans="2:21" s="12" customFormat="1" ht="15.45" customHeight="1">
      <c r="B32" s="354"/>
      <c r="L32" s="129"/>
    </row>
    <row r="33" spans="2:21" s="12" customFormat="1" ht="15.45" customHeight="1">
      <c r="B33" s="604" t="s">
        <v>1097</v>
      </c>
      <c r="C33" s="498" t="s">
        <v>1071</v>
      </c>
      <c r="D33" s="39" t="s">
        <v>169</v>
      </c>
      <c r="E33" s="39" t="s">
        <v>168</v>
      </c>
      <c r="F33" s="39" t="s">
        <v>67</v>
      </c>
      <c r="G33" s="39" t="s">
        <v>131</v>
      </c>
      <c r="H33" s="39" t="s">
        <v>132</v>
      </c>
      <c r="I33" s="39" t="s">
        <v>1080</v>
      </c>
      <c r="J33" s="39" t="s">
        <v>1081</v>
      </c>
      <c r="L33" s="129"/>
    </row>
    <row r="34" spans="2:21" s="12" customFormat="1" ht="15.45" customHeight="1">
      <c r="B34" s="604"/>
      <c r="C34" s="17">
        <f>'NEO GRP '!BD7</f>
        <v>0</v>
      </c>
      <c r="D34" s="17">
        <f>'NEO GRP '!BE7</f>
        <v>0</v>
      </c>
      <c r="E34" s="17">
        <f>'NEO GRP '!BF7</f>
        <v>0</v>
      </c>
      <c r="F34" s="17">
        <f>'NEO GRP '!BG7</f>
        <v>0</v>
      </c>
      <c r="G34" s="17">
        <f>'NEO GRP '!BH7</f>
        <v>0</v>
      </c>
      <c r="H34" s="17">
        <f>'NEO GRP '!BI7</f>
        <v>0</v>
      </c>
      <c r="I34" s="17">
        <f>'NEO GRP '!BJ7</f>
        <v>0</v>
      </c>
      <c r="J34" s="486">
        <f>'NEO GRP '!BK7</f>
        <v>0</v>
      </c>
      <c r="K34" s="487"/>
      <c r="L34" s="129"/>
    </row>
    <row r="35" spans="2:21" s="12" customFormat="1" ht="15.45" customHeight="1">
      <c r="L35" s="129"/>
    </row>
    <row r="36" spans="2:21" ht="15.45" customHeight="1">
      <c r="B36" s="599" t="s">
        <v>1072</v>
      </c>
      <c r="C36" s="498" t="s">
        <v>170</v>
      </c>
      <c r="D36" s="39" t="s">
        <v>1082</v>
      </c>
      <c r="E36" s="39" t="s">
        <v>1083</v>
      </c>
      <c r="F36" s="39" t="s">
        <v>171</v>
      </c>
      <c r="G36" s="39" t="s">
        <v>1084</v>
      </c>
      <c r="H36" s="39" t="s">
        <v>172</v>
      </c>
      <c r="I36" s="39" t="s">
        <v>1085</v>
      </c>
      <c r="J36" s="39" t="s">
        <v>173</v>
      </c>
      <c r="K36" s="39" t="s">
        <v>1086</v>
      </c>
      <c r="L36" s="39" t="s">
        <v>1087</v>
      </c>
      <c r="M36" s="39" t="s">
        <v>1088</v>
      </c>
      <c r="N36" s="39" t="s">
        <v>1089</v>
      </c>
      <c r="O36" s="228" t="s">
        <v>1090</v>
      </c>
      <c r="P36" s="511" t="s">
        <v>1091</v>
      </c>
      <c r="Q36" s="39" t="s">
        <v>1078</v>
      </c>
      <c r="R36" s="39" t="s">
        <v>1081</v>
      </c>
      <c r="S36" s="12"/>
      <c r="T36" s="12"/>
      <c r="U36" s="12"/>
    </row>
    <row r="37" spans="2:21" ht="15.45" customHeight="1">
      <c r="B37" s="599"/>
      <c r="C37" s="17">
        <f>SUM('NEO GRP '!BQ7+'NEO PU'!BJ7)</f>
        <v>0</v>
      </c>
      <c r="D37" s="17">
        <f>SUM('NEO GRP '!BR7+'NEO PU'!BK7)</f>
        <v>0</v>
      </c>
      <c r="E37" s="17">
        <f>SUM('NEO GRP '!BS7+'NEO PU'!BL7)</f>
        <v>0</v>
      </c>
      <c r="F37" s="17">
        <f>SUM('NEO GRP '!BT7+'NEO PU'!BM7)</f>
        <v>0</v>
      </c>
      <c r="G37" s="17">
        <f>SUM('NEO GRP '!BU7+'NEO PU'!BN7)</f>
        <v>0</v>
      </c>
      <c r="H37" s="17">
        <f>SUM('NEO GRP '!BV7+'NEO PU'!BO7)</f>
        <v>0</v>
      </c>
      <c r="I37" s="17">
        <f>SUM('NEO GRP '!BW7+'NEO PU'!BP7)</f>
        <v>0</v>
      </c>
      <c r="J37" s="17">
        <f>SUM('NEO GRP '!BX7+'NEO PU'!BQ7)</f>
        <v>0</v>
      </c>
      <c r="K37" s="17">
        <f>SUM('NEO GRP '!BY7+'NEO PU'!BR7)</f>
        <v>0</v>
      </c>
      <c r="L37" s="17">
        <f>SUM('NEO GRP '!BZ7+'NEO PU'!BS7)</f>
        <v>0</v>
      </c>
      <c r="M37" s="17">
        <f>SUM('NEO GRP '!CA7+'NEO PU'!BT7)</f>
        <v>0</v>
      </c>
      <c r="N37" s="17">
        <f>SUM('NEO GRP '!CB7+'NEO PU'!BU7)</f>
        <v>0</v>
      </c>
      <c r="O37" s="17">
        <f>SUM('NEO GRP '!CC7+'NEO PU'!BV7)</f>
        <v>0</v>
      </c>
      <c r="P37" s="17">
        <f>SUM('NEO GRP '!CD7+'NEO PU'!BW7)</f>
        <v>0</v>
      </c>
      <c r="Q37" s="17">
        <f>SUM('NEO GRP '!CE7+'NEO PU'!BX7)</f>
        <v>0</v>
      </c>
      <c r="R37" s="486">
        <f>SUM('NEO GRP '!CF7+'NEO PU'!BY7)</f>
        <v>0</v>
      </c>
      <c r="S37" s="487"/>
      <c r="T37" s="12"/>
      <c r="U37" s="12"/>
    </row>
    <row r="38" spans="2:21" ht="15.45" customHeight="1">
      <c r="B38" s="35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21" ht="15.45" customHeight="1">
      <c r="B39" s="605" t="s">
        <v>1098</v>
      </c>
      <c r="C39" s="520" t="s">
        <v>188</v>
      </c>
      <c r="D39" s="413" t="s">
        <v>189</v>
      </c>
      <c r="E39" s="413" t="s">
        <v>1094</v>
      </c>
      <c r="F39" s="413" t="s">
        <v>192</v>
      </c>
      <c r="G39" s="413" t="s">
        <v>1095</v>
      </c>
      <c r="H39" s="14"/>
      <c r="I39" s="14"/>
      <c r="J39" s="12"/>
      <c r="K39" s="12"/>
      <c r="L39" s="12"/>
      <c r="M39" s="12"/>
      <c r="N39" s="12"/>
      <c r="O39" s="12"/>
      <c r="P39" s="12"/>
      <c r="Q39" s="12"/>
      <c r="R39" s="12"/>
    </row>
    <row r="40" spans="2:21" ht="15.45" customHeight="1">
      <c r="B40" s="606"/>
      <c r="C40" s="17">
        <f>SUM('NEO GRP '!AZ7+'NEO PU'!AO7)</f>
        <v>0</v>
      </c>
      <c r="D40" s="17">
        <f>SUM('NEO GRP '!BA7)</f>
        <v>0</v>
      </c>
      <c r="E40" s="17">
        <f>SUM('NEO GRP '!BB7)</f>
        <v>0</v>
      </c>
      <c r="F40" s="17">
        <f>SUM('NEO GRP '!BC7)</f>
        <v>0</v>
      </c>
      <c r="G40" s="17">
        <f>SUM('NEO GRP '!BD7)</f>
        <v>0</v>
      </c>
      <c r="H40" s="487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21" ht="15.45" customHeight="1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21" ht="15.45" customHeight="1">
      <c r="B42" s="599" t="s">
        <v>1099</v>
      </c>
      <c r="C42" s="520" t="s">
        <v>190</v>
      </c>
      <c r="D42" s="413" t="s">
        <v>191</v>
      </c>
      <c r="E42" s="413" t="s">
        <v>188</v>
      </c>
      <c r="F42" s="413" t="s">
        <v>189</v>
      </c>
      <c r="G42" s="413" t="s">
        <v>1094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21" ht="15.45" customHeight="1">
      <c r="B43" s="599"/>
      <c r="C43" s="17">
        <f>'NEO PU'!AR7</f>
        <v>0</v>
      </c>
      <c r="D43" s="17">
        <f>'NEO PU'!AS7</f>
        <v>0</v>
      </c>
      <c r="E43" s="17">
        <f>'NEO PU'!AT7</f>
        <v>0</v>
      </c>
      <c r="F43" s="17">
        <f>'NEO PU'!AU7</f>
        <v>0</v>
      </c>
      <c r="G43" s="486">
        <f>'NEO PU'!AV7</f>
        <v>0</v>
      </c>
      <c r="H43" s="487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6" spans="2:21">
      <c r="B46" s="42" t="s">
        <v>1065</v>
      </c>
      <c r="C46" s="33"/>
      <c r="E46" s="12"/>
      <c r="F46" s="12"/>
      <c r="G46" s="12"/>
      <c r="H46" s="441"/>
      <c r="I46" s="441"/>
      <c r="J46" s="513"/>
    </row>
    <row r="47" spans="2:21">
      <c r="B47" s="42" t="s">
        <v>86</v>
      </c>
      <c r="C47" s="33"/>
      <c r="E47" s="12"/>
      <c r="F47" s="12"/>
      <c r="G47" s="12"/>
      <c r="H47" s="441"/>
      <c r="I47" s="441"/>
    </row>
    <row r="48" spans="2:21">
      <c r="B48" s="42" t="s">
        <v>87</v>
      </c>
      <c r="C48" s="33"/>
      <c r="E48" s="12"/>
      <c r="F48" s="12"/>
      <c r="G48" s="12"/>
      <c r="H48" s="441"/>
      <c r="I48" s="441"/>
    </row>
    <row r="49" spans="2:9">
      <c r="B49" s="42" t="s">
        <v>88</v>
      </c>
      <c r="C49" s="33"/>
      <c r="E49" s="12"/>
      <c r="F49" s="12"/>
      <c r="G49" s="12"/>
      <c r="H49" s="441"/>
      <c r="I49" s="441"/>
    </row>
    <row r="50" spans="2:9">
      <c r="B50" s="42" t="s">
        <v>89</v>
      </c>
      <c r="C50" s="33"/>
      <c r="E50" s="12"/>
      <c r="F50" s="12"/>
      <c r="G50" s="12"/>
      <c r="H50" s="441"/>
      <c r="I50" s="441"/>
    </row>
    <row r="51" spans="2:9">
      <c r="B51" s="42" t="s">
        <v>90</v>
      </c>
      <c r="C51" s="33"/>
      <c r="E51" s="12"/>
      <c r="F51" s="12"/>
      <c r="G51" s="12"/>
      <c r="H51" s="441"/>
      <c r="I51" s="441"/>
    </row>
    <row r="52" spans="2:9">
      <c r="B52" s="42"/>
      <c r="C52" s="33"/>
      <c r="E52" s="12"/>
      <c r="F52" s="12"/>
      <c r="G52" s="12"/>
      <c r="H52" s="441"/>
      <c r="I52" s="441"/>
    </row>
    <row r="53" spans="2:9">
      <c r="B53" s="42" t="s">
        <v>91</v>
      </c>
      <c r="C53" s="33"/>
      <c r="E53" s="12"/>
      <c r="F53" s="12"/>
      <c r="G53" s="12"/>
      <c r="H53" s="441"/>
      <c r="I53" s="441"/>
    </row>
    <row r="54" spans="2:9">
      <c r="B54" s="42" t="s">
        <v>92</v>
      </c>
      <c r="C54" s="33"/>
      <c r="E54" s="12"/>
      <c r="F54" s="12"/>
      <c r="G54" s="12"/>
      <c r="H54" s="441"/>
      <c r="I54" s="441"/>
    </row>
  </sheetData>
  <sheetProtection algorithmName="SHA-512" hashValue="q1MjpEwOMTHhanEjPo456J+7hGvWGOzE9Ep4lMHMlFoY3TBEDc6XcbzeVL1giqfgVcZ9qOMdVIYgEq1AGuzqbw==" saltValue="l8qFMzcvGShI0jQG5wuGag==" spinCount="100000" sheet="1" objects="1" scenarios="1"/>
  <mergeCells count="15">
    <mergeCell ref="E8:H10"/>
    <mergeCell ref="E12:H13"/>
    <mergeCell ref="B24:B25"/>
    <mergeCell ref="B27:B28"/>
    <mergeCell ref="B30:B31"/>
    <mergeCell ref="B42:B43"/>
    <mergeCell ref="G15:H15"/>
    <mergeCell ref="G16:H16"/>
    <mergeCell ref="G17:H17"/>
    <mergeCell ref="G18:H18"/>
    <mergeCell ref="G19:H19"/>
    <mergeCell ref="G20:H20"/>
    <mergeCell ref="B33:B34"/>
    <mergeCell ref="B36:B37"/>
    <mergeCell ref="B39:B40"/>
  </mergeCells>
  <phoneticPr fontId="10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5"/>
  <dimension ref="A2:D20"/>
  <sheetViews>
    <sheetView workbookViewId="0">
      <selection activeCell="F6" sqref="F6"/>
    </sheetView>
  </sheetViews>
  <sheetFormatPr defaultColWidth="11" defaultRowHeight="15.6"/>
  <sheetData>
    <row r="2" spans="1:4" ht="16.2" thickBot="1">
      <c r="B2" s="4" t="e">
        <f>'NEO GRP '!#REF!</f>
        <v>#REF!</v>
      </c>
      <c r="C2" s="4" t="e">
        <f>'NEO GRP '!#REF!</f>
        <v>#REF!</v>
      </c>
      <c r="D2" s="4" t="e">
        <f>'NEO GRP '!#REF!</f>
        <v>#REF!</v>
      </c>
    </row>
    <row r="3" spans="1:4" ht="34.049999999999997" customHeight="1" thickBot="1">
      <c r="A3" s="1" t="s">
        <v>24</v>
      </c>
      <c r="B3" s="3" t="e">
        <f>SUM(B4:B208)/1000</f>
        <v>#REF!</v>
      </c>
      <c r="C3" s="3" t="e">
        <f>SUM(C4:C208)/1000</f>
        <v>#REF!</v>
      </c>
      <c r="D3" s="3" t="e">
        <f>SUM(D4:D208)/1000</f>
        <v>#REF!</v>
      </c>
    </row>
    <row r="4" spans="1:4">
      <c r="A4" t="e">
        <f>'NEO GRP '!#REF!</f>
        <v>#REF!</v>
      </c>
      <c r="B4" s="2" t="e">
        <f>'NEO GRP '!#REF!*SUM('NEO GRP '!#REF!)</f>
        <v>#REF!</v>
      </c>
      <c r="C4" s="2" t="e">
        <f>'NEO GRP '!#REF!*SUM('NEO GRP '!#REF!)</f>
        <v>#REF!</v>
      </c>
      <c r="D4" s="2" t="e">
        <f>'NEO GRP '!#REF!*SUM('NEO GRP '!#REF!)</f>
        <v>#REF!</v>
      </c>
    </row>
    <row r="5" spans="1:4">
      <c r="A5" t="e">
        <f>'NEO GRP '!#REF!</f>
        <v>#REF!</v>
      </c>
      <c r="B5" s="2" t="e">
        <f>'NEO GRP '!#REF!*SUM('NEO GRP '!#REF!)</f>
        <v>#REF!</v>
      </c>
      <c r="C5" s="2" t="e">
        <f>'NEO GRP '!#REF!*SUM('NEO GRP '!#REF!)</f>
        <v>#REF!</v>
      </c>
      <c r="D5" s="2" t="e">
        <f>'NEO GRP '!#REF!*SUM('NEO GRP '!#REF!)</f>
        <v>#REF!</v>
      </c>
    </row>
    <row r="6" spans="1:4">
      <c r="A6" t="e">
        <f>'NEO GRP '!#REF!</f>
        <v>#REF!</v>
      </c>
      <c r="B6" s="2" t="e">
        <f>'NEO GRP '!#REF!*SUM('NEO GRP '!#REF!)</f>
        <v>#REF!</v>
      </c>
      <c r="C6" s="2" t="e">
        <f>'NEO GRP '!#REF!*SUM('NEO GRP '!#REF!)</f>
        <v>#REF!</v>
      </c>
      <c r="D6" s="2" t="e">
        <f>'NEO GRP '!#REF!*SUM('NEO GRP '!#REF!)</f>
        <v>#REF!</v>
      </c>
    </row>
    <row r="7" spans="1:4">
      <c r="A7" t="e">
        <f>'NEO GRP '!#REF!</f>
        <v>#REF!</v>
      </c>
      <c r="B7" s="2" t="e">
        <f>'NEO GRP '!#REF!*SUM('NEO GRP '!#REF!)</f>
        <v>#REF!</v>
      </c>
      <c r="C7" s="2" t="e">
        <f>'NEO GRP '!#REF!*SUM('NEO GRP '!#REF!)</f>
        <v>#REF!</v>
      </c>
      <c r="D7" s="2" t="e">
        <f>'NEO GRP '!#REF!*SUM('NEO GRP '!#REF!)</f>
        <v>#REF!</v>
      </c>
    </row>
    <row r="8" spans="1:4">
      <c r="A8" t="e">
        <f>'NEO GRP '!#REF!</f>
        <v>#REF!</v>
      </c>
      <c r="B8" s="2" t="e">
        <f>'NEO GRP '!#REF!*SUM('NEO GRP '!#REF!)</f>
        <v>#REF!</v>
      </c>
      <c r="C8" s="2" t="e">
        <f>'NEO GRP '!#REF!*SUM('NEO GRP '!#REF!)</f>
        <v>#REF!</v>
      </c>
      <c r="D8" s="2" t="e">
        <f>'NEO GRP '!#REF!*SUM('NEO GRP '!#REF!)</f>
        <v>#REF!</v>
      </c>
    </row>
    <row r="9" spans="1:4">
      <c r="A9" t="e">
        <f>'NEO GRP '!#REF!</f>
        <v>#REF!</v>
      </c>
      <c r="B9" s="2" t="e">
        <f>'NEO GRP '!#REF!*SUM('NEO GRP '!#REF!)</f>
        <v>#REF!</v>
      </c>
      <c r="C9" s="2" t="e">
        <f>'NEO GRP '!#REF!*SUM('NEO GRP '!#REF!)</f>
        <v>#REF!</v>
      </c>
      <c r="D9" s="2" t="e">
        <f>'NEO GRP '!#REF!*SUM('NEO GRP '!#REF!)</f>
        <v>#REF!</v>
      </c>
    </row>
    <row r="10" spans="1:4">
      <c r="A10" t="e">
        <f>'NEO GRP '!#REF!</f>
        <v>#REF!</v>
      </c>
      <c r="B10" s="2" t="e">
        <f>'NEO GRP '!#REF!*SUM('NEO GRP '!#REF!)</f>
        <v>#REF!</v>
      </c>
      <c r="C10" s="2" t="e">
        <f>'NEO GRP '!#REF!*SUM('NEO GRP '!#REF!)</f>
        <v>#REF!</v>
      </c>
      <c r="D10" s="2" t="e">
        <f>'NEO GRP '!#REF!*SUM('NEO GRP '!#REF!)</f>
        <v>#REF!</v>
      </c>
    </row>
    <row r="11" spans="1:4">
      <c r="A11" t="e">
        <f>'NEO GRP '!#REF!</f>
        <v>#REF!</v>
      </c>
      <c r="B11" s="2" t="e">
        <f>'NEO GRP '!#REF!*SUM('NEO GRP '!#REF!)</f>
        <v>#REF!</v>
      </c>
      <c r="C11" s="2" t="e">
        <f>'NEO GRP '!#REF!*SUM('NEO GRP '!#REF!)</f>
        <v>#REF!</v>
      </c>
      <c r="D11" s="2" t="e">
        <f>'NEO GRP '!#REF!*SUM('NEO GRP '!#REF!)</f>
        <v>#REF!</v>
      </c>
    </row>
    <row r="12" spans="1:4">
      <c r="A12" t="e">
        <f>'NEO GRP '!#REF!</f>
        <v>#REF!</v>
      </c>
      <c r="B12" s="2" t="e">
        <f>'NEO GRP '!#REF!*SUM('NEO GRP '!#REF!)</f>
        <v>#REF!</v>
      </c>
      <c r="C12" s="2" t="e">
        <f>'NEO GRP '!#REF!*SUM('NEO GRP '!#REF!)</f>
        <v>#REF!</v>
      </c>
      <c r="D12" s="2" t="e">
        <f>'NEO GRP '!#REF!*SUM('NEO GRP '!#REF!)</f>
        <v>#REF!</v>
      </c>
    </row>
    <row r="13" spans="1:4">
      <c r="A13" t="e">
        <f>'NEO GRP '!#REF!</f>
        <v>#REF!</v>
      </c>
      <c r="B13" s="2" t="e">
        <f>'NEO GRP '!#REF!*SUM('NEO GRP '!#REF!)</f>
        <v>#REF!</v>
      </c>
      <c r="C13" s="2" t="e">
        <f>'NEO GRP '!#REF!*SUM('NEO GRP '!#REF!)</f>
        <v>#REF!</v>
      </c>
      <c r="D13" s="2" t="e">
        <f>'NEO GRP '!#REF!*SUM('NEO GRP '!#REF!)</f>
        <v>#REF!</v>
      </c>
    </row>
    <row r="14" spans="1:4">
      <c r="A14" t="e">
        <f>'NEO GRP '!#REF!</f>
        <v>#REF!</v>
      </c>
      <c r="B14" s="2" t="e">
        <f>'NEO GRP '!#REF!*SUM('NEO GRP '!#REF!)</f>
        <v>#REF!</v>
      </c>
      <c r="C14" s="2" t="e">
        <f>'NEO GRP '!#REF!*SUM('NEO GRP '!#REF!)</f>
        <v>#REF!</v>
      </c>
      <c r="D14" s="2" t="e">
        <f>'NEO GRP '!#REF!*SUM('NEO GRP '!#REF!)</f>
        <v>#REF!</v>
      </c>
    </row>
    <row r="15" spans="1:4">
      <c r="A15" t="e">
        <f>'NEO GRP '!#REF!</f>
        <v>#REF!</v>
      </c>
      <c r="B15" s="2" t="e">
        <f>'NEO GRP '!#REF!*SUM('NEO GRP '!#REF!)</f>
        <v>#REF!</v>
      </c>
      <c r="C15" s="2" t="e">
        <f>'NEO GRP '!#REF!*SUM('NEO GRP '!#REF!)</f>
        <v>#REF!</v>
      </c>
      <c r="D15" s="2" t="e">
        <f>'NEO GRP '!#REF!*SUM('NEO GRP '!#REF!)</f>
        <v>#REF!</v>
      </c>
    </row>
    <row r="16" spans="1:4">
      <c r="A16" t="e">
        <f>'NEO GRP '!#REF!</f>
        <v>#REF!</v>
      </c>
      <c r="B16" s="2" t="e">
        <f>'NEO GRP '!#REF!*SUM('NEO GRP '!#REF!)</f>
        <v>#REF!</v>
      </c>
      <c r="C16" s="2" t="e">
        <f>'NEO GRP '!#REF!*SUM('NEO GRP '!#REF!)</f>
        <v>#REF!</v>
      </c>
      <c r="D16" s="2" t="e">
        <f>'NEO GRP '!#REF!*SUM('NEO GRP '!#REF!)</f>
        <v>#REF!</v>
      </c>
    </row>
    <row r="17" spans="1:4">
      <c r="A17" t="e">
        <f>'NEO GRP '!#REF!</f>
        <v>#REF!</v>
      </c>
      <c r="B17" s="2" t="e">
        <f>'NEO GRP '!#REF!*SUM('NEO GRP '!#REF!)</f>
        <v>#REF!</v>
      </c>
      <c r="C17" s="2" t="e">
        <f>'NEO GRP '!#REF!*SUM('NEO GRP '!#REF!)</f>
        <v>#REF!</v>
      </c>
      <c r="D17" s="2" t="e">
        <f>'NEO GRP '!#REF!*SUM('NEO GRP '!#REF!)</f>
        <v>#REF!</v>
      </c>
    </row>
    <row r="18" spans="1:4">
      <c r="A18" t="str">
        <f>'NEO GRP '!D38</f>
        <v>NEO-24</v>
      </c>
      <c r="B18" s="2" t="e">
        <f>'NEO GRP '!#REF!*SUM('NEO GRP '!L38:W38)</f>
        <v>#REF!</v>
      </c>
      <c r="C18" s="2" t="e">
        <f>'NEO GRP '!#REF!*SUM('NEO GRP '!L38:W38)</f>
        <v>#REF!</v>
      </c>
      <c r="D18" s="2" t="e">
        <f>'NEO GRP '!#REF!*SUM('NEO GRP '!L38:W38)</f>
        <v>#REF!</v>
      </c>
    </row>
    <row r="19" spans="1:4">
      <c r="A19" t="str">
        <f>'NEO GRP '!D39</f>
        <v>NEO-25</v>
      </c>
      <c r="B19" s="2" t="e">
        <f>'NEO GRP '!#REF!*SUM('NEO GRP '!L39:W39)</f>
        <v>#REF!</v>
      </c>
      <c r="C19" s="2" t="e">
        <f>'NEO GRP '!#REF!*SUM('NEO GRP '!L39:W39)</f>
        <v>#REF!</v>
      </c>
      <c r="D19" s="2" t="e">
        <f>'NEO GRP '!#REF!*SUM('NEO GRP '!L39:W39)</f>
        <v>#REF!</v>
      </c>
    </row>
    <row r="20" spans="1:4">
      <c r="A20" t="str">
        <f>'NEO GRP '!D40</f>
        <v>NEO-26</v>
      </c>
      <c r="B20" s="2" t="e">
        <f>'NEO GRP '!#REF!*SUM('NEO GRP '!L40:W40)</f>
        <v>#REF!</v>
      </c>
      <c r="C20" s="2" t="e">
        <f>'NEO GRP '!#REF!*SUM('NEO GRP '!L40:W40)</f>
        <v>#REF!</v>
      </c>
      <c r="D20" s="2" t="e">
        <f>'NEO GRP '!#REF!*SUM('NEO GRP '!L40:W40)</f>
        <v>#REF!</v>
      </c>
    </row>
  </sheetData>
  <sheetProtection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/>
  <dimension ref="A1:E32"/>
  <sheetViews>
    <sheetView topLeftCell="A28" workbookViewId="0">
      <selection activeCell="K13" sqref="K13"/>
    </sheetView>
  </sheetViews>
  <sheetFormatPr defaultColWidth="10.5" defaultRowHeight="22.05" customHeight="1"/>
  <cols>
    <col min="1" max="1" width="20.5" style="15" bestFit="1" customWidth="1"/>
    <col min="2" max="3" width="18.796875" customWidth="1"/>
    <col min="4" max="4" width="20" customWidth="1"/>
    <col min="5" max="5" width="18.796875" customWidth="1"/>
  </cols>
  <sheetData>
    <row r="1" spans="1:5" ht="31.2">
      <c r="B1" s="14" t="s">
        <v>64</v>
      </c>
      <c r="C1" s="14" t="s">
        <v>65</v>
      </c>
      <c r="D1" s="14" t="s">
        <v>66</v>
      </c>
      <c r="E1" s="14"/>
    </row>
    <row r="2" spans="1:5" ht="38.25" customHeight="1">
      <c r="A2" s="16" t="s">
        <v>37</v>
      </c>
      <c r="B2" s="17"/>
      <c r="C2" s="17"/>
      <c r="D2" s="17"/>
    </row>
    <row r="3" spans="1:5" ht="38.25" customHeight="1">
      <c r="A3" s="16" t="s">
        <v>42</v>
      </c>
      <c r="B3" s="17"/>
      <c r="C3" s="17"/>
      <c r="D3" s="17"/>
    </row>
    <row r="4" spans="1:5" ht="38.25" customHeight="1">
      <c r="A4" s="16" t="s">
        <v>50</v>
      </c>
      <c r="B4" s="17"/>
      <c r="C4" s="17"/>
      <c r="D4" s="17"/>
    </row>
    <row r="5" spans="1:5" ht="38.25" customHeight="1">
      <c r="A5" s="16" t="s">
        <v>39</v>
      </c>
      <c r="B5" s="17"/>
      <c r="C5" s="17"/>
      <c r="D5" s="17"/>
    </row>
    <row r="6" spans="1:5" ht="38.25" customHeight="1">
      <c r="A6" s="16" t="s">
        <v>47</v>
      </c>
      <c r="B6" s="17"/>
      <c r="C6" s="17"/>
      <c r="D6" s="17"/>
    </row>
    <row r="7" spans="1:5" ht="38.25" customHeight="1">
      <c r="A7" s="16" t="s">
        <v>56</v>
      </c>
      <c r="B7" s="17"/>
      <c r="C7" s="17"/>
      <c r="D7" s="17"/>
    </row>
    <row r="8" spans="1:5" ht="38.25" customHeight="1">
      <c r="A8" s="16" t="s">
        <v>41</v>
      </c>
      <c r="B8" s="17"/>
      <c r="C8" s="17"/>
      <c r="D8" s="17"/>
    </row>
    <row r="9" spans="1:5" ht="38.25" customHeight="1">
      <c r="A9" s="16" t="s">
        <v>49</v>
      </c>
      <c r="B9" s="17"/>
      <c r="C9" s="17"/>
      <c r="D9" s="17"/>
    </row>
    <row r="10" spans="1:5" ht="38.25" customHeight="1">
      <c r="A10" s="16" t="s">
        <v>34</v>
      </c>
      <c r="B10" s="17"/>
      <c r="C10" s="17"/>
      <c r="D10" s="17"/>
    </row>
    <row r="11" spans="1:5" ht="38.25" customHeight="1">
      <c r="A11" s="16" t="s">
        <v>35</v>
      </c>
      <c r="B11" s="17"/>
      <c r="C11" s="17"/>
      <c r="D11" s="17"/>
    </row>
    <row r="12" spans="1:5" ht="38.25" customHeight="1">
      <c r="A12" s="16" t="s">
        <v>43</v>
      </c>
      <c r="B12" s="17"/>
      <c r="C12" s="17"/>
      <c r="D12" s="17"/>
    </row>
    <row r="13" spans="1:5" ht="38.25" customHeight="1">
      <c r="A13" s="16" t="s">
        <v>51</v>
      </c>
      <c r="B13" s="17"/>
      <c r="C13" s="17"/>
      <c r="D13" s="17"/>
    </row>
    <row r="14" spans="1:5" ht="38.25" customHeight="1">
      <c r="A14" s="16" t="s">
        <v>40</v>
      </c>
      <c r="B14" s="17"/>
      <c r="C14" s="17"/>
      <c r="D14" s="17"/>
    </row>
    <row r="15" spans="1:5" ht="38.25" customHeight="1">
      <c r="A15" s="16" t="s">
        <v>60</v>
      </c>
      <c r="B15" s="17"/>
      <c r="C15" s="17"/>
      <c r="D15" s="17"/>
    </row>
    <row r="16" spans="1:5" ht="38.25" customHeight="1">
      <c r="A16" s="16" t="s">
        <v>45</v>
      </c>
      <c r="B16" s="17"/>
      <c r="C16" s="17"/>
      <c r="D16" s="17"/>
    </row>
    <row r="17" spans="1:4" ht="38.25" customHeight="1">
      <c r="A17" s="16" t="s">
        <v>53</v>
      </c>
      <c r="B17" s="17"/>
      <c r="C17" s="17"/>
      <c r="D17" s="17"/>
    </row>
    <row r="18" spans="1:4" ht="38.25" customHeight="1">
      <c r="A18" s="16" t="s">
        <v>57</v>
      </c>
      <c r="B18" s="17"/>
      <c r="C18" s="17"/>
      <c r="D18" s="17"/>
    </row>
    <row r="19" spans="1:4" ht="38.25" customHeight="1">
      <c r="A19" s="16" t="s">
        <v>61</v>
      </c>
      <c r="B19" s="17"/>
      <c r="C19" s="17"/>
      <c r="D19" s="17"/>
    </row>
    <row r="20" spans="1:4" ht="38.25" customHeight="1">
      <c r="A20" s="16" t="s">
        <v>38</v>
      </c>
      <c r="B20" s="17"/>
      <c r="C20" s="17"/>
      <c r="D20" s="17"/>
    </row>
    <row r="21" spans="1:4" ht="38.25" customHeight="1">
      <c r="A21" s="16" t="s">
        <v>46</v>
      </c>
      <c r="B21" s="17"/>
      <c r="C21" s="17"/>
      <c r="D21" s="17"/>
    </row>
    <row r="22" spans="1:4" ht="38.25" customHeight="1">
      <c r="A22" s="16" t="s">
        <v>54</v>
      </c>
      <c r="B22" s="17"/>
      <c r="C22" s="17"/>
      <c r="D22" s="17"/>
    </row>
    <row r="23" spans="1:4" ht="38.25" customHeight="1">
      <c r="A23" s="16" t="s">
        <v>62</v>
      </c>
      <c r="B23" s="17"/>
      <c r="C23" s="17"/>
      <c r="D23" s="17"/>
    </row>
    <row r="24" spans="1:4" ht="38.25" customHeight="1">
      <c r="A24" s="16" t="s">
        <v>59</v>
      </c>
      <c r="B24" s="17"/>
      <c r="C24" s="17"/>
      <c r="D24" s="17"/>
    </row>
    <row r="25" spans="1:4" ht="38.25" customHeight="1">
      <c r="A25" s="16" t="s">
        <v>63</v>
      </c>
      <c r="B25" s="17"/>
      <c r="C25" s="17"/>
      <c r="D25" s="17"/>
    </row>
    <row r="26" spans="1:4" ht="38.25" customHeight="1">
      <c r="A26" s="16" t="s">
        <v>36</v>
      </c>
      <c r="B26" s="17"/>
      <c r="C26" s="17"/>
      <c r="D26" s="17"/>
    </row>
    <row r="27" spans="1:4" ht="38.25" customHeight="1">
      <c r="A27" s="16" t="s">
        <v>44</v>
      </c>
      <c r="B27" s="17"/>
      <c r="C27" s="17"/>
      <c r="D27" s="17"/>
    </row>
    <row r="28" spans="1:4" ht="38.25" customHeight="1">
      <c r="A28" s="16" t="s">
        <v>48</v>
      </c>
      <c r="B28" s="17"/>
      <c r="C28" s="17"/>
      <c r="D28" s="17"/>
    </row>
    <row r="29" spans="1:4" ht="38.25" customHeight="1">
      <c r="A29" s="16" t="s">
        <v>33</v>
      </c>
      <c r="B29" s="17"/>
      <c r="C29" s="17"/>
      <c r="D29" s="17"/>
    </row>
    <row r="30" spans="1:4" ht="38.25" customHeight="1">
      <c r="A30" s="16" t="s">
        <v>58</v>
      </c>
      <c r="B30" s="17"/>
      <c r="C30" s="17"/>
      <c r="D30" s="17"/>
    </row>
    <row r="31" spans="1:4" ht="38.25" customHeight="1">
      <c r="A31" s="16" t="s">
        <v>55</v>
      </c>
      <c r="B31" s="17"/>
      <c r="C31" s="17"/>
      <c r="D31" s="17"/>
    </row>
    <row r="32" spans="1:4" ht="38.25" customHeight="1">
      <c r="A32" s="16" t="s">
        <v>52</v>
      </c>
      <c r="B32" s="17"/>
      <c r="C32" s="17"/>
      <c r="D32" s="17"/>
    </row>
  </sheetData>
  <autoFilter ref="A1" xr:uid="{00000000-0009-0000-0000-00000A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0" tint="-4.9989318521683403E-2"/>
    <pageSetUpPr fitToPage="1"/>
  </sheetPr>
  <dimension ref="A1:CJ51"/>
  <sheetViews>
    <sheetView showGridLines="0" showRowColHeaders="0" zoomScale="70" zoomScaleNormal="70" zoomScalePageLayoutView="75" workbookViewId="0">
      <pane ySplit="8" topLeftCell="A9" activePane="bottomLeft" state="frozen"/>
      <selection activeCell="D8" sqref="D8:F10"/>
      <selection pane="bottomLeft" activeCell="L11" sqref="L11"/>
    </sheetView>
  </sheetViews>
  <sheetFormatPr defaultColWidth="11" defaultRowHeight="21"/>
  <cols>
    <col min="1" max="1" width="5.5" customWidth="1"/>
    <col min="2" max="2" width="3.5" style="190" customWidth="1"/>
    <col min="3" max="3" width="17.19921875" customWidth="1"/>
    <col min="4" max="4" width="15.296875" style="199" customWidth="1"/>
    <col min="5" max="5" width="3.5" style="190" customWidth="1"/>
    <col min="6" max="6" width="11.796875" style="6" customWidth="1"/>
    <col min="7" max="7" width="8.69921875" style="6" customWidth="1"/>
    <col min="8" max="8" width="19.5" style="18" bestFit="1" customWidth="1"/>
    <col min="9" max="9" width="7.796875" style="6" customWidth="1"/>
    <col min="10" max="10" width="11.69921875" bestFit="1" customWidth="1"/>
    <col min="11" max="11" width="19" style="10" customWidth="1"/>
    <col min="12" max="17" width="11.796875" style="12" customWidth="1"/>
    <col min="18" max="18" width="11.796875" style="12" hidden="1" customWidth="1"/>
    <col min="19" max="26" width="11.796875" style="12" customWidth="1"/>
    <col min="27" max="27" width="17.796875" style="10" customWidth="1"/>
    <col min="28" max="28" width="10.19921875" style="10" customWidth="1"/>
    <col min="29" max="29" width="10.8984375" customWidth="1"/>
    <col min="30" max="31" width="11" hidden="1" customWidth="1"/>
    <col min="32" max="32" width="11" style="12" hidden="1" customWidth="1"/>
    <col min="33" max="33" width="11" hidden="1" customWidth="1"/>
    <col min="34" max="34" width="7.69921875" style="473" hidden="1" customWidth="1"/>
    <col min="35" max="35" width="8.19921875" style="473" hidden="1" customWidth="1"/>
    <col min="36" max="36" width="5" style="20" hidden="1" customWidth="1"/>
    <col min="37" max="37" width="4.5" style="21" hidden="1" customWidth="1"/>
    <col min="38" max="38" width="4.796875" style="22" hidden="1" customWidth="1"/>
    <col min="39" max="39" width="5" style="23" hidden="1" customWidth="1"/>
    <col min="40" max="40" width="5" style="24" hidden="1" customWidth="1"/>
    <col min="41" max="42" width="5" style="25" hidden="1" customWidth="1"/>
    <col min="43" max="44" width="5.5" style="28" hidden="1" customWidth="1"/>
    <col min="45" max="45" width="5" style="27" hidden="1" customWidth="1"/>
    <col min="46" max="46" width="6" style="28" hidden="1" customWidth="1"/>
    <col min="47" max="50" width="5" style="29" hidden="1" customWidth="1"/>
    <col min="51" max="51" width="7.8984375" style="488" hidden="1" customWidth="1"/>
    <col min="52" max="52" width="8.69921875" style="203" hidden="1" customWidth="1"/>
    <col min="53" max="53" width="8.8984375" style="191" hidden="1" customWidth="1"/>
    <col min="54" max="54" width="8" style="203" hidden="1" customWidth="1"/>
    <col min="55" max="84" width="11" hidden="1" customWidth="1"/>
  </cols>
  <sheetData>
    <row r="1" spans="1:88" ht="30" customHeight="1" thickBot="1">
      <c r="J1" s="8"/>
      <c r="K1" s="21"/>
      <c r="L1" s="586" t="s">
        <v>7</v>
      </c>
      <c r="M1" s="624">
        <f>SUM(AA$10:AA$1048576)</f>
        <v>0</v>
      </c>
      <c r="N1" s="624"/>
      <c r="O1" s="587" t="s">
        <v>8</v>
      </c>
      <c r="P1" s="194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Q1" s="201"/>
      <c r="AR1" s="121"/>
      <c r="AV1" s="202"/>
      <c r="AW1" s="122"/>
      <c r="AX1" s="299"/>
    </row>
    <row r="2" spans="1:88" ht="23.55" hidden="1" customHeight="1" thickBot="1">
      <c r="B2" s="41"/>
      <c r="C2" s="632" t="s">
        <v>69</v>
      </c>
      <c r="D2" s="200"/>
      <c r="E2" s="41"/>
      <c r="H2"/>
      <c r="J2" s="8"/>
      <c r="L2" s="441"/>
      <c r="M2" s="442"/>
      <c r="N2" s="442"/>
      <c r="O2" s="133"/>
      <c r="P2" s="133"/>
      <c r="Q2" s="277"/>
      <c r="R2" s="277"/>
      <c r="S2" s="277"/>
      <c r="T2" s="27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 t="s">
        <v>193</v>
      </c>
      <c r="AG2" s="30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 s="300"/>
    </row>
    <row r="3" spans="1:88" ht="25.05" customHeight="1">
      <c r="B3" s="41"/>
      <c r="C3" s="632"/>
      <c r="D3" s="200"/>
      <c r="E3" s="41"/>
      <c r="H3"/>
      <c r="J3" s="8"/>
      <c r="L3" s="220" t="s">
        <v>118</v>
      </c>
      <c r="M3" s="626">
        <f>SUM(L10:Z51)</f>
        <v>0</v>
      </c>
      <c r="N3" s="626"/>
      <c r="O3" s="133"/>
      <c r="P3" s="133"/>
      <c r="Q3" s="277"/>
      <c r="R3" s="277"/>
      <c r="S3" s="277"/>
      <c r="T3" s="277"/>
      <c r="U3" s="227"/>
      <c r="V3" s="227"/>
      <c r="W3" s="227"/>
      <c r="X3" s="227"/>
      <c r="Y3" s="227"/>
      <c r="Z3" s="227"/>
      <c r="AA3" s="227"/>
      <c r="AB3" s="227"/>
      <c r="AC3" s="563">
        <f>AF7</f>
        <v>0</v>
      </c>
      <c r="AD3" s="540"/>
      <c r="AE3" s="227"/>
      <c r="AF3" s="227"/>
      <c r="AG3" s="30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300"/>
      <c r="CG3" s="562"/>
    </row>
    <row r="4" spans="1:88" ht="25.05" customHeight="1">
      <c r="B4" s="41"/>
      <c r="C4" s="632"/>
      <c r="D4" s="200"/>
      <c r="E4" s="41"/>
      <c r="H4"/>
      <c r="J4" s="8"/>
      <c r="L4" s="220" t="s">
        <v>11</v>
      </c>
      <c r="M4" s="625">
        <f>SUM(AI10:AI51)</f>
        <v>0</v>
      </c>
      <c r="N4" s="625"/>
      <c r="O4" s="229" t="s">
        <v>5</v>
      </c>
      <c r="P4" s="133"/>
      <c r="Q4" s="277"/>
      <c r="R4" s="277"/>
      <c r="S4" s="277"/>
      <c r="T4" s="277"/>
      <c r="U4" s="233"/>
      <c r="V4" s="233"/>
      <c r="W4" s="233"/>
      <c r="X4" s="233"/>
      <c r="Y4" s="233"/>
      <c r="Z4" s="233"/>
      <c r="AA4" s="234"/>
      <c r="AB4" s="234"/>
      <c r="AC4" s="234"/>
      <c r="AD4" s="234"/>
      <c r="AE4" s="235"/>
      <c r="AF4" s="235"/>
      <c r="AG4" s="30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300"/>
      <c r="CG4" s="628" t="s">
        <v>112</v>
      </c>
      <c r="CJ4" s="627"/>
    </row>
    <row r="5" spans="1:88" ht="16.8" customHeight="1">
      <c r="B5" s="41"/>
      <c r="C5" s="632"/>
      <c r="D5" s="200"/>
      <c r="E5" s="41"/>
      <c r="H5"/>
      <c r="K5" s="232"/>
      <c r="O5" s="62"/>
      <c r="P5" s="62"/>
      <c r="T5" s="123"/>
      <c r="W5" s="30"/>
      <c r="X5" s="123"/>
      <c r="Y5" s="123"/>
      <c r="Z5" s="123"/>
      <c r="AB5" s="30"/>
      <c r="AC5" s="30"/>
      <c r="AD5" s="30"/>
      <c r="AE5" s="30"/>
      <c r="AF5" s="30"/>
      <c r="AG5" s="30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 s="300"/>
      <c r="CG5" s="628"/>
      <c r="CJ5" s="627"/>
    </row>
    <row r="6" spans="1:88" ht="21.6" customHeight="1" thickBot="1">
      <c r="C6" s="632"/>
      <c r="R6" s="565" t="s">
        <v>9</v>
      </c>
      <c r="AA6" s="221" t="s">
        <v>187</v>
      </c>
      <c r="AQ6" s="26"/>
      <c r="AR6" s="26"/>
      <c r="AX6" s="301"/>
      <c r="CG6" s="628"/>
      <c r="CJ6" s="627"/>
    </row>
    <row r="7" spans="1:88" ht="25.95" customHeight="1">
      <c r="B7" s="173"/>
      <c r="C7" s="633"/>
      <c r="D7" s="174"/>
      <c r="E7" s="173"/>
      <c r="K7" s="265" t="s">
        <v>120</v>
      </c>
      <c r="L7" s="373">
        <f t="shared" ref="L7:Z7" si="0">SUM(AJ:AJ)</f>
        <v>0</v>
      </c>
      <c r="M7" s="355">
        <f t="shared" si="0"/>
        <v>0</v>
      </c>
      <c r="N7" s="355">
        <f t="shared" si="0"/>
        <v>0</v>
      </c>
      <c r="O7" s="355">
        <f t="shared" si="0"/>
        <v>0</v>
      </c>
      <c r="P7" s="355">
        <f t="shared" si="0"/>
        <v>0</v>
      </c>
      <c r="Q7" s="355">
        <f t="shared" si="0"/>
        <v>0</v>
      </c>
      <c r="R7" s="355">
        <f t="shared" si="0"/>
        <v>0</v>
      </c>
      <c r="S7" s="355">
        <f t="shared" si="0"/>
        <v>0</v>
      </c>
      <c r="T7" s="355">
        <f t="shared" si="0"/>
        <v>0</v>
      </c>
      <c r="U7" s="355">
        <f t="shared" si="0"/>
        <v>0</v>
      </c>
      <c r="V7" s="355">
        <f t="shared" si="0"/>
        <v>0</v>
      </c>
      <c r="W7" s="355">
        <f t="shared" si="0"/>
        <v>0</v>
      </c>
      <c r="X7" s="355">
        <f t="shared" si="0"/>
        <v>0</v>
      </c>
      <c r="Y7" s="355">
        <f t="shared" si="0"/>
        <v>0</v>
      </c>
      <c r="Z7" s="355">
        <f t="shared" si="0"/>
        <v>0</v>
      </c>
      <c r="AA7" s="374">
        <f>SUM(L7:Z7)</f>
        <v>0</v>
      </c>
      <c r="AB7" s="351"/>
      <c r="AC7" s="224"/>
      <c r="AE7" s="223" t="s">
        <v>110</v>
      </c>
      <c r="AF7" s="222">
        <f>SUM(AF10:AF224)</f>
        <v>0</v>
      </c>
      <c r="AH7" s="474"/>
      <c r="AI7" s="474"/>
      <c r="AJ7" s="177"/>
      <c r="AK7" s="178"/>
      <c r="AL7" s="179"/>
      <c r="AM7" s="180"/>
      <c r="AN7" s="181"/>
      <c r="AO7" s="182"/>
      <c r="AP7" s="182"/>
      <c r="AQ7" s="204"/>
      <c r="AR7" s="121"/>
      <c r="AS7" s="183"/>
      <c r="AT7" s="205"/>
      <c r="AU7" s="184"/>
      <c r="AV7" s="206"/>
      <c r="AW7" s="124"/>
      <c r="AX7" s="299"/>
      <c r="AY7" s="489"/>
      <c r="AZ7" s="207">
        <f>SUM(SUMPRODUCT($AZ$11:$AZ$299,N11:N299)+SUMPRODUCT($AZ$11:$AZ$299,O11:O299)+SUMPRODUCT($AZ$11:$AZ$299,P11:P299)+SUMPRODUCT($AZ$11:$AZ$299,Q11:Q299)+SUMPRODUCT($AZ$11:$AZ$299,T11:T299)+SUMPRODUCT($AZ$11:$AZ$299,U11:U299)+SUMPRODUCT($AZ$11:$AZ$299,S11:S299)+SUMPRODUCT($AZ$11:$AZ$299,V11:V299)+SUMPRODUCT($AZ$11:$AZ$299,W11:W299)+SUMPRODUCT($AZ$11:$AZ$299,X11:X299)+SUMPRODUCT($AZ$11:$AZ$299,Y11:Y299)+SUMPRODUCT($AZ$11:$AZ$299,Z11:Z299)+SUMPRODUCT($AZ$11:$AZ$299,M11:M299)+SUMPRODUCT($AZ$11:$AZ$299,L11:L299)+SUMPRODUCT($AZ$11:$AZ$299,R11:R299))</f>
        <v>0</v>
      </c>
      <c r="BA7" s="175"/>
      <c r="BB7" s="207"/>
      <c r="BD7" s="12">
        <f t="shared" ref="BD7:BK7" si="1">SUM(BD11:BD51)</f>
        <v>0</v>
      </c>
      <c r="BE7" s="12">
        <f t="shared" si="1"/>
        <v>0</v>
      </c>
      <c r="BF7" s="12">
        <f t="shared" si="1"/>
        <v>0</v>
      </c>
      <c r="BG7" s="12">
        <f t="shared" si="1"/>
        <v>0</v>
      </c>
      <c r="BH7" s="12">
        <f t="shared" si="1"/>
        <v>0</v>
      </c>
      <c r="BI7" s="12">
        <f t="shared" si="1"/>
        <v>0</v>
      </c>
      <c r="BJ7" s="12">
        <f t="shared" si="1"/>
        <v>0</v>
      </c>
      <c r="BK7" s="12">
        <f t="shared" si="1"/>
        <v>0</v>
      </c>
      <c r="BL7" s="12"/>
      <c r="BM7" s="12">
        <f>SUM(BM11:BM51)</f>
        <v>0</v>
      </c>
      <c r="BN7" s="12">
        <f>SUM(BN11:BN51)</f>
        <v>0</v>
      </c>
      <c r="BO7" s="12">
        <f>SUM(BO11:BO51)</f>
        <v>0</v>
      </c>
      <c r="BP7" s="12"/>
      <c r="BQ7" s="12">
        <f t="shared" ref="BQ7:CF7" si="2">SUM(BQ11:BQ51)</f>
        <v>0</v>
      </c>
      <c r="BR7" s="12">
        <f t="shared" si="2"/>
        <v>0</v>
      </c>
      <c r="BS7" s="12">
        <f t="shared" si="2"/>
        <v>0</v>
      </c>
      <c r="BT7" s="12">
        <f t="shared" si="2"/>
        <v>0</v>
      </c>
      <c r="BU7" s="12">
        <f t="shared" si="2"/>
        <v>0</v>
      </c>
      <c r="BV7" s="12">
        <f t="shared" si="2"/>
        <v>0</v>
      </c>
      <c r="BW7" s="12">
        <f t="shared" si="2"/>
        <v>0</v>
      </c>
      <c r="BX7" s="12">
        <f t="shared" si="2"/>
        <v>0</v>
      </c>
      <c r="BY7" s="12">
        <f t="shared" si="2"/>
        <v>0</v>
      </c>
      <c r="BZ7" s="12">
        <f t="shared" si="2"/>
        <v>0</v>
      </c>
      <c r="CA7" s="12">
        <f t="shared" si="2"/>
        <v>0</v>
      </c>
      <c r="CB7" s="12">
        <f t="shared" si="2"/>
        <v>0</v>
      </c>
      <c r="CC7" s="12">
        <f t="shared" si="2"/>
        <v>0</v>
      </c>
      <c r="CD7" s="12">
        <f t="shared" si="2"/>
        <v>0</v>
      </c>
      <c r="CE7" s="12">
        <f t="shared" si="2"/>
        <v>0</v>
      </c>
      <c r="CF7" s="12">
        <f t="shared" si="2"/>
        <v>0</v>
      </c>
    </row>
    <row r="8" spans="1:88" s="12" customFormat="1" ht="63.6" customHeight="1">
      <c r="B8" s="353"/>
      <c r="C8" s="354"/>
      <c r="D8" s="355" t="s">
        <v>180</v>
      </c>
      <c r="E8" s="392" t="s">
        <v>1167</v>
      </c>
      <c r="F8" s="355" t="s">
        <v>181</v>
      </c>
      <c r="G8" s="355" t="s">
        <v>182</v>
      </c>
      <c r="H8" s="355" t="s">
        <v>186</v>
      </c>
      <c r="I8" s="369" t="s">
        <v>183</v>
      </c>
      <c r="J8" s="355" t="s">
        <v>184</v>
      </c>
      <c r="K8" s="370" t="s">
        <v>185</v>
      </c>
      <c r="L8" s="409" t="s">
        <v>962</v>
      </c>
      <c r="M8" s="39" t="s">
        <v>68</v>
      </c>
      <c r="N8" s="499" t="s">
        <v>948</v>
      </c>
      <c r="O8" s="415" t="s">
        <v>963</v>
      </c>
      <c r="P8" s="416" t="s">
        <v>964</v>
      </c>
      <c r="Q8" s="417" t="s">
        <v>949</v>
      </c>
      <c r="R8" s="564" t="s">
        <v>1416</v>
      </c>
      <c r="S8" s="500" t="s">
        <v>965</v>
      </c>
      <c r="T8" s="501" t="s">
        <v>966</v>
      </c>
      <c r="U8" s="418" t="s">
        <v>967</v>
      </c>
      <c r="V8" s="502" t="s">
        <v>968</v>
      </c>
      <c r="W8" s="419" t="s">
        <v>969</v>
      </c>
      <c r="X8" s="420" t="s">
        <v>961</v>
      </c>
      <c r="Y8" s="503" t="s">
        <v>970</v>
      </c>
      <c r="Z8" s="543" t="s">
        <v>950</v>
      </c>
      <c r="AA8" s="411" t="s">
        <v>4</v>
      </c>
      <c r="AB8" s="371" t="s">
        <v>12</v>
      </c>
      <c r="AC8" s="372" t="s">
        <v>9</v>
      </c>
      <c r="AE8" s="208" t="s">
        <v>111</v>
      </c>
      <c r="AF8" s="208" t="s">
        <v>112</v>
      </c>
      <c r="AH8" s="496" t="s">
        <v>5</v>
      </c>
      <c r="AI8" s="475" t="s">
        <v>6</v>
      </c>
      <c r="AJ8" s="393" t="s">
        <v>1</v>
      </c>
      <c r="AK8" s="394" t="s">
        <v>2</v>
      </c>
      <c r="AL8" s="395" t="s">
        <v>10</v>
      </c>
      <c r="AM8" s="396" t="s">
        <v>32</v>
      </c>
      <c r="AN8" s="397" t="s">
        <v>3</v>
      </c>
      <c r="AO8" s="398" t="s">
        <v>16</v>
      </c>
      <c r="AP8" s="398" t="s">
        <v>1362</v>
      </c>
      <c r="AQ8" s="399" t="s">
        <v>20</v>
      </c>
      <c r="AR8" s="400" t="s">
        <v>117</v>
      </c>
      <c r="AS8" s="401" t="s">
        <v>14</v>
      </c>
      <c r="AT8" s="402" t="s">
        <v>15</v>
      </c>
      <c r="AU8" s="403" t="s">
        <v>18</v>
      </c>
      <c r="AV8" s="404" t="s">
        <v>106</v>
      </c>
      <c r="AW8" s="405" t="s">
        <v>107</v>
      </c>
      <c r="AX8" s="406" t="s">
        <v>928</v>
      </c>
      <c r="AY8" s="490" t="s">
        <v>115</v>
      </c>
      <c r="AZ8" s="407" t="s">
        <v>147</v>
      </c>
      <c r="BA8" s="408" t="s">
        <v>148</v>
      </c>
      <c r="BB8" s="407" t="s">
        <v>149</v>
      </c>
      <c r="BD8" s="504" t="s">
        <v>1071</v>
      </c>
      <c r="BE8" s="504" t="s">
        <v>169</v>
      </c>
      <c r="BF8" s="504" t="s">
        <v>168</v>
      </c>
      <c r="BG8" s="504" t="s">
        <v>67</v>
      </c>
      <c r="BH8" s="504" t="s">
        <v>131</v>
      </c>
      <c r="BI8" s="504" t="s">
        <v>132</v>
      </c>
      <c r="BJ8" s="504" t="s">
        <v>1080</v>
      </c>
      <c r="BK8" s="504" t="s">
        <v>1081</v>
      </c>
      <c r="BL8" s="44"/>
      <c r="BM8" s="504" t="s">
        <v>1069</v>
      </c>
      <c r="BN8" s="504" t="s">
        <v>1070</v>
      </c>
      <c r="BO8" s="504" t="s">
        <v>1178</v>
      </c>
      <c r="BP8" s="44"/>
      <c r="BQ8" s="504" t="s">
        <v>170</v>
      </c>
      <c r="BR8" s="504" t="s">
        <v>1082</v>
      </c>
      <c r="BS8" s="504" t="s">
        <v>1083</v>
      </c>
      <c r="BT8" s="504" t="s">
        <v>171</v>
      </c>
      <c r="BU8" s="504" t="s">
        <v>1084</v>
      </c>
      <c r="BV8" s="504" t="s">
        <v>172</v>
      </c>
      <c r="BW8" s="504" t="s">
        <v>1085</v>
      </c>
      <c r="BX8" s="504" t="s">
        <v>173</v>
      </c>
      <c r="BY8" s="504" t="s">
        <v>1086</v>
      </c>
      <c r="BZ8" s="504" t="s">
        <v>1087</v>
      </c>
      <c r="CA8" s="504" t="s">
        <v>1088</v>
      </c>
      <c r="CB8" s="504" t="s">
        <v>1089</v>
      </c>
      <c r="CC8" s="505" t="s">
        <v>1090</v>
      </c>
      <c r="CD8" s="505" t="s">
        <v>1091</v>
      </c>
      <c r="CE8" s="505" t="s">
        <v>1078</v>
      </c>
      <c r="CF8" s="504" t="s">
        <v>1081</v>
      </c>
    </row>
    <row r="9" spans="1:88" s="129" customFormat="1" ht="30" hidden="1" customHeight="1">
      <c r="B9" s="237"/>
      <c r="D9" s="238"/>
      <c r="E9" s="239"/>
      <c r="F9" s="238"/>
      <c r="G9" s="238"/>
      <c r="H9" s="238"/>
      <c r="I9" s="246"/>
      <c r="J9" s="238"/>
      <c r="K9" s="266"/>
      <c r="L9" s="298" t="s">
        <v>199</v>
      </c>
      <c r="M9" s="298" t="s">
        <v>200</v>
      </c>
      <c r="N9" s="298" t="s">
        <v>201</v>
      </c>
      <c r="O9" s="298" t="s">
        <v>202</v>
      </c>
      <c r="P9" s="298" t="s">
        <v>203</v>
      </c>
      <c r="Q9" s="298" t="s">
        <v>204</v>
      </c>
      <c r="R9" s="298" t="s">
        <v>1413</v>
      </c>
      <c r="S9" s="298" t="s">
        <v>205</v>
      </c>
      <c r="T9" s="298" t="s">
        <v>206</v>
      </c>
      <c r="U9" s="298" t="s">
        <v>207</v>
      </c>
      <c r="V9" s="298" t="s">
        <v>588</v>
      </c>
      <c r="W9" s="298" t="s">
        <v>589</v>
      </c>
      <c r="X9" s="298" t="s">
        <v>590</v>
      </c>
      <c r="Y9" s="298" t="s">
        <v>591</v>
      </c>
      <c r="Z9" s="298" t="s">
        <v>926</v>
      </c>
      <c r="AA9" s="172"/>
      <c r="AB9" s="130"/>
      <c r="AC9" s="251"/>
      <c r="AE9" s="252"/>
      <c r="AF9" s="252"/>
      <c r="AH9" s="476"/>
      <c r="AI9" s="476"/>
      <c r="AJ9" s="241"/>
      <c r="AK9" s="240"/>
      <c r="AL9" s="242"/>
      <c r="AM9" s="242"/>
      <c r="AN9" s="242"/>
      <c r="AO9" s="242"/>
      <c r="AP9" s="242"/>
      <c r="AQ9" s="243"/>
      <c r="AR9" s="243"/>
      <c r="AS9" s="243"/>
      <c r="AT9" s="243"/>
      <c r="AU9" s="244"/>
      <c r="AV9" s="242"/>
      <c r="AW9" s="244"/>
      <c r="AX9" s="244"/>
      <c r="AY9" s="491"/>
      <c r="AZ9" s="245"/>
      <c r="BA9" s="245"/>
      <c r="BB9" s="245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8" s="12" customFormat="1" ht="39" customHeight="1">
      <c r="A10" s="295"/>
      <c r="B10" s="293"/>
      <c r="C10" s="129"/>
      <c r="D10" s="194"/>
      <c r="E10" s="310"/>
      <c r="F10" s="447"/>
      <c r="G10" s="448"/>
      <c r="H10" s="448"/>
      <c r="K10" s="444"/>
      <c r="L10" s="453" t="s">
        <v>150</v>
      </c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216"/>
      <c r="AE10" s="294"/>
      <c r="AF10" s="294"/>
      <c r="AH10" s="479"/>
      <c r="AI10" s="478"/>
      <c r="AJ10" s="313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494"/>
      <c r="AZ10" s="171"/>
      <c r="BA10" s="169"/>
      <c r="BB10" s="171"/>
      <c r="BM10" s="129"/>
      <c r="BN10" s="129"/>
      <c r="BO10" s="129"/>
    </row>
    <row r="11" spans="1:88" s="12" customFormat="1" ht="60" customHeight="1">
      <c r="A11" s="451"/>
      <c r="B11" s="454"/>
      <c r="C11" s="253"/>
      <c r="D11" s="422" t="s">
        <v>208</v>
      </c>
      <c r="E11" s="455"/>
      <c r="F11" s="456" t="s">
        <v>170</v>
      </c>
      <c r="G11" s="456" t="s">
        <v>168</v>
      </c>
      <c r="H11" s="456" t="s">
        <v>134</v>
      </c>
      <c r="I11" s="319">
        <v>1</v>
      </c>
      <c r="J11" s="319" t="s">
        <v>1079</v>
      </c>
      <c r="K11" s="457">
        <v>144.69000000000003</v>
      </c>
      <c r="L11" s="458"/>
      <c r="M11" s="317"/>
      <c r="N11" s="316"/>
      <c r="O11" s="317"/>
      <c r="P11" s="316"/>
      <c r="Q11" s="317"/>
      <c r="R11" s="316"/>
      <c r="S11" s="317"/>
      <c r="T11" s="317"/>
      <c r="U11" s="316"/>
      <c r="V11" s="317"/>
      <c r="W11" s="316"/>
      <c r="X11" s="317"/>
      <c r="Y11" s="318"/>
      <c r="Z11" s="459" t="s">
        <v>927</v>
      </c>
      <c r="AA11" s="460">
        <f>K11*L11+K11*M11+K11*N11+K11*O11+K11*P11+K11*Q11+K11*S11+K11*U11+K11*V11+K11*W11+K11*X11+K11*Y11+K11*T11+K11*R11</f>
        <v>0</v>
      </c>
      <c r="AB11" s="319" t="str">
        <f>IF(SUM(L11:Z11)&gt;0,"Yes","No")</f>
        <v>No</v>
      </c>
      <c r="AC11" s="210" t="str">
        <f t="shared" ref="AC11:AC34" si="3">IF(B11="New","Yes","No")</f>
        <v>No</v>
      </c>
      <c r="AE11" s="213">
        <v>1</v>
      </c>
      <c r="AF11" s="214">
        <f>AE11*SUM(L11:Z11)</f>
        <v>0</v>
      </c>
      <c r="AH11" s="478">
        <v>0.9</v>
      </c>
      <c r="AI11" s="478">
        <f t="shared" ref="AI11:AI34" si="4">SUM(L11:Y11)*AH11</f>
        <v>0</v>
      </c>
      <c r="AJ11" s="313">
        <f t="shared" ref="AJ11:AJ34" si="5">I11*L11</f>
        <v>0</v>
      </c>
      <c r="AK11" s="313">
        <f t="shared" ref="AK11:AK34" si="6">$I11*M11</f>
        <v>0</v>
      </c>
      <c r="AL11" s="313">
        <f t="shared" ref="AL11:AL34" si="7">I11*N11</f>
        <v>0</v>
      </c>
      <c r="AM11" s="313">
        <f t="shared" ref="AM11:AM34" si="8">I11*O11</f>
        <v>0</v>
      </c>
      <c r="AN11" s="313">
        <f t="shared" ref="AN11:AN34" si="9">I11*P11</f>
        <v>0</v>
      </c>
      <c r="AO11" s="313">
        <f t="shared" ref="AO11:AO34" si="10">I11*Q11</f>
        <v>0</v>
      </c>
      <c r="AP11" s="313">
        <f t="shared" ref="AP11:AP34" si="11">I11*R11</f>
        <v>0</v>
      </c>
      <c r="AQ11" s="313">
        <f t="shared" ref="AQ11:AQ34" si="12">I11*S11</f>
        <v>0</v>
      </c>
      <c r="AR11" s="313">
        <f t="shared" ref="AR11:AR34" si="13">I11*T11</f>
        <v>0</v>
      </c>
      <c r="AS11" s="313">
        <f t="shared" ref="AS11:AS34" si="14">I11*U11</f>
        <v>0</v>
      </c>
      <c r="AT11" s="313">
        <f t="shared" ref="AT11:AT34" si="15">I11*V11</f>
        <v>0</v>
      </c>
      <c r="AU11" s="313">
        <f t="shared" ref="AU11:AU34" si="16">I11*W11</f>
        <v>0</v>
      </c>
      <c r="AV11" s="313">
        <f t="shared" ref="AV11:AV34" si="17">I11*X11</f>
        <v>0</v>
      </c>
      <c r="AW11" s="313">
        <f t="shared" ref="AW11:AW34" si="18">I11*Y11</f>
        <v>0</v>
      </c>
      <c r="AX11" s="313"/>
      <c r="AY11" s="493">
        <v>1</v>
      </c>
      <c r="AZ11" s="378">
        <v>5</v>
      </c>
      <c r="BA11" s="315"/>
      <c r="BB11" s="378"/>
      <c r="BD11" s="12">
        <f t="shared" ref="BD11:BD34" si="19">IF(G11="XS",IF(SUM(L11:Z11)&gt;0,SUM(L11:Z11),0),0)*I11</f>
        <v>0</v>
      </c>
      <c r="BE11" s="12">
        <f t="shared" ref="BE11:BE34" si="20">IF(G11="S",IF(SUM(L11:Z11)&gt;0,SUM(L11:Z11),0),0)*I11</f>
        <v>0</v>
      </c>
      <c r="BF11" s="12">
        <f t="shared" ref="BF11:BF34" si="21">IF(G11="M",IF(SUM(L11:Z11)&gt;0,SUM(L11:Z11),0),0)*I11</f>
        <v>0</v>
      </c>
      <c r="BG11" s="12">
        <f t="shared" ref="BG11:BG34" si="22">IF(G11="L",IF(SUM(L11:Z11)&gt;0,SUM(L11:Z11),0),0)*I11</f>
        <v>0</v>
      </c>
      <c r="BH11" s="12">
        <f t="shared" ref="BH11:BH34" si="23">IF(G11="XL",IF(SUM(L11:Z11)&gt;0,SUM(L11:Z11),0),0)*I11</f>
        <v>0</v>
      </c>
      <c r="BI11" s="12">
        <f t="shared" ref="BI11:BI34" si="24">IF(G11="2XL",IF(SUM(L11:Z11)&gt;0,SUM(L11:Z11),0),0)*I11</f>
        <v>0</v>
      </c>
      <c r="BJ11" s="12">
        <f t="shared" ref="BJ11:BJ34" si="25">IF(G11="3XL",IF(SUM(L11:Z11)&gt;0,SUM(L11:Z11),0),0)*I11</f>
        <v>0</v>
      </c>
      <c r="BK11" s="12">
        <f t="shared" ref="BK11:BK34" si="26">IF(G11="various",IF(SUM(L11:Z11)&gt;0,SUM(L11:Z11),0),0)*I11</f>
        <v>0</v>
      </c>
      <c r="BM11" s="129">
        <f t="shared" ref="BM11:BM34" si="27">IF(E11="",IF(SUM(L11:Z11)&gt;0,SUM(L11:Z11),0),0)*I11</f>
        <v>0</v>
      </c>
      <c r="BN11" s="129">
        <f t="shared" ref="BN11:BN34" si="28">IF(E11="Dual tex.",IF(SUM(L11:Z11)&gt;0,SUM(L11:Z11),0),0)*I11</f>
        <v>0</v>
      </c>
      <c r="BO11" s="129">
        <f t="shared" ref="BO11:BO34" si="29">IF(E11="No tex.",IF(SUM(L11:Z11)&gt;0,SUM(L11:Z11),0),0)*I11</f>
        <v>0</v>
      </c>
      <c r="BQ11" s="12">
        <f t="shared" ref="BQ11:BQ34" si="30">IF(F11="sloper",IF(SUM(L11:Z11)&gt;0,SUM(L11:Z11),0),0)*I11</f>
        <v>0</v>
      </c>
      <c r="BR11" s="12">
        <f t="shared" ref="BR11:BR34" si="31">IF(F11="footholds",IF(SUM(L11:Z11)&gt;0,SUM(L11:Z11),0),0)*I11</f>
        <v>0</v>
      </c>
      <c r="BS11" s="12">
        <f t="shared" ref="BS11:BS34" si="32">IF(F11="micros",IF(SUM(L11:Z11)&gt;0,SUM(L11:Z11),0),0)*I11</f>
        <v>0</v>
      </c>
      <c r="BT11" s="12">
        <f t="shared" ref="BT11:BT34" si="33">IF(F11="jug",IF(SUM(L11:Z11)&gt;0,SUM(L11:Z11),0),0)*I11</f>
        <v>0</v>
      </c>
      <c r="BU11" s="12">
        <f t="shared" ref="BU11:BU34" si="34">IF(F11="ledge",IF(SUM(L11:Z11)&gt;0,SUM(L11:Z11),0),0)*I11</f>
        <v>0</v>
      </c>
      <c r="BV11" s="12">
        <f t="shared" ref="BV11:BV34" si="35">IF(F11="edge",IF(SUM(L11:Z11)&gt;0,SUM(L11:Z11),0),0)*I11</f>
        <v>0</v>
      </c>
      <c r="BW11" s="12">
        <f t="shared" ref="BW11:BW34" si="36">IF(F11="crimp",IF(SUM(L11:Z11)&gt;0,SUM(L11:Z11),0),0)*I11</f>
        <v>0</v>
      </c>
      <c r="BX11" s="12">
        <f t="shared" ref="BX11:BX34" si="37">IF(F11="incut",IF(SUM(L11:Z11)&gt;0,SUM(L11:Z11),0),0)*I11</f>
        <v>0</v>
      </c>
      <c r="BY11" s="12">
        <f t="shared" ref="BY11:BY34" si="38">IF(F11="dish",IF(SUM(L11:Z11)&gt;0,SUM(L11:Z11),0),0)*I11</f>
        <v>0</v>
      </c>
      <c r="BZ11" s="12">
        <f t="shared" ref="BZ11:BZ34" si="39">IF(F11="pinch",IF(SUM(L11:Z11)&gt;0,SUM(L11:Z11),0),0)*I11</f>
        <v>0</v>
      </c>
      <c r="CA11" s="12">
        <f t="shared" ref="CA11:CA34" si="40">IF(F11="pocket",IF(SUM(L11:Z11)&gt;0,SUM(L11:Z11),0),0)*I11</f>
        <v>0</v>
      </c>
      <c r="CB11" s="12">
        <f t="shared" ref="CB11:CB34" si="41">IF(F11="insert",IF(SUM(L11:Z11)&gt;0,SUM(L11:Z11),0),0)*I11</f>
        <v>0</v>
      </c>
      <c r="CC11" s="12">
        <f t="shared" ref="CC11:CC34" si="42">IF(F11="feature",IF(SUM(L11:Z11)&gt;0,SUM(L11:Z11),0),0)*I11</f>
        <v>0</v>
      </c>
      <c r="CD11" s="12">
        <f t="shared" ref="CD11:CD34" si="43">IF(F11="scoop",IF(SUM(L11:Z11)&gt;0,SUM(L11:Z11),0),0)*I11</f>
        <v>0</v>
      </c>
      <c r="CE11" s="12">
        <f t="shared" ref="CE11:CE34" si="44">IF(F11="positive",IF(SUM(L11:Z11)&gt;0,SUM(L11:Z11),0),0)*I11</f>
        <v>0</v>
      </c>
      <c r="CF11" s="12">
        <f t="shared" ref="CF11:CF34" si="45">IF(F11="various",IF(SUM(L11:Z11)&gt;0,SUM(L11:Z11),0),0)*I11</f>
        <v>0</v>
      </c>
    </row>
    <row r="12" spans="1:88" s="12" customFormat="1" ht="60" customHeight="1">
      <c r="A12" s="452"/>
      <c r="B12" s="461"/>
      <c r="D12" s="423" t="s">
        <v>210</v>
      </c>
      <c r="E12" s="379" t="s">
        <v>1092</v>
      </c>
      <c r="F12" s="446" t="s">
        <v>1091</v>
      </c>
      <c r="G12" s="446" t="s">
        <v>168</v>
      </c>
      <c r="H12" s="446" t="s">
        <v>134</v>
      </c>
      <c r="I12" s="331">
        <v>1</v>
      </c>
      <c r="J12" s="331" t="s">
        <v>1079</v>
      </c>
      <c r="K12" s="443">
        <v>183.64500000000001</v>
      </c>
      <c r="L12" s="211"/>
      <c r="M12" s="188"/>
      <c r="N12" s="334"/>
      <c r="O12" s="188"/>
      <c r="P12" s="334"/>
      <c r="Q12" s="188"/>
      <c r="R12" s="334"/>
      <c r="S12" s="188"/>
      <c r="T12" s="188"/>
      <c r="U12" s="334"/>
      <c r="V12" s="188"/>
      <c r="W12" s="334"/>
      <c r="X12" s="188"/>
      <c r="Y12" s="189"/>
      <c r="Z12" s="188"/>
      <c r="AA12" s="212">
        <f>K12*L12+K12*M12+K12*N12+K12*O12+K12*P12+K12*Q12+K12*S12+K12*U12+K12*V12+K12*W12+K12*X12+K12*Y12+K12*T12+K12*Z12+K12*R12</f>
        <v>0</v>
      </c>
      <c r="AB12" s="331" t="str">
        <f>IF(SUM(L12:Z12)&gt;0,"Yes","No")</f>
        <v>No</v>
      </c>
      <c r="AC12" s="214" t="str">
        <f t="shared" si="3"/>
        <v>No</v>
      </c>
      <c r="AE12" s="213">
        <v>1</v>
      </c>
      <c r="AF12" s="214">
        <f t="shared" ref="AF12:AF33" si="46">AE12*SUM(L12:Z12)</f>
        <v>0</v>
      </c>
      <c r="AH12" s="479">
        <v>0.9</v>
      </c>
      <c r="AI12" s="478">
        <f t="shared" si="4"/>
        <v>0</v>
      </c>
      <c r="AJ12" s="313">
        <f t="shared" si="5"/>
        <v>0</v>
      </c>
      <c r="AK12" s="313">
        <f t="shared" si="6"/>
        <v>0</v>
      </c>
      <c r="AL12" s="313">
        <f t="shared" si="7"/>
        <v>0</v>
      </c>
      <c r="AM12" s="313">
        <f t="shared" si="8"/>
        <v>0</v>
      </c>
      <c r="AN12" s="313">
        <f t="shared" si="9"/>
        <v>0</v>
      </c>
      <c r="AO12" s="313">
        <f t="shared" si="10"/>
        <v>0</v>
      </c>
      <c r="AP12" s="313">
        <f t="shared" si="11"/>
        <v>0</v>
      </c>
      <c r="AQ12" s="313">
        <f t="shared" si="12"/>
        <v>0</v>
      </c>
      <c r="AR12" s="313">
        <f t="shared" si="13"/>
        <v>0</v>
      </c>
      <c r="AS12" s="313">
        <f t="shared" si="14"/>
        <v>0</v>
      </c>
      <c r="AT12" s="313">
        <f t="shared" si="15"/>
        <v>0</v>
      </c>
      <c r="AU12" s="313">
        <f t="shared" si="16"/>
        <v>0</v>
      </c>
      <c r="AV12" s="313">
        <f t="shared" si="17"/>
        <v>0</v>
      </c>
      <c r="AW12" s="313">
        <f t="shared" si="18"/>
        <v>0</v>
      </c>
      <c r="AX12" s="313">
        <f>I12*Z12</f>
        <v>0</v>
      </c>
      <c r="AY12" s="494">
        <v>1</v>
      </c>
      <c r="AZ12" s="171">
        <v>5</v>
      </c>
      <c r="BA12" s="169"/>
      <c r="BB12" s="171"/>
      <c r="BD12" s="12">
        <f t="shared" si="19"/>
        <v>0</v>
      </c>
      <c r="BE12" s="12">
        <f t="shared" si="20"/>
        <v>0</v>
      </c>
      <c r="BF12" s="12">
        <f t="shared" si="21"/>
        <v>0</v>
      </c>
      <c r="BG12" s="12">
        <f t="shared" si="22"/>
        <v>0</v>
      </c>
      <c r="BH12" s="12">
        <f t="shared" si="23"/>
        <v>0</v>
      </c>
      <c r="BI12" s="12">
        <f t="shared" si="24"/>
        <v>0</v>
      </c>
      <c r="BJ12" s="12">
        <f t="shared" si="25"/>
        <v>0</v>
      </c>
      <c r="BK12" s="12">
        <f t="shared" si="26"/>
        <v>0</v>
      </c>
      <c r="BM12" s="129">
        <f t="shared" si="27"/>
        <v>0</v>
      </c>
      <c r="BN12" s="129">
        <f t="shared" si="28"/>
        <v>0</v>
      </c>
      <c r="BO12" s="129">
        <f t="shared" si="29"/>
        <v>0</v>
      </c>
      <c r="BQ12" s="12">
        <f t="shared" si="30"/>
        <v>0</v>
      </c>
      <c r="BR12" s="12">
        <f t="shared" si="31"/>
        <v>0</v>
      </c>
      <c r="BS12" s="12">
        <f t="shared" si="32"/>
        <v>0</v>
      </c>
      <c r="BT12" s="12">
        <f t="shared" si="33"/>
        <v>0</v>
      </c>
      <c r="BU12" s="12">
        <f t="shared" si="34"/>
        <v>0</v>
      </c>
      <c r="BV12" s="12">
        <f t="shared" si="35"/>
        <v>0</v>
      </c>
      <c r="BW12" s="12">
        <f t="shared" si="36"/>
        <v>0</v>
      </c>
      <c r="BX12" s="12">
        <f t="shared" si="37"/>
        <v>0</v>
      </c>
      <c r="BY12" s="12">
        <f t="shared" si="38"/>
        <v>0</v>
      </c>
      <c r="BZ12" s="12">
        <f t="shared" si="39"/>
        <v>0</v>
      </c>
      <c r="CA12" s="12">
        <f t="shared" si="40"/>
        <v>0</v>
      </c>
      <c r="CB12" s="12">
        <f t="shared" si="41"/>
        <v>0</v>
      </c>
      <c r="CC12" s="12">
        <f t="shared" si="42"/>
        <v>0</v>
      </c>
      <c r="CD12" s="12">
        <f t="shared" si="43"/>
        <v>0</v>
      </c>
      <c r="CE12" s="12">
        <f t="shared" si="44"/>
        <v>0</v>
      </c>
      <c r="CF12" s="12">
        <f t="shared" si="45"/>
        <v>0</v>
      </c>
    </row>
    <row r="13" spans="1:88" s="12" customFormat="1" ht="60" customHeight="1">
      <c r="A13" s="451"/>
      <c r="B13" s="462"/>
      <c r="D13" s="194" t="s">
        <v>209</v>
      </c>
      <c r="E13" s="381"/>
      <c r="F13" s="448" t="s">
        <v>1091</v>
      </c>
      <c r="G13" s="448" t="s">
        <v>168</v>
      </c>
      <c r="H13" s="448" t="s">
        <v>135</v>
      </c>
      <c r="I13" s="12">
        <v>1</v>
      </c>
      <c r="J13" s="12" t="s">
        <v>1079</v>
      </c>
      <c r="K13" s="463">
        <v>155.82000000000002</v>
      </c>
      <c r="L13" s="215"/>
      <c r="M13" s="186"/>
      <c r="N13" s="325"/>
      <c r="O13" s="186"/>
      <c r="P13" s="325"/>
      <c r="Q13" s="186"/>
      <c r="R13" s="325"/>
      <c r="S13" s="186"/>
      <c r="T13" s="186"/>
      <c r="U13" s="325"/>
      <c r="V13" s="186"/>
      <c r="W13" s="325"/>
      <c r="X13" s="186"/>
      <c r="Y13" s="187"/>
      <c r="Z13" s="574" t="s">
        <v>927</v>
      </c>
      <c r="AA13" s="576">
        <f>K13*L13+K13*M13+K13*N13+K13*O13+K13*P13+K13*Q13+K13*S13+K13*U13+K13*V13+K13*W13+K13*X13+K13*Y13+K13*T13+K13*R13</f>
        <v>0</v>
      </c>
      <c r="AB13" s="129" t="str">
        <f t="shared" ref="AB13:AB33" si="47">IF(SUM(L13:Z13)&gt;0,"Yes","No")</f>
        <v>No</v>
      </c>
      <c r="AC13" s="327" t="str">
        <f t="shared" si="3"/>
        <v>No</v>
      </c>
      <c r="AE13" s="213">
        <v>1</v>
      </c>
      <c r="AF13" s="214">
        <f t="shared" si="46"/>
        <v>0</v>
      </c>
      <c r="AH13" s="479">
        <v>0.95</v>
      </c>
      <c r="AI13" s="478">
        <f t="shared" si="4"/>
        <v>0</v>
      </c>
      <c r="AJ13" s="313">
        <f t="shared" si="5"/>
        <v>0</v>
      </c>
      <c r="AK13" s="313">
        <f t="shared" si="6"/>
        <v>0</v>
      </c>
      <c r="AL13" s="313">
        <f t="shared" si="7"/>
        <v>0</v>
      </c>
      <c r="AM13" s="313">
        <f t="shared" si="8"/>
        <v>0</v>
      </c>
      <c r="AN13" s="313">
        <f t="shared" si="9"/>
        <v>0</v>
      </c>
      <c r="AO13" s="313">
        <f t="shared" si="10"/>
        <v>0</v>
      </c>
      <c r="AP13" s="313">
        <f t="shared" si="11"/>
        <v>0</v>
      </c>
      <c r="AQ13" s="313">
        <f t="shared" si="12"/>
        <v>0</v>
      </c>
      <c r="AR13" s="313">
        <f t="shared" si="13"/>
        <v>0</v>
      </c>
      <c r="AS13" s="313">
        <f t="shared" si="14"/>
        <v>0</v>
      </c>
      <c r="AT13" s="313">
        <f t="shared" si="15"/>
        <v>0</v>
      </c>
      <c r="AU13" s="313">
        <f t="shared" si="16"/>
        <v>0</v>
      </c>
      <c r="AV13" s="313">
        <f t="shared" si="17"/>
        <v>0</v>
      </c>
      <c r="AW13" s="313">
        <f t="shared" si="18"/>
        <v>0</v>
      </c>
      <c r="AX13" s="313"/>
      <c r="AY13" s="494">
        <v>1</v>
      </c>
      <c r="AZ13" s="171">
        <v>4</v>
      </c>
      <c r="BA13" s="169"/>
      <c r="BB13" s="171"/>
      <c r="BD13" s="12">
        <f t="shared" si="19"/>
        <v>0</v>
      </c>
      <c r="BE13" s="12">
        <f t="shared" si="20"/>
        <v>0</v>
      </c>
      <c r="BF13" s="12">
        <f t="shared" si="21"/>
        <v>0</v>
      </c>
      <c r="BG13" s="12">
        <f t="shared" si="22"/>
        <v>0</v>
      </c>
      <c r="BH13" s="12">
        <f t="shared" si="23"/>
        <v>0</v>
      </c>
      <c r="BI13" s="12">
        <f t="shared" si="24"/>
        <v>0</v>
      </c>
      <c r="BJ13" s="12">
        <f t="shared" si="25"/>
        <v>0</v>
      </c>
      <c r="BK13" s="12">
        <f t="shared" si="26"/>
        <v>0</v>
      </c>
      <c r="BM13" s="129">
        <f t="shared" si="27"/>
        <v>0</v>
      </c>
      <c r="BN13" s="129">
        <f t="shared" si="28"/>
        <v>0</v>
      </c>
      <c r="BO13" s="129">
        <f t="shared" si="29"/>
        <v>0</v>
      </c>
      <c r="BQ13" s="12">
        <f t="shared" si="30"/>
        <v>0</v>
      </c>
      <c r="BR13" s="12">
        <f t="shared" si="31"/>
        <v>0</v>
      </c>
      <c r="BS13" s="12">
        <f t="shared" si="32"/>
        <v>0</v>
      </c>
      <c r="BT13" s="12">
        <f t="shared" si="33"/>
        <v>0</v>
      </c>
      <c r="BU13" s="12">
        <f t="shared" si="34"/>
        <v>0</v>
      </c>
      <c r="BV13" s="12">
        <f t="shared" si="35"/>
        <v>0</v>
      </c>
      <c r="BW13" s="12">
        <f t="shared" si="36"/>
        <v>0</v>
      </c>
      <c r="BX13" s="12">
        <f t="shared" si="37"/>
        <v>0</v>
      </c>
      <c r="BY13" s="12">
        <f t="shared" si="38"/>
        <v>0</v>
      </c>
      <c r="BZ13" s="12">
        <f t="shared" si="39"/>
        <v>0</v>
      </c>
      <c r="CA13" s="12">
        <f t="shared" si="40"/>
        <v>0</v>
      </c>
      <c r="CB13" s="12">
        <f t="shared" si="41"/>
        <v>0</v>
      </c>
      <c r="CC13" s="12">
        <f t="shared" si="42"/>
        <v>0</v>
      </c>
      <c r="CD13" s="12">
        <f t="shared" si="43"/>
        <v>0</v>
      </c>
      <c r="CE13" s="12">
        <f t="shared" si="44"/>
        <v>0</v>
      </c>
      <c r="CF13" s="12">
        <f t="shared" si="45"/>
        <v>0</v>
      </c>
    </row>
    <row r="14" spans="1:88" s="12" customFormat="1" ht="60" customHeight="1">
      <c r="A14" s="451"/>
      <c r="B14" s="462"/>
      <c r="D14" s="194" t="s">
        <v>211</v>
      </c>
      <c r="E14" s="310" t="s">
        <v>1092</v>
      </c>
      <c r="F14" s="448" t="s">
        <v>1091</v>
      </c>
      <c r="G14" s="448" t="s">
        <v>168</v>
      </c>
      <c r="H14" s="448" t="s">
        <v>135</v>
      </c>
      <c r="I14" s="12">
        <v>1</v>
      </c>
      <c r="J14" s="12" t="s">
        <v>1079</v>
      </c>
      <c r="K14" s="463">
        <v>200.34000000000003</v>
      </c>
      <c r="L14" s="215"/>
      <c r="M14" s="186"/>
      <c r="N14" s="325"/>
      <c r="O14" s="186"/>
      <c r="P14" s="325"/>
      <c r="Q14" s="186"/>
      <c r="R14" s="325"/>
      <c r="S14" s="186"/>
      <c r="T14" s="186"/>
      <c r="U14" s="325"/>
      <c r="V14" s="186"/>
      <c r="W14" s="325"/>
      <c r="X14" s="186"/>
      <c r="Y14" s="187"/>
      <c r="Z14" s="215"/>
      <c r="AA14" s="576">
        <f>K14*L14+K14*M14+K14*N14+K14*O14+K14*P14+K14*Q14+K14*S14+K14*U14+K14*V14+K14*W14+K14*X14+K14*Y14+K14*T14+K14*Z14+K14*R14</f>
        <v>0</v>
      </c>
      <c r="AB14" s="129" t="str">
        <f t="shared" si="47"/>
        <v>No</v>
      </c>
      <c r="AC14" s="327" t="str">
        <f t="shared" si="3"/>
        <v>No</v>
      </c>
      <c r="AE14" s="213">
        <v>1</v>
      </c>
      <c r="AF14" s="214">
        <f t="shared" si="46"/>
        <v>0</v>
      </c>
      <c r="AH14" s="479">
        <v>0.95</v>
      </c>
      <c r="AI14" s="478">
        <f t="shared" si="4"/>
        <v>0</v>
      </c>
      <c r="AJ14" s="313">
        <f t="shared" si="5"/>
        <v>0</v>
      </c>
      <c r="AK14" s="313">
        <f t="shared" si="6"/>
        <v>0</v>
      </c>
      <c r="AL14" s="313">
        <f t="shared" si="7"/>
        <v>0</v>
      </c>
      <c r="AM14" s="313">
        <f t="shared" si="8"/>
        <v>0</v>
      </c>
      <c r="AN14" s="313">
        <f t="shared" si="9"/>
        <v>0</v>
      </c>
      <c r="AO14" s="313">
        <f t="shared" si="10"/>
        <v>0</v>
      </c>
      <c r="AP14" s="313">
        <f t="shared" si="11"/>
        <v>0</v>
      </c>
      <c r="AQ14" s="313">
        <f t="shared" si="12"/>
        <v>0</v>
      </c>
      <c r="AR14" s="313">
        <f t="shared" si="13"/>
        <v>0</v>
      </c>
      <c r="AS14" s="313">
        <f t="shared" si="14"/>
        <v>0</v>
      </c>
      <c r="AT14" s="313">
        <f t="shared" si="15"/>
        <v>0</v>
      </c>
      <c r="AU14" s="313">
        <f t="shared" si="16"/>
        <v>0</v>
      </c>
      <c r="AV14" s="313">
        <f t="shared" si="17"/>
        <v>0</v>
      </c>
      <c r="AW14" s="313">
        <f t="shared" si="18"/>
        <v>0</v>
      </c>
      <c r="AX14" s="313">
        <f>I14*Z14</f>
        <v>0</v>
      </c>
      <c r="AY14" s="494">
        <v>1</v>
      </c>
      <c r="AZ14" s="171">
        <v>4</v>
      </c>
      <c r="BA14" s="169"/>
      <c r="BB14" s="171"/>
      <c r="BD14" s="12">
        <f t="shared" si="19"/>
        <v>0</v>
      </c>
      <c r="BE14" s="12">
        <f t="shared" si="20"/>
        <v>0</v>
      </c>
      <c r="BF14" s="12">
        <f t="shared" si="21"/>
        <v>0</v>
      </c>
      <c r="BG14" s="12">
        <f t="shared" si="22"/>
        <v>0</v>
      </c>
      <c r="BH14" s="12">
        <f t="shared" si="23"/>
        <v>0</v>
      </c>
      <c r="BI14" s="12">
        <f t="shared" si="24"/>
        <v>0</v>
      </c>
      <c r="BJ14" s="12">
        <f t="shared" si="25"/>
        <v>0</v>
      </c>
      <c r="BK14" s="12">
        <f t="shared" si="26"/>
        <v>0</v>
      </c>
      <c r="BM14" s="129">
        <f t="shared" si="27"/>
        <v>0</v>
      </c>
      <c r="BN14" s="129">
        <f t="shared" si="28"/>
        <v>0</v>
      </c>
      <c r="BO14" s="129">
        <f t="shared" si="29"/>
        <v>0</v>
      </c>
      <c r="BQ14" s="12">
        <f t="shared" si="30"/>
        <v>0</v>
      </c>
      <c r="BR14" s="12">
        <f t="shared" si="31"/>
        <v>0</v>
      </c>
      <c r="BS14" s="12">
        <f t="shared" si="32"/>
        <v>0</v>
      </c>
      <c r="BT14" s="12">
        <f t="shared" si="33"/>
        <v>0</v>
      </c>
      <c r="BU14" s="12">
        <f t="shared" si="34"/>
        <v>0</v>
      </c>
      <c r="BV14" s="12">
        <f t="shared" si="35"/>
        <v>0</v>
      </c>
      <c r="BW14" s="12">
        <f t="shared" si="36"/>
        <v>0</v>
      </c>
      <c r="BX14" s="12">
        <f t="shared" si="37"/>
        <v>0</v>
      </c>
      <c r="BY14" s="12">
        <f t="shared" si="38"/>
        <v>0</v>
      </c>
      <c r="BZ14" s="12">
        <f t="shared" si="39"/>
        <v>0</v>
      </c>
      <c r="CA14" s="12">
        <f t="shared" si="40"/>
        <v>0</v>
      </c>
      <c r="CB14" s="12">
        <f t="shared" si="41"/>
        <v>0</v>
      </c>
      <c r="CC14" s="12">
        <f t="shared" si="42"/>
        <v>0</v>
      </c>
      <c r="CD14" s="12">
        <f t="shared" si="43"/>
        <v>0</v>
      </c>
      <c r="CE14" s="12">
        <f t="shared" si="44"/>
        <v>0</v>
      </c>
      <c r="CF14" s="12">
        <f t="shared" si="45"/>
        <v>0</v>
      </c>
    </row>
    <row r="15" spans="1:88" s="12" customFormat="1" ht="60" customHeight="1">
      <c r="A15" s="451"/>
      <c r="B15" s="464"/>
      <c r="D15" s="423" t="s">
        <v>212</v>
      </c>
      <c r="E15" s="465"/>
      <c r="F15" s="446" t="s">
        <v>1091</v>
      </c>
      <c r="G15" s="446" t="s">
        <v>168</v>
      </c>
      <c r="H15" s="446" t="s">
        <v>136</v>
      </c>
      <c r="I15" s="331">
        <v>1</v>
      </c>
      <c r="J15" s="331" t="s">
        <v>1079</v>
      </c>
      <c r="K15" s="443">
        <v>172.51500000000001</v>
      </c>
      <c r="L15" s="211"/>
      <c r="M15" s="188"/>
      <c r="N15" s="334"/>
      <c r="O15" s="188"/>
      <c r="P15" s="334"/>
      <c r="Q15" s="188"/>
      <c r="R15" s="334"/>
      <c r="S15" s="188"/>
      <c r="T15" s="188"/>
      <c r="U15" s="334"/>
      <c r="V15" s="188"/>
      <c r="W15" s="334"/>
      <c r="X15" s="188"/>
      <c r="Y15" s="189"/>
      <c r="Z15" s="575" t="s">
        <v>927</v>
      </c>
      <c r="AA15" s="577">
        <f>K15*L15+K15*M15+K15*N15+K15*O15+K15*P15+K15*Q15+K15*S15+K15*U15+K15*V15+K15*W15+K15*X15+K15*Y15+K15*T15+K15*R15</f>
        <v>0</v>
      </c>
      <c r="AB15" s="331" t="str">
        <f t="shared" si="47"/>
        <v>No</v>
      </c>
      <c r="AC15" s="214" t="str">
        <f t="shared" si="3"/>
        <v>No</v>
      </c>
      <c r="AE15" s="213">
        <v>1</v>
      </c>
      <c r="AF15" s="214">
        <f>AE15*SUM(L15:Z15)</f>
        <v>0</v>
      </c>
      <c r="AH15" s="479">
        <v>1.7</v>
      </c>
      <c r="AI15" s="478">
        <f t="shared" si="4"/>
        <v>0</v>
      </c>
      <c r="AJ15" s="313">
        <f t="shared" si="5"/>
        <v>0</v>
      </c>
      <c r="AK15" s="313">
        <f t="shared" si="6"/>
        <v>0</v>
      </c>
      <c r="AL15" s="313">
        <f t="shared" si="7"/>
        <v>0</v>
      </c>
      <c r="AM15" s="313">
        <f t="shared" si="8"/>
        <v>0</v>
      </c>
      <c r="AN15" s="313">
        <f t="shared" si="9"/>
        <v>0</v>
      </c>
      <c r="AO15" s="313">
        <f t="shared" si="10"/>
        <v>0</v>
      </c>
      <c r="AP15" s="313">
        <f t="shared" si="11"/>
        <v>0</v>
      </c>
      <c r="AQ15" s="313">
        <f t="shared" si="12"/>
        <v>0</v>
      </c>
      <c r="AR15" s="313">
        <f t="shared" si="13"/>
        <v>0</v>
      </c>
      <c r="AS15" s="313">
        <f t="shared" si="14"/>
        <v>0</v>
      </c>
      <c r="AT15" s="313">
        <f t="shared" si="15"/>
        <v>0</v>
      </c>
      <c r="AU15" s="313">
        <f t="shared" si="16"/>
        <v>0</v>
      </c>
      <c r="AV15" s="313">
        <f t="shared" si="17"/>
        <v>0</v>
      </c>
      <c r="AW15" s="313">
        <f t="shared" si="18"/>
        <v>0</v>
      </c>
      <c r="AX15" s="313"/>
      <c r="AY15" s="494">
        <v>1</v>
      </c>
      <c r="AZ15" s="171">
        <v>5</v>
      </c>
      <c r="BA15" s="169"/>
      <c r="BB15" s="171"/>
      <c r="BD15" s="12">
        <f t="shared" si="19"/>
        <v>0</v>
      </c>
      <c r="BE15" s="12">
        <f t="shared" si="20"/>
        <v>0</v>
      </c>
      <c r="BF15" s="12">
        <f t="shared" si="21"/>
        <v>0</v>
      </c>
      <c r="BG15" s="12">
        <f t="shared" si="22"/>
        <v>0</v>
      </c>
      <c r="BH15" s="12">
        <f t="shared" si="23"/>
        <v>0</v>
      </c>
      <c r="BI15" s="12">
        <f t="shared" si="24"/>
        <v>0</v>
      </c>
      <c r="BJ15" s="12">
        <f t="shared" si="25"/>
        <v>0</v>
      </c>
      <c r="BK15" s="12">
        <f t="shared" si="26"/>
        <v>0</v>
      </c>
      <c r="BM15" s="129">
        <f t="shared" si="27"/>
        <v>0</v>
      </c>
      <c r="BN15" s="129">
        <f t="shared" si="28"/>
        <v>0</v>
      </c>
      <c r="BO15" s="129">
        <f t="shared" si="29"/>
        <v>0</v>
      </c>
      <c r="BQ15" s="12">
        <f t="shared" si="30"/>
        <v>0</v>
      </c>
      <c r="BR15" s="12">
        <f t="shared" si="31"/>
        <v>0</v>
      </c>
      <c r="BS15" s="12">
        <f t="shared" si="32"/>
        <v>0</v>
      </c>
      <c r="BT15" s="12">
        <f t="shared" si="33"/>
        <v>0</v>
      </c>
      <c r="BU15" s="12">
        <f t="shared" si="34"/>
        <v>0</v>
      </c>
      <c r="BV15" s="12">
        <f t="shared" si="35"/>
        <v>0</v>
      </c>
      <c r="BW15" s="12">
        <f t="shared" si="36"/>
        <v>0</v>
      </c>
      <c r="BX15" s="12">
        <f t="shared" si="37"/>
        <v>0</v>
      </c>
      <c r="BY15" s="12">
        <f t="shared" si="38"/>
        <v>0</v>
      </c>
      <c r="BZ15" s="12">
        <f t="shared" si="39"/>
        <v>0</v>
      </c>
      <c r="CA15" s="12">
        <f t="shared" si="40"/>
        <v>0</v>
      </c>
      <c r="CB15" s="12">
        <f t="shared" si="41"/>
        <v>0</v>
      </c>
      <c r="CC15" s="12">
        <f t="shared" si="42"/>
        <v>0</v>
      </c>
      <c r="CD15" s="12">
        <f t="shared" si="43"/>
        <v>0</v>
      </c>
      <c r="CE15" s="12">
        <f t="shared" si="44"/>
        <v>0</v>
      </c>
      <c r="CF15" s="12">
        <f t="shared" si="45"/>
        <v>0</v>
      </c>
    </row>
    <row r="16" spans="1:88" s="12" customFormat="1" ht="60" customHeight="1">
      <c r="A16" s="451"/>
      <c r="B16" s="461"/>
      <c r="D16" s="423" t="s">
        <v>213</v>
      </c>
      <c r="E16" s="379" t="s">
        <v>1092</v>
      </c>
      <c r="F16" s="446" t="s">
        <v>1091</v>
      </c>
      <c r="G16" s="446" t="s">
        <v>168</v>
      </c>
      <c r="H16" s="446" t="s">
        <v>136</v>
      </c>
      <c r="I16" s="331">
        <v>1</v>
      </c>
      <c r="J16" s="331" t="s">
        <v>1079</v>
      </c>
      <c r="K16" s="443">
        <v>217.03500000000003</v>
      </c>
      <c r="L16" s="211"/>
      <c r="M16" s="188"/>
      <c r="N16" s="334"/>
      <c r="O16" s="188"/>
      <c r="P16" s="334"/>
      <c r="Q16" s="188"/>
      <c r="R16" s="334"/>
      <c r="S16" s="188"/>
      <c r="T16" s="188"/>
      <c r="U16" s="334"/>
      <c r="V16" s="188"/>
      <c r="W16" s="334"/>
      <c r="X16" s="188"/>
      <c r="Y16" s="189"/>
      <c r="Z16" s="211"/>
      <c r="AA16" s="577">
        <f>K16*L16+K16*M16+K16*N16+K16*O16+K16*P16+K16*Q16+K16*S16+K16*U16+K16*V16+K16*W16+K16*X16+K16*Y16+K16*T16+K16*Z16+K16*R16</f>
        <v>0</v>
      </c>
      <c r="AB16" s="331" t="str">
        <f t="shared" si="47"/>
        <v>No</v>
      </c>
      <c r="AC16" s="214" t="str">
        <f t="shared" si="3"/>
        <v>No</v>
      </c>
      <c r="AE16" s="213">
        <v>1</v>
      </c>
      <c r="AF16" s="214">
        <f t="shared" si="46"/>
        <v>0</v>
      </c>
      <c r="AH16" s="479">
        <v>1.7</v>
      </c>
      <c r="AI16" s="478">
        <f t="shared" si="4"/>
        <v>0</v>
      </c>
      <c r="AJ16" s="313">
        <f t="shared" si="5"/>
        <v>0</v>
      </c>
      <c r="AK16" s="313">
        <f t="shared" si="6"/>
        <v>0</v>
      </c>
      <c r="AL16" s="313">
        <f t="shared" si="7"/>
        <v>0</v>
      </c>
      <c r="AM16" s="313">
        <f t="shared" si="8"/>
        <v>0</v>
      </c>
      <c r="AN16" s="313">
        <f t="shared" si="9"/>
        <v>0</v>
      </c>
      <c r="AO16" s="313">
        <f t="shared" si="10"/>
        <v>0</v>
      </c>
      <c r="AP16" s="313">
        <f t="shared" si="11"/>
        <v>0</v>
      </c>
      <c r="AQ16" s="313">
        <f t="shared" si="12"/>
        <v>0</v>
      </c>
      <c r="AR16" s="313">
        <f t="shared" si="13"/>
        <v>0</v>
      </c>
      <c r="AS16" s="313">
        <f t="shared" si="14"/>
        <v>0</v>
      </c>
      <c r="AT16" s="313">
        <f t="shared" si="15"/>
        <v>0</v>
      </c>
      <c r="AU16" s="313">
        <f t="shared" si="16"/>
        <v>0</v>
      </c>
      <c r="AV16" s="313">
        <f t="shared" si="17"/>
        <v>0</v>
      </c>
      <c r="AW16" s="313">
        <f t="shared" si="18"/>
        <v>0</v>
      </c>
      <c r="AX16" s="313">
        <f>I16*Z16</f>
        <v>0</v>
      </c>
      <c r="AY16" s="494">
        <v>1</v>
      </c>
      <c r="AZ16" s="171">
        <v>5</v>
      </c>
      <c r="BA16" s="169"/>
      <c r="BB16" s="171"/>
      <c r="BD16" s="12">
        <f t="shared" si="19"/>
        <v>0</v>
      </c>
      <c r="BE16" s="12">
        <f t="shared" si="20"/>
        <v>0</v>
      </c>
      <c r="BF16" s="12">
        <f t="shared" si="21"/>
        <v>0</v>
      </c>
      <c r="BG16" s="12">
        <f t="shared" si="22"/>
        <v>0</v>
      </c>
      <c r="BH16" s="12">
        <f t="shared" si="23"/>
        <v>0</v>
      </c>
      <c r="BI16" s="12">
        <f t="shared" si="24"/>
        <v>0</v>
      </c>
      <c r="BJ16" s="12">
        <f t="shared" si="25"/>
        <v>0</v>
      </c>
      <c r="BK16" s="12">
        <f t="shared" si="26"/>
        <v>0</v>
      </c>
      <c r="BM16" s="129">
        <f t="shared" si="27"/>
        <v>0</v>
      </c>
      <c r="BN16" s="129">
        <f t="shared" si="28"/>
        <v>0</v>
      </c>
      <c r="BO16" s="129">
        <f t="shared" si="29"/>
        <v>0</v>
      </c>
      <c r="BQ16" s="12">
        <f t="shared" si="30"/>
        <v>0</v>
      </c>
      <c r="BR16" s="12">
        <f t="shared" si="31"/>
        <v>0</v>
      </c>
      <c r="BS16" s="12">
        <f t="shared" si="32"/>
        <v>0</v>
      </c>
      <c r="BT16" s="12">
        <f t="shared" si="33"/>
        <v>0</v>
      </c>
      <c r="BU16" s="12">
        <f t="shared" si="34"/>
        <v>0</v>
      </c>
      <c r="BV16" s="12">
        <f t="shared" si="35"/>
        <v>0</v>
      </c>
      <c r="BW16" s="12">
        <f t="shared" si="36"/>
        <v>0</v>
      </c>
      <c r="BX16" s="12">
        <f t="shared" si="37"/>
        <v>0</v>
      </c>
      <c r="BY16" s="12">
        <f t="shared" si="38"/>
        <v>0</v>
      </c>
      <c r="BZ16" s="12">
        <f t="shared" si="39"/>
        <v>0</v>
      </c>
      <c r="CA16" s="12">
        <f t="shared" si="40"/>
        <v>0</v>
      </c>
      <c r="CB16" s="12">
        <f t="shared" si="41"/>
        <v>0</v>
      </c>
      <c r="CC16" s="12">
        <f t="shared" si="42"/>
        <v>0</v>
      </c>
      <c r="CD16" s="12">
        <f t="shared" si="43"/>
        <v>0</v>
      </c>
      <c r="CE16" s="12">
        <f t="shared" si="44"/>
        <v>0</v>
      </c>
      <c r="CF16" s="12">
        <f t="shared" si="45"/>
        <v>0</v>
      </c>
    </row>
    <row r="17" spans="1:84" s="129" customFormat="1" ht="60" customHeight="1">
      <c r="A17" s="451"/>
      <c r="B17" s="462"/>
      <c r="C17" s="12"/>
      <c r="D17" s="238" t="s">
        <v>214</v>
      </c>
      <c r="E17" s="381"/>
      <c r="F17" s="447" t="s">
        <v>171</v>
      </c>
      <c r="G17" s="447" t="s">
        <v>168</v>
      </c>
      <c r="H17" s="447" t="s">
        <v>137</v>
      </c>
      <c r="I17" s="129">
        <v>1</v>
      </c>
      <c r="J17" s="129" t="s">
        <v>1079</v>
      </c>
      <c r="K17" s="463">
        <v>161.38500000000002</v>
      </c>
      <c r="L17" s="215"/>
      <c r="M17" s="186"/>
      <c r="N17" s="325"/>
      <c r="O17" s="186"/>
      <c r="P17" s="325"/>
      <c r="Q17" s="186"/>
      <c r="R17" s="325"/>
      <c r="S17" s="186"/>
      <c r="T17" s="186"/>
      <c r="U17" s="325"/>
      <c r="V17" s="186"/>
      <c r="W17" s="325"/>
      <c r="X17" s="186"/>
      <c r="Y17" s="187"/>
      <c r="Z17" s="574" t="s">
        <v>927</v>
      </c>
      <c r="AA17" s="576">
        <f>K17*L17+K17*M17+K17*N17+K17*O17+K17*P17+K17*Q17+K17*S17+K17*U17+K17*V17+K17*W17+K17*X17+K17*Y17+K17*T17+K17*R17</f>
        <v>0</v>
      </c>
      <c r="AB17" s="129" t="str">
        <f t="shared" si="47"/>
        <v>No</v>
      </c>
      <c r="AC17" s="327" t="str">
        <f t="shared" si="3"/>
        <v>No</v>
      </c>
      <c r="AD17" s="12"/>
      <c r="AE17" s="213">
        <v>1</v>
      </c>
      <c r="AF17" s="214">
        <f t="shared" si="46"/>
        <v>0</v>
      </c>
      <c r="AH17" s="479">
        <v>2</v>
      </c>
      <c r="AI17" s="478">
        <f t="shared" si="4"/>
        <v>0</v>
      </c>
      <c r="AJ17" s="313">
        <f t="shared" si="5"/>
        <v>0</v>
      </c>
      <c r="AK17" s="313">
        <f t="shared" si="6"/>
        <v>0</v>
      </c>
      <c r="AL17" s="313">
        <f t="shared" si="7"/>
        <v>0</v>
      </c>
      <c r="AM17" s="313">
        <f t="shared" si="8"/>
        <v>0</v>
      </c>
      <c r="AN17" s="313">
        <f t="shared" si="9"/>
        <v>0</v>
      </c>
      <c r="AO17" s="313">
        <f t="shared" si="10"/>
        <v>0</v>
      </c>
      <c r="AP17" s="313">
        <f t="shared" si="11"/>
        <v>0</v>
      </c>
      <c r="AQ17" s="313">
        <f t="shared" si="12"/>
        <v>0</v>
      </c>
      <c r="AR17" s="313">
        <f t="shared" si="13"/>
        <v>0</v>
      </c>
      <c r="AS17" s="313">
        <f t="shared" si="14"/>
        <v>0</v>
      </c>
      <c r="AT17" s="313">
        <f t="shared" si="15"/>
        <v>0</v>
      </c>
      <c r="AU17" s="313">
        <f t="shared" si="16"/>
        <v>0</v>
      </c>
      <c r="AV17" s="313">
        <f t="shared" si="17"/>
        <v>0</v>
      </c>
      <c r="AW17" s="313">
        <f t="shared" si="18"/>
        <v>0</v>
      </c>
      <c r="AX17" s="313"/>
      <c r="AY17" s="494">
        <v>1</v>
      </c>
      <c r="AZ17" s="171">
        <v>5</v>
      </c>
      <c r="BA17" s="169"/>
      <c r="BB17" s="171"/>
      <c r="BD17" s="12">
        <f t="shared" si="19"/>
        <v>0</v>
      </c>
      <c r="BE17" s="12">
        <f t="shared" si="20"/>
        <v>0</v>
      </c>
      <c r="BF17" s="12">
        <f t="shared" si="21"/>
        <v>0</v>
      </c>
      <c r="BG17" s="12">
        <f t="shared" si="22"/>
        <v>0</v>
      </c>
      <c r="BH17" s="12">
        <f t="shared" si="23"/>
        <v>0</v>
      </c>
      <c r="BI17" s="12">
        <f t="shared" si="24"/>
        <v>0</v>
      </c>
      <c r="BJ17" s="12">
        <f t="shared" si="25"/>
        <v>0</v>
      </c>
      <c r="BK17" s="12">
        <f t="shared" si="26"/>
        <v>0</v>
      </c>
      <c r="BL17" s="12"/>
      <c r="BM17" s="129">
        <f t="shared" si="27"/>
        <v>0</v>
      </c>
      <c r="BN17" s="129">
        <f t="shared" si="28"/>
        <v>0</v>
      </c>
      <c r="BO17" s="129">
        <f t="shared" si="29"/>
        <v>0</v>
      </c>
      <c r="BP17" s="12"/>
      <c r="BQ17" s="12">
        <f t="shared" si="30"/>
        <v>0</v>
      </c>
      <c r="BR17" s="12">
        <f t="shared" si="31"/>
        <v>0</v>
      </c>
      <c r="BS17" s="12">
        <f t="shared" si="32"/>
        <v>0</v>
      </c>
      <c r="BT17" s="12">
        <f t="shared" si="33"/>
        <v>0</v>
      </c>
      <c r="BU17" s="12">
        <f t="shared" si="34"/>
        <v>0</v>
      </c>
      <c r="BV17" s="12">
        <f t="shared" si="35"/>
        <v>0</v>
      </c>
      <c r="BW17" s="12">
        <f t="shared" si="36"/>
        <v>0</v>
      </c>
      <c r="BX17" s="12">
        <f t="shared" si="37"/>
        <v>0</v>
      </c>
      <c r="BY17" s="12">
        <f t="shared" si="38"/>
        <v>0</v>
      </c>
      <c r="BZ17" s="12">
        <f t="shared" si="39"/>
        <v>0</v>
      </c>
      <c r="CA17" s="12">
        <f t="shared" si="40"/>
        <v>0</v>
      </c>
      <c r="CB17" s="12">
        <f t="shared" si="41"/>
        <v>0</v>
      </c>
      <c r="CC17" s="12">
        <f t="shared" si="42"/>
        <v>0</v>
      </c>
      <c r="CD17" s="12">
        <f t="shared" si="43"/>
        <v>0</v>
      </c>
      <c r="CE17" s="12">
        <f t="shared" si="44"/>
        <v>0</v>
      </c>
      <c r="CF17" s="12">
        <f t="shared" si="45"/>
        <v>0</v>
      </c>
    </row>
    <row r="18" spans="1:84" s="129" customFormat="1" ht="60" customHeight="1">
      <c r="A18" s="451"/>
      <c r="B18" s="462"/>
      <c r="C18" s="12"/>
      <c r="D18" s="238" t="s">
        <v>215</v>
      </c>
      <c r="E18" s="310" t="s">
        <v>1092</v>
      </c>
      <c r="F18" s="447" t="s">
        <v>171</v>
      </c>
      <c r="G18" s="447" t="s">
        <v>168</v>
      </c>
      <c r="H18" s="447" t="s">
        <v>137</v>
      </c>
      <c r="I18" s="129">
        <v>1</v>
      </c>
      <c r="J18" s="129" t="s">
        <v>1079</v>
      </c>
      <c r="K18" s="463">
        <v>200.34000000000003</v>
      </c>
      <c r="L18" s="215"/>
      <c r="M18" s="186"/>
      <c r="N18" s="325"/>
      <c r="O18" s="186"/>
      <c r="P18" s="325"/>
      <c r="Q18" s="186"/>
      <c r="R18" s="325"/>
      <c r="S18" s="186"/>
      <c r="T18" s="186"/>
      <c r="U18" s="325"/>
      <c r="V18" s="186"/>
      <c r="W18" s="325"/>
      <c r="X18" s="186"/>
      <c r="Y18" s="187"/>
      <c r="Z18" s="215"/>
      <c r="AA18" s="576">
        <f>K18*L18+K18*M18+K18*N18+K18*O18+K18*P18+K18*Q18+K18*S18+K18*U18+K18*V18+K18*W18+K18*X18+K18*Y18+K18*T18+K18*Z18+K18*R18</f>
        <v>0</v>
      </c>
      <c r="AB18" s="129" t="str">
        <f t="shared" si="47"/>
        <v>No</v>
      </c>
      <c r="AC18" s="327" t="str">
        <f t="shared" si="3"/>
        <v>No</v>
      </c>
      <c r="AD18" s="12"/>
      <c r="AE18" s="213">
        <v>1</v>
      </c>
      <c r="AF18" s="214">
        <f t="shared" si="46"/>
        <v>0</v>
      </c>
      <c r="AH18" s="479">
        <v>2</v>
      </c>
      <c r="AI18" s="478">
        <f t="shared" si="4"/>
        <v>0</v>
      </c>
      <c r="AJ18" s="313">
        <f t="shared" si="5"/>
        <v>0</v>
      </c>
      <c r="AK18" s="313">
        <f t="shared" si="6"/>
        <v>0</v>
      </c>
      <c r="AL18" s="313">
        <f t="shared" si="7"/>
        <v>0</v>
      </c>
      <c r="AM18" s="313">
        <f t="shared" si="8"/>
        <v>0</v>
      </c>
      <c r="AN18" s="313">
        <f t="shared" si="9"/>
        <v>0</v>
      </c>
      <c r="AO18" s="313">
        <f t="shared" si="10"/>
        <v>0</v>
      </c>
      <c r="AP18" s="313">
        <f t="shared" si="11"/>
        <v>0</v>
      </c>
      <c r="AQ18" s="313">
        <f t="shared" si="12"/>
        <v>0</v>
      </c>
      <c r="AR18" s="313">
        <f t="shared" si="13"/>
        <v>0</v>
      </c>
      <c r="AS18" s="313">
        <f t="shared" si="14"/>
        <v>0</v>
      </c>
      <c r="AT18" s="313">
        <f t="shared" si="15"/>
        <v>0</v>
      </c>
      <c r="AU18" s="313">
        <f t="shared" si="16"/>
        <v>0</v>
      </c>
      <c r="AV18" s="313">
        <f t="shared" si="17"/>
        <v>0</v>
      </c>
      <c r="AW18" s="313">
        <f t="shared" si="18"/>
        <v>0</v>
      </c>
      <c r="AX18" s="313">
        <f>I18*Z18</f>
        <v>0</v>
      </c>
      <c r="AY18" s="494">
        <v>1</v>
      </c>
      <c r="AZ18" s="171">
        <v>5</v>
      </c>
      <c r="BA18" s="169"/>
      <c r="BB18" s="171"/>
      <c r="BD18" s="12">
        <f t="shared" si="19"/>
        <v>0</v>
      </c>
      <c r="BE18" s="12">
        <f t="shared" si="20"/>
        <v>0</v>
      </c>
      <c r="BF18" s="12">
        <f t="shared" si="21"/>
        <v>0</v>
      </c>
      <c r="BG18" s="12">
        <f t="shared" si="22"/>
        <v>0</v>
      </c>
      <c r="BH18" s="12">
        <f t="shared" si="23"/>
        <v>0</v>
      </c>
      <c r="BI18" s="12">
        <f t="shared" si="24"/>
        <v>0</v>
      </c>
      <c r="BJ18" s="12">
        <f t="shared" si="25"/>
        <v>0</v>
      </c>
      <c r="BK18" s="12">
        <f t="shared" si="26"/>
        <v>0</v>
      </c>
      <c r="BL18" s="12"/>
      <c r="BM18" s="129">
        <f t="shared" si="27"/>
        <v>0</v>
      </c>
      <c r="BN18" s="129">
        <f t="shared" si="28"/>
        <v>0</v>
      </c>
      <c r="BO18" s="129">
        <f t="shared" si="29"/>
        <v>0</v>
      </c>
      <c r="BP18" s="12"/>
      <c r="BQ18" s="12">
        <f t="shared" si="30"/>
        <v>0</v>
      </c>
      <c r="BR18" s="12">
        <f t="shared" si="31"/>
        <v>0</v>
      </c>
      <c r="BS18" s="12">
        <f t="shared" si="32"/>
        <v>0</v>
      </c>
      <c r="BT18" s="12">
        <f t="shared" si="33"/>
        <v>0</v>
      </c>
      <c r="BU18" s="12">
        <f t="shared" si="34"/>
        <v>0</v>
      </c>
      <c r="BV18" s="12">
        <f t="shared" si="35"/>
        <v>0</v>
      </c>
      <c r="BW18" s="12">
        <f t="shared" si="36"/>
        <v>0</v>
      </c>
      <c r="BX18" s="12">
        <f t="shared" si="37"/>
        <v>0</v>
      </c>
      <c r="BY18" s="12">
        <f t="shared" si="38"/>
        <v>0</v>
      </c>
      <c r="BZ18" s="12">
        <f t="shared" si="39"/>
        <v>0</v>
      </c>
      <c r="CA18" s="12">
        <f t="shared" si="40"/>
        <v>0</v>
      </c>
      <c r="CB18" s="12">
        <f t="shared" si="41"/>
        <v>0</v>
      </c>
      <c r="CC18" s="12">
        <f t="shared" si="42"/>
        <v>0</v>
      </c>
      <c r="CD18" s="12">
        <f t="shared" si="43"/>
        <v>0</v>
      </c>
      <c r="CE18" s="12">
        <f t="shared" si="44"/>
        <v>0</v>
      </c>
      <c r="CF18" s="12">
        <f t="shared" si="45"/>
        <v>0</v>
      </c>
    </row>
    <row r="19" spans="1:84" s="12" customFormat="1" ht="60" customHeight="1">
      <c r="A19" s="451"/>
      <c r="B19" s="464"/>
      <c r="D19" s="423" t="s">
        <v>216</v>
      </c>
      <c r="E19" s="465"/>
      <c r="F19" s="446" t="s">
        <v>170</v>
      </c>
      <c r="G19" s="446" t="s">
        <v>67</v>
      </c>
      <c r="H19" s="446" t="s">
        <v>138</v>
      </c>
      <c r="I19" s="331">
        <v>1</v>
      </c>
      <c r="J19" s="331" t="s">
        <v>1079</v>
      </c>
      <c r="K19" s="443">
        <v>189.21000000000004</v>
      </c>
      <c r="L19" s="211"/>
      <c r="M19" s="188"/>
      <c r="N19" s="334"/>
      <c r="O19" s="188"/>
      <c r="P19" s="334"/>
      <c r="Q19" s="188"/>
      <c r="R19" s="334"/>
      <c r="S19" s="188"/>
      <c r="T19" s="188"/>
      <c r="U19" s="334"/>
      <c r="V19" s="188"/>
      <c r="W19" s="334"/>
      <c r="X19" s="188"/>
      <c r="Y19" s="189"/>
      <c r="Z19" s="575" t="s">
        <v>927</v>
      </c>
      <c r="AA19" s="577">
        <f>K19*L19+K19*M19+K19*N19+K19*O19+K19*P19+K19*Q19+K19*S19+K19*U19+K19*V19+K19*W19+K19*X19+K19*Y19+K19*T19+K19*R19</f>
        <v>0</v>
      </c>
      <c r="AB19" s="331" t="str">
        <f t="shared" si="47"/>
        <v>No</v>
      </c>
      <c r="AC19" s="214" t="str">
        <f t="shared" si="3"/>
        <v>No</v>
      </c>
      <c r="AE19" s="213">
        <v>1</v>
      </c>
      <c r="AF19" s="214">
        <f t="shared" si="46"/>
        <v>0</v>
      </c>
      <c r="AH19" s="479">
        <v>2.7</v>
      </c>
      <c r="AI19" s="478">
        <f t="shared" si="4"/>
        <v>0</v>
      </c>
      <c r="AJ19" s="313">
        <f t="shared" si="5"/>
        <v>0</v>
      </c>
      <c r="AK19" s="313">
        <f t="shared" si="6"/>
        <v>0</v>
      </c>
      <c r="AL19" s="313">
        <f t="shared" si="7"/>
        <v>0</v>
      </c>
      <c r="AM19" s="313">
        <f t="shared" si="8"/>
        <v>0</v>
      </c>
      <c r="AN19" s="313">
        <f t="shared" si="9"/>
        <v>0</v>
      </c>
      <c r="AO19" s="313">
        <f t="shared" si="10"/>
        <v>0</v>
      </c>
      <c r="AP19" s="313">
        <f t="shared" si="11"/>
        <v>0</v>
      </c>
      <c r="AQ19" s="313">
        <f t="shared" si="12"/>
        <v>0</v>
      </c>
      <c r="AR19" s="313">
        <f t="shared" si="13"/>
        <v>0</v>
      </c>
      <c r="AS19" s="313">
        <f t="shared" si="14"/>
        <v>0</v>
      </c>
      <c r="AT19" s="313">
        <f t="shared" si="15"/>
        <v>0</v>
      </c>
      <c r="AU19" s="313">
        <f t="shared" si="16"/>
        <v>0</v>
      </c>
      <c r="AV19" s="313">
        <f t="shared" si="17"/>
        <v>0</v>
      </c>
      <c r="AW19" s="313">
        <f t="shared" si="18"/>
        <v>0</v>
      </c>
      <c r="AX19" s="313"/>
      <c r="AY19" s="494">
        <v>1</v>
      </c>
      <c r="AZ19" s="171">
        <v>5</v>
      </c>
      <c r="BA19" s="169"/>
      <c r="BB19" s="171"/>
      <c r="BD19" s="12">
        <f t="shared" si="19"/>
        <v>0</v>
      </c>
      <c r="BE19" s="12">
        <f t="shared" si="20"/>
        <v>0</v>
      </c>
      <c r="BF19" s="12">
        <f t="shared" si="21"/>
        <v>0</v>
      </c>
      <c r="BG19" s="12">
        <f t="shared" si="22"/>
        <v>0</v>
      </c>
      <c r="BH19" s="12">
        <f t="shared" si="23"/>
        <v>0</v>
      </c>
      <c r="BI19" s="12">
        <f t="shared" si="24"/>
        <v>0</v>
      </c>
      <c r="BJ19" s="12">
        <f t="shared" si="25"/>
        <v>0</v>
      </c>
      <c r="BK19" s="12">
        <f t="shared" si="26"/>
        <v>0</v>
      </c>
      <c r="BM19" s="129">
        <f t="shared" si="27"/>
        <v>0</v>
      </c>
      <c r="BN19" s="129">
        <f t="shared" si="28"/>
        <v>0</v>
      </c>
      <c r="BO19" s="129">
        <f t="shared" si="29"/>
        <v>0</v>
      </c>
      <c r="BQ19" s="12">
        <f t="shared" si="30"/>
        <v>0</v>
      </c>
      <c r="BR19" s="12">
        <f t="shared" si="31"/>
        <v>0</v>
      </c>
      <c r="BS19" s="12">
        <f t="shared" si="32"/>
        <v>0</v>
      </c>
      <c r="BT19" s="12">
        <f t="shared" si="33"/>
        <v>0</v>
      </c>
      <c r="BU19" s="12">
        <f t="shared" si="34"/>
        <v>0</v>
      </c>
      <c r="BV19" s="12">
        <f t="shared" si="35"/>
        <v>0</v>
      </c>
      <c r="BW19" s="12">
        <f t="shared" si="36"/>
        <v>0</v>
      </c>
      <c r="BX19" s="12">
        <f t="shared" si="37"/>
        <v>0</v>
      </c>
      <c r="BY19" s="12">
        <f t="shared" si="38"/>
        <v>0</v>
      </c>
      <c r="BZ19" s="12">
        <f t="shared" si="39"/>
        <v>0</v>
      </c>
      <c r="CA19" s="12">
        <f t="shared" si="40"/>
        <v>0</v>
      </c>
      <c r="CB19" s="12">
        <f t="shared" si="41"/>
        <v>0</v>
      </c>
      <c r="CC19" s="12">
        <f t="shared" si="42"/>
        <v>0</v>
      </c>
      <c r="CD19" s="12">
        <f t="shared" si="43"/>
        <v>0</v>
      </c>
      <c r="CE19" s="12">
        <f t="shared" si="44"/>
        <v>0</v>
      </c>
      <c r="CF19" s="12">
        <f t="shared" si="45"/>
        <v>0</v>
      </c>
    </row>
    <row r="20" spans="1:84" s="12" customFormat="1" ht="60" customHeight="1">
      <c r="A20" s="451"/>
      <c r="B20" s="461"/>
      <c r="D20" s="423" t="s">
        <v>217</v>
      </c>
      <c r="E20" s="379" t="s">
        <v>1092</v>
      </c>
      <c r="F20" s="446" t="s">
        <v>170</v>
      </c>
      <c r="G20" s="446" t="s">
        <v>67</v>
      </c>
      <c r="H20" s="446" t="s">
        <v>138</v>
      </c>
      <c r="I20" s="331">
        <v>1</v>
      </c>
      <c r="J20" s="331" t="s">
        <v>1079</v>
      </c>
      <c r="K20" s="443">
        <v>244.86000000000004</v>
      </c>
      <c r="L20" s="211"/>
      <c r="M20" s="188"/>
      <c r="N20" s="334"/>
      <c r="O20" s="188"/>
      <c r="P20" s="334"/>
      <c r="Q20" s="188"/>
      <c r="R20" s="334"/>
      <c r="S20" s="188"/>
      <c r="T20" s="188"/>
      <c r="U20" s="334"/>
      <c r="V20" s="188"/>
      <c r="W20" s="334"/>
      <c r="X20" s="188"/>
      <c r="Y20" s="189"/>
      <c r="Z20" s="211"/>
      <c r="AA20" s="577">
        <f>K20*L20+K20*M20+K20*N20+K20*O20+K20*P20+K20*Q20+K20*S20+K20*U20+K20*V20+K20*W20+K20*X20+K20*Y20+K20*T20+K20*Z20+K20*R20</f>
        <v>0</v>
      </c>
      <c r="AB20" s="331" t="str">
        <f t="shared" si="47"/>
        <v>No</v>
      </c>
      <c r="AC20" s="214" t="str">
        <f t="shared" si="3"/>
        <v>No</v>
      </c>
      <c r="AE20" s="213">
        <v>1</v>
      </c>
      <c r="AF20" s="214">
        <f t="shared" si="46"/>
        <v>0</v>
      </c>
      <c r="AH20" s="479">
        <v>2.7</v>
      </c>
      <c r="AI20" s="478">
        <f t="shared" si="4"/>
        <v>0</v>
      </c>
      <c r="AJ20" s="313">
        <f t="shared" si="5"/>
        <v>0</v>
      </c>
      <c r="AK20" s="313">
        <f t="shared" si="6"/>
        <v>0</v>
      </c>
      <c r="AL20" s="313">
        <f t="shared" si="7"/>
        <v>0</v>
      </c>
      <c r="AM20" s="313">
        <f t="shared" si="8"/>
        <v>0</v>
      </c>
      <c r="AN20" s="313">
        <f t="shared" si="9"/>
        <v>0</v>
      </c>
      <c r="AO20" s="313">
        <f t="shared" si="10"/>
        <v>0</v>
      </c>
      <c r="AP20" s="313">
        <f t="shared" si="11"/>
        <v>0</v>
      </c>
      <c r="AQ20" s="313">
        <f t="shared" si="12"/>
        <v>0</v>
      </c>
      <c r="AR20" s="313">
        <f t="shared" si="13"/>
        <v>0</v>
      </c>
      <c r="AS20" s="313">
        <f t="shared" si="14"/>
        <v>0</v>
      </c>
      <c r="AT20" s="313">
        <f t="shared" si="15"/>
        <v>0</v>
      </c>
      <c r="AU20" s="313">
        <f t="shared" si="16"/>
        <v>0</v>
      </c>
      <c r="AV20" s="313">
        <f t="shared" si="17"/>
        <v>0</v>
      </c>
      <c r="AW20" s="313">
        <f t="shared" si="18"/>
        <v>0</v>
      </c>
      <c r="AX20" s="313">
        <f>I20*Z20</f>
        <v>0</v>
      </c>
      <c r="AY20" s="494">
        <v>1</v>
      </c>
      <c r="AZ20" s="171">
        <v>5</v>
      </c>
      <c r="BA20" s="169"/>
      <c r="BB20" s="171"/>
      <c r="BD20" s="12">
        <f t="shared" si="19"/>
        <v>0</v>
      </c>
      <c r="BE20" s="12">
        <f t="shared" si="20"/>
        <v>0</v>
      </c>
      <c r="BF20" s="12">
        <f t="shared" si="21"/>
        <v>0</v>
      </c>
      <c r="BG20" s="12">
        <f t="shared" si="22"/>
        <v>0</v>
      </c>
      <c r="BH20" s="12">
        <f t="shared" si="23"/>
        <v>0</v>
      </c>
      <c r="BI20" s="12">
        <f t="shared" si="24"/>
        <v>0</v>
      </c>
      <c r="BJ20" s="12">
        <f t="shared" si="25"/>
        <v>0</v>
      </c>
      <c r="BK20" s="12">
        <f t="shared" si="26"/>
        <v>0</v>
      </c>
      <c r="BM20" s="129">
        <f t="shared" si="27"/>
        <v>0</v>
      </c>
      <c r="BN20" s="129">
        <f t="shared" si="28"/>
        <v>0</v>
      </c>
      <c r="BO20" s="129">
        <f t="shared" si="29"/>
        <v>0</v>
      </c>
      <c r="BQ20" s="12">
        <f t="shared" si="30"/>
        <v>0</v>
      </c>
      <c r="BR20" s="12">
        <f t="shared" si="31"/>
        <v>0</v>
      </c>
      <c r="BS20" s="12">
        <f t="shared" si="32"/>
        <v>0</v>
      </c>
      <c r="BT20" s="12">
        <f t="shared" si="33"/>
        <v>0</v>
      </c>
      <c r="BU20" s="12">
        <f t="shared" si="34"/>
        <v>0</v>
      </c>
      <c r="BV20" s="12">
        <f t="shared" si="35"/>
        <v>0</v>
      </c>
      <c r="BW20" s="12">
        <f t="shared" si="36"/>
        <v>0</v>
      </c>
      <c r="BX20" s="12">
        <f t="shared" si="37"/>
        <v>0</v>
      </c>
      <c r="BY20" s="12">
        <f t="shared" si="38"/>
        <v>0</v>
      </c>
      <c r="BZ20" s="12">
        <f t="shared" si="39"/>
        <v>0</v>
      </c>
      <c r="CA20" s="12">
        <f t="shared" si="40"/>
        <v>0</v>
      </c>
      <c r="CB20" s="12">
        <f t="shared" si="41"/>
        <v>0</v>
      </c>
      <c r="CC20" s="12">
        <f t="shared" si="42"/>
        <v>0</v>
      </c>
      <c r="CD20" s="12">
        <f t="shared" si="43"/>
        <v>0</v>
      </c>
      <c r="CE20" s="12">
        <f t="shared" si="44"/>
        <v>0</v>
      </c>
      <c r="CF20" s="12">
        <f t="shared" si="45"/>
        <v>0</v>
      </c>
    </row>
    <row r="21" spans="1:84" s="129" customFormat="1" ht="60" customHeight="1">
      <c r="A21" s="451"/>
      <c r="B21" s="462"/>
      <c r="C21" s="12"/>
      <c r="D21" s="238" t="s">
        <v>218</v>
      </c>
      <c r="E21" s="381"/>
      <c r="F21" s="447" t="s">
        <v>171</v>
      </c>
      <c r="G21" s="447" t="s">
        <v>67</v>
      </c>
      <c r="H21" s="447" t="s">
        <v>139</v>
      </c>
      <c r="I21" s="129">
        <v>1</v>
      </c>
      <c r="J21" s="129" t="s">
        <v>1079</v>
      </c>
      <c r="K21" s="463">
        <v>217.03500000000003</v>
      </c>
      <c r="L21" s="215"/>
      <c r="M21" s="186"/>
      <c r="N21" s="325"/>
      <c r="O21" s="186"/>
      <c r="P21" s="325"/>
      <c r="Q21" s="186"/>
      <c r="R21" s="325"/>
      <c r="S21" s="186"/>
      <c r="T21" s="186"/>
      <c r="U21" s="325"/>
      <c r="V21" s="186"/>
      <c r="W21" s="325"/>
      <c r="X21" s="186"/>
      <c r="Y21" s="187"/>
      <c r="Z21" s="574" t="s">
        <v>927</v>
      </c>
      <c r="AA21" s="576">
        <f>K21*L21+K21*M21+K21*N21+K21*O21+K21*P21+K21*Q21+K21*S21+K21*U21+K21*V21+K21*W21+K21*X21+K21*Y21+K21*T21+K21*R21</f>
        <v>0</v>
      </c>
      <c r="AB21" s="129" t="str">
        <f t="shared" si="47"/>
        <v>No</v>
      </c>
      <c r="AC21" s="327" t="str">
        <f t="shared" si="3"/>
        <v>No</v>
      </c>
      <c r="AD21" s="12"/>
      <c r="AE21" s="213">
        <v>1</v>
      </c>
      <c r="AF21" s="214">
        <f t="shared" si="46"/>
        <v>0</v>
      </c>
      <c r="AH21" s="479">
        <v>3.85</v>
      </c>
      <c r="AI21" s="478">
        <f t="shared" si="4"/>
        <v>0</v>
      </c>
      <c r="AJ21" s="313">
        <f t="shared" si="5"/>
        <v>0</v>
      </c>
      <c r="AK21" s="313">
        <f t="shared" si="6"/>
        <v>0</v>
      </c>
      <c r="AL21" s="313">
        <f t="shared" si="7"/>
        <v>0</v>
      </c>
      <c r="AM21" s="313">
        <f t="shared" si="8"/>
        <v>0</v>
      </c>
      <c r="AN21" s="313">
        <f t="shared" si="9"/>
        <v>0</v>
      </c>
      <c r="AO21" s="313">
        <f t="shared" si="10"/>
        <v>0</v>
      </c>
      <c r="AP21" s="313">
        <f t="shared" si="11"/>
        <v>0</v>
      </c>
      <c r="AQ21" s="313">
        <f t="shared" si="12"/>
        <v>0</v>
      </c>
      <c r="AR21" s="313">
        <f t="shared" si="13"/>
        <v>0</v>
      </c>
      <c r="AS21" s="313">
        <f t="shared" si="14"/>
        <v>0</v>
      </c>
      <c r="AT21" s="313">
        <f t="shared" si="15"/>
        <v>0</v>
      </c>
      <c r="AU21" s="313">
        <f t="shared" si="16"/>
        <v>0</v>
      </c>
      <c r="AV21" s="313">
        <f t="shared" si="17"/>
        <v>0</v>
      </c>
      <c r="AW21" s="313">
        <f t="shared" si="18"/>
        <v>0</v>
      </c>
      <c r="AX21" s="313"/>
      <c r="AY21" s="494">
        <v>1</v>
      </c>
      <c r="AZ21" s="171">
        <v>6</v>
      </c>
      <c r="BA21" s="169"/>
      <c r="BB21" s="171"/>
      <c r="BD21" s="12">
        <f t="shared" si="19"/>
        <v>0</v>
      </c>
      <c r="BE21" s="12">
        <f t="shared" si="20"/>
        <v>0</v>
      </c>
      <c r="BF21" s="12">
        <f t="shared" si="21"/>
        <v>0</v>
      </c>
      <c r="BG21" s="12">
        <f t="shared" si="22"/>
        <v>0</v>
      </c>
      <c r="BH21" s="12">
        <f t="shared" si="23"/>
        <v>0</v>
      </c>
      <c r="BI21" s="12">
        <f t="shared" si="24"/>
        <v>0</v>
      </c>
      <c r="BJ21" s="12">
        <f t="shared" si="25"/>
        <v>0</v>
      </c>
      <c r="BK21" s="12">
        <f t="shared" si="26"/>
        <v>0</v>
      </c>
      <c r="BL21" s="12"/>
      <c r="BM21" s="129">
        <f t="shared" si="27"/>
        <v>0</v>
      </c>
      <c r="BN21" s="129">
        <f t="shared" si="28"/>
        <v>0</v>
      </c>
      <c r="BO21" s="129">
        <f t="shared" si="29"/>
        <v>0</v>
      </c>
      <c r="BP21" s="12"/>
      <c r="BQ21" s="12">
        <f t="shared" si="30"/>
        <v>0</v>
      </c>
      <c r="BR21" s="12">
        <f t="shared" si="31"/>
        <v>0</v>
      </c>
      <c r="BS21" s="12">
        <f t="shared" si="32"/>
        <v>0</v>
      </c>
      <c r="BT21" s="12">
        <f t="shared" si="33"/>
        <v>0</v>
      </c>
      <c r="BU21" s="12">
        <f t="shared" si="34"/>
        <v>0</v>
      </c>
      <c r="BV21" s="12">
        <f t="shared" si="35"/>
        <v>0</v>
      </c>
      <c r="BW21" s="12">
        <f t="shared" si="36"/>
        <v>0</v>
      </c>
      <c r="BX21" s="12">
        <f t="shared" si="37"/>
        <v>0</v>
      </c>
      <c r="BY21" s="12">
        <f t="shared" si="38"/>
        <v>0</v>
      </c>
      <c r="BZ21" s="12">
        <f t="shared" si="39"/>
        <v>0</v>
      </c>
      <c r="CA21" s="12">
        <f t="shared" si="40"/>
        <v>0</v>
      </c>
      <c r="CB21" s="12">
        <f t="shared" si="41"/>
        <v>0</v>
      </c>
      <c r="CC21" s="12">
        <f t="shared" si="42"/>
        <v>0</v>
      </c>
      <c r="CD21" s="12">
        <f t="shared" si="43"/>
        <v>0</v>
      </c>
      <c r="CE21" s="12">
        <f t="shared" si="44"/>
        <v>0</v>
      </c>
      <c r="CF21" s="12">
        <f t="shared" si="45"/>
        <v>0</v>
      </c>
    </row>
    <row r="22" spans="1:84" s="12" customFormat="1" ht="60" customHeight="1">
      <c r="A22" s="451"/>
      <c r="B22" s="462"/>
      <c r="D22" s="238" t="s">
        <v>219</v>
      </c>
      <c r="E22" s="310" t="s">
        <v>1092</v>
      </c>
      <c r="F22" s="447" t="s">
        <v>171</v>
      </c>
      <c r="G22" s="447" t="s">
        <v>67</v>
      </c>
      <c r="H22" s="447" t="s">
        <v>139</v>
      </c>
      <c r="I22" s="129">
        <v>1</v>
      </c>
      <c r="J22" s="129" t="s">
        <v>1079</v>
      </c>
      <c r="K22" s="463">
        <v>267.12</v>
      </c>
      <c r="L22" s="186"/>
      <c r="M22" s="186"/>
      <c r="N22" s="186"/>
      <c r="O22" s="186"/>
      <c r="P22" s="186"/>
      <c r="Q22" s="186"/>
      <c r="R22" s="215"/>
      <c r="S22" s="186"/>
      <c r="T22" s="186"/>
      <c r="U22" s="186"/>
      <c r="V22" s="186"/>
      <c r="W22" s="186"/>
      <c r="X22" s="186"/>
      <c r="Y22" s="186"/>
      <c r="Z22" s="215"/>
      <c r="AA22" s="576">
        <f>K22*L22+K22*M22+K22*N22+K22*O22+K22*P22+K22*Q22+K22*S22+K22*U22+K22*V22+K22*W22+K22*X22+K22*Y22+K22*T22+K22*Z22+K22*R22</f>
        <v>0</v>
      </c>
      <c r="AB22" s="129" t="str">
        <f t="shared" si="47"/>
        <v>No</v>
      </c>
      <c r="AC22" s="12" t="str">
        <f t="shared" si="3"/>
        <v>No</v>
      </c>
      <c r="AD22" s="487"/>
      <c r="AE22" s="331">
        <v>1</v>
      </c>
      <c r="AF22" s="331">
        <f t="shared" si="46"/>
        <v>0</v>
      </c>
      <c r="AH22" s="479">
        <v>3.85</v>
      </c>
      <c r="AI22" s="478">
        <f t="shared" si="4"/>
        <v>0</v>
      </c>
      <c r="AJ22" s="313">
        <f t="shared" si="5"/>
        <v>0</v>
      </c>
      <c r="AK22" s="313">
        <f t="shared" si="6"/>
        <v>0</v>
      </c>
      <c r="AL22" s="313">
        <f t="shared" si="7"/>
        <v>0</v>
      </c>
      <c r="AM22" s="313">
        <f t="shared" si="8"/>
        <v>0</v>
      </c>
      <c r="AN22" s="313">
        <f t="shared" si="9"/>
        <v>0</v>
      </c>
      <c r="AO22" s="313">
        <f t="shared" si="10"/>
        <v>0</v>
      </c>
      <c r="AP22" s="313">
        <f t="shared" si="11"/>
        <v>0</v>
      </c>
      <c r="AQ22" s="313">
        <f t="shared" si="12"/>
        <v>0</v>
      </c>
      <c r="AR22" s="313">
        <f t="shared" si="13"/>
        <v>0</v>
      </c>
      <c r="AS22" s="313">
        <f t="shared" si="14"/>
        <v>0</v>
      </c>
      <c r="AT22" s="313">
        <f t="shared" si="15"/>
        <v>0</v>
      </c>
      <c r="AU22" s="313">
        <f t="shared" si="16"/>
        <v>0</v>
      </c>
      <c r="AV22" s="313">
        <f t="shared" si="17"/>
        <v>0</v>
      </c>
      <c r="AW22" s="313">
        <f t="shared" si="18"/>
        <v>0</v>
      </c>
      <c r="AX22" s="313">
        <f>I22*Z22</f>
        <v>0</v>
      </c>
      <c r="AY22" s="494">
        <v>1</v>
      </c>
      <c r="AZ22" s="171">
        <v>6</v>
      </c>
      <c r="BA22" s="169"/>
      <c r="BB22" s="171"/>
      <c r="BD22" s="12">
        <f t="shared" si="19"/>
        <v>0</v>
      </c>
      <c r="BE22" s="12">
        <f t="shared" si="20"/>
        <v>0</v>
      </c>
      <c r="BF22" s="12">
        <f t="shared" si="21"/>
        <v>0</v>
      </c>
      <c r="BG22" s="12">
        <f t="shared" si="22"/>
        <v>0</v>
      </c>
      <c r="BH22" s="12">
        <f t="shared" si="23"/>
        <v>0</v>
      </c>
      <c r="BI22" s="12">
        <f t="shared" si="24"/>
        <v>0</v>
      </c>
      <c r="BJ22" s="12">
        <f t="shared" si="25"/>
        <v>0</v>
      </c>
      <c r="BK22" s="12">
        <f t="shared" si="26"/>
        <v>0</v>
      </c>
      <c r="BM22" s="129">
        <f t="shared" si="27"/>
        <v>0</v>
      </c>
      <c r="BN22" s="129">
        <f t="shared" si="28"/>
        <v>0</v>
      </c>
      <c r="BO22" s="129">
        <f t="shared" si="29"/>
        <v>0</v>
      </c>
      <c r="BQ22" s="12">
        <f t="shared" si="30"/>
        <v>0</v>
      </c>
      <c r="BR22" s="12">
        <f t="shared" si="31"/>
        <v>0</v>
      </c>
      <c r="BS22" s="12">
        <f t="shared" si="32"/>
        <v>0</v>
      </c>
      <c r="BT22" s="12">
        <f t="shared" si="33"/>
        <v>0</v>
      </c>
      <c r="BU22" s="12">
        <f t="shared" si="34"/>
        <v>0</v>
      </c>
      <c r="BV22" s="12">
        <f t="shared" si="35"/>
        <v>0</v>
      </c>
      <c r="BW22" s="12">
        <f t="shared" si="36"/>
        <v>0</v>
      </c>
      <c r="BX22" s="12">
        <f t="shared" si="37"/>
        <v>0</v>
      </c>
      <c r="BY22" s="12">
        <f t="shared" si="38"/>
        <v>0</v>
      </c>
      <c r="BZ22" s="12">
        <f t="shared" si="39"/>
        <v>0</v>
      </c>
      <c r="CA22" s="12">
        <f t="shared" si="40"/>
        <v>0</v>
      </c>
      <c r="CB22" s="12">
        <f t="shared" si="41"/>
        <v>0</v>
      </c>
      <c r="CC22" s="12">
        <f t="shared" si="42"/>
        <v>0</v>
      </c>
      <c r="CD22" s="12">
        <f t="shared" si="43"/>
        <v>0</v>
      </c>
      <c r="CE22" s="12">
        <f t="shared" si="44"/>
        <v>0</v>
      </c>
      <c r="CF22" s="12">
        <f t="shared" si="45"/>
        <v>0</v>
      </c>
    </row>
    <row r="23" spans="1:84" s="12" customFormat="1" ht="60" customHeight="1">
      <c r="A23" s="451"/>
      <c r="B23" s="464"/>
      <c r="D23" s="423" t="s">
        <v>231</v>
      </c>
      <c r="E23" s="465"/>
      <c r="F23" s="446" t="s">
        <v>170</v>
      </c>
      <c r="G23" s="446" t="s">
        <v>168</v>
      </c>
      <c r="H23" s="446" t="s">
        <v>140</v>
      </c>
      <c r="I23" s="331">
        <v>1</v>
      </c>
      <c r="J23" s="331" t="s">
        <v>1079</v>
      </c>
      <c r="K23" s="443">
        <v>150.255</v>
      </c>
      <c r="L23" s="211"/>
      <c r="M23" s="188"/>
      <c r="N23" s="334"/>
      <c r="O23" s="188"/>
      <c r="P23" s="334"/>
      <c r="Q23" s="188"/>
      <c r="R23" s="334"/>
      <c r="S23" s="188"/>
      <c r="T23" s="188"/>
      <c r="U23" s="334"/>
      <c r="V23" s="188"/>
      <c r="W23" s="334"/>
      <c r="X23" s="188"/>
      <c r="Y23" s="189"/>
      <c r="Z23" s="575" t="s">
        <v>927</v>
      </c>
      <c r="AA23" s="577">
        <f>K23*L23+K23*M23+K23*N23+K23*O23+K23*P23+K23*Q23+K23*S23+K23*U23+K23*V23+K23*W23+K23*X23+K23*Y23+K23*T23+K23*R23</f>
        <v>0</v>
      </c>
      <c r="AB23" s="331" t="str">
        <f t="shared" si="47"/>
        <v>No</v>
      </c>
      <c r="AC23" s="214" t="str">
        <f t="shared" si="3"/>
        <v>No</v>
      </c>
      <c r="AE23" s="213">
        <v>1</v>
      </c>
      <c r="AF23" s="214">
        <f t="shared" si="46"/>
        <v>0</v>
      </c>
      <c r="AH23" s="479">
        <v>1.25</v>
      </c>
      <c r="AI23" s="478">
        <f t="shared" si="4"/>
        <v>0</v>
      </c>
      <c r="AJ23" s="313">
        <f t="shared" si="5"/>
        <v>0</v>
      </c>
      <c r="AK23" s="313">
        <f t="shared" si="6"/>
        <v>0</v>
      </c>
      <c r="AL23" s="313">
        <f t="shared" si="7"/>
        <v>0</v>
      </c>
      <c r="AM23" s="313">
        <f t="shared" si="8"/>
        <v>0</v>
      </c>
      <c r="AN23" s="313">
        <f t="shared" si="9"/>
        <v>0</v>
      </c>
      <c r="AO23" s="313">
        <f t="shared" si="10"/>
        <v>0</v>
      </c>
      <c r="AP23" s="313">
        <f t="shared" si="11"/>
        <v>0</v>
      </c>
      <c r="AQ23" s="313">
        <f t="shared" si="12"/>
        <v>0</v>
      </c>
      <c r="AR23" s="313">
        <f t="shared" si="13"/>
        <v>0</v>
      </c>
      <c r="AS23" s="313">
        <f t="shared" si="14"/>
        <v>0</v>
      </c>
      <c r="AT23" s="313">
        <f t="shared" si="15"/>
        <v>0</v>
      </c>
      <c r="AU23" s="313">
        <f t="shared" si="16"/>
        <v>0</v>
      </c>
      <c r="AV23" s="313">
        <f t="shared" si="17"/>
        <v>0</v>
      </c>
      <c r="AW23" s="313">
        <f t="shared" si="18"/>
        <v>0</v>
      </c>
      <c r="AX23" s="313"/>
      <c r="AY23" s="494">
        <v>1</v>
      </c>
      <c r="AZ23" s="171">
        <v>4</v>
      </c>
      <c r="BA23" s="169"/>
      <c r="BB23" s="171"/>
      <c r="BD23" s="12">
        <f t="shared" si="19"/>
        <v>0</v>
      </c>
      <c r="BE23" s="12">
        <f t="shared" si="20"/>
        <v>0</v>
      </c>
      <c r="BF23" s="12">
        <f t="shared" si="21"/>
        <v>0</v>
      </c>
      <c r="BG23" s="12">
        <f t="shared" si="22"/>
        <v>0</v>
      </c>
      <c r="BH23" s="12">
        <f t="shared" si="23"/>
        <v>0</v>
      </c>
      <c r="BI23" s="12">
        <f t="shared" si="24"/>
        <v>0</v>
      </c>
      <c r="BJ23" s="12">
        <f t="shared" si="25"/>
        <v>0</v>
      </c>
      <c r="BK23" s="12">
        <f t="shared" si="26"/>
        <v>0</v>
      </c>
      <c r="BM23" s="129">
        <f t="shared" si="27"/>
        <v>0</v>
      </c>
      <c r="BN23" s="129">
        <f t="shared" si="28"/>
        <v>0</v>
      </c>
      <c r="BO23" s="129">
        <f t="shared" si="29"/>
        <v>0</v>
      </c>
      <c r="BQ23" s="12">
        <f t="shared" si="30"/>
        <v>0</v>
      </c>
      <c r="BR23" s="12">
        <f t="shared" si="31"/>
        <v>0</v>
      </c>
      <c r="BS23" s="12">
        <f t="shared" si="32"/>
        <v>0</v>
      </c>
      <c r="BT23" s="12">
        <f t="shared" si="33"/>
        <v>0</v>
      </c>
      <c r="BU23" s="12">
        <f t="shared" si="34"/>
        <v>0</v>
      </c>
      <c r="BV23" s="12">
        <f t="shared" si="35"/>
        <v>0</v>
      </c>
      <c r="BW23" s="12">
        <f t="shared" si="36"/>
        <v>0</v>
      </c>
      <c r="BX23" s="12">
        <f t="shared" si="37"/>
        <v>0</v>
      </c>
      <c r="BY23" s="12">
        <f t="shared" si="38"/>
        <v>0</v>
      </c>
      <c r="BZ23" s="12">
        <f t="shared" si="39"/>
        <v>0</v>
      </c>
      <c r="CA23" s="12">
        <f t="shared" si="40"/>
        <v>0</v>
      </c>
      <c r="CB23" s="12">
        <f t="shared" si="41"/>
        <v>0</v>
      </c>
      <c r="CC23" s="12">
        <f t="shared" si="42"/>
        <v>0</v>
      </c>
      <c r="CD23" s="12">
        <f t="shared" si="43"/>
        <v>0</v>
      </c>
      <c r="CE23" s="12">
        <f t="shared" si="44"/>
        <v>0</v>
      </c>
      <c r="CF23" s="12">
        <f t="shared" si="45"/>
        <v>0</v>
      </c>
    </row>
    <row r="24" spans="1:84" s="12" customFormat="1" ht="60" customHeight="1">
      <c r="A24" s="451"/>
      <c r="B24" s="461"/>
      <c r="D24" s="423" t="s">
        <v>232</v>
      </c>
      <c r="E24" s="379" t="s">
        <v>1092</v>
      </c>
      <c r="F24" s="446" t="s">
        <v>170</v>
      </c>
      <c r="G24" s="446" t="s">
        <v>168</v>
      </c>
      <c r="H24" s="446" t="s">
        <v>140</v>
      </c>
      <c r="I24" s="331">
        <v>1</v>
      </c>
      <c r="J24" s="331" t="s">
        <v>1079</v>
      </c>
      <c r="K24" s="443">
        <v>205.90500000000003</v>
      </c>
      <c r="L24" s="211"/>
      <c r="M24" s="188"/>
      <c r="N24" s="334"/>
      <c r="O24" s="188"/>
      <c r="P24" s="334"/>
      <c r="Q24" s="188"/>
      <c r="R24" s="334"/>
      <c r="S24" s="188"/>
      <c r="T24" s="188"/>
      <c r="U24" s="334"/>
      <c r="V24" s="188"/>
      <c r="W24" s="334"/>
      <c r="X24" s="188"/>
      <c r="Y24" s="189"/>
      <c r="Z24" s="211"/>
      <c r="AA24" s="577">
        <f>K24*L24+K24*M24+K24*N24+K24*O24+K24*P24+K24*Q24+K24*S24+K24*U24+K24*V24+K24*W24+K24*X24+K24*Y24+K24*T24+K24*Z24+K24*R24</f>
        <v>0</v>
      </c>
      <c r="AB24" s="331" t="str">
        <f t="shared" si="47"/>
        <v>No</v>
      </c>
      <c r="AC24" s="214" t="str">
        <f t="shared" si="3"/>
        <v>No</v>
      </c>
      <c r="AE24" s="213">
        <v>1</v>
      </c>
      <c r="AF24" s="214">
        <f t="shared" si="46"/>
        <v>0</v>
      </c>
      <c r="AH24" s="479">
        <v>1.25</v>
      </c>
      <c r="AI24" s="478">
        <f t="shared" si="4"/>
        <v>0</v>
      </c>
      <c r="AJ24" s="313">
        <f t="shared" si="5"/>
        <v>0</v>
      </c>
      <c r="AK24" s="313">
        <f t="shared" si="6"/>
        <v>0</v>
      </c>
      <c r="AL24" s="313">
        <f t="shared" si="7"/>
        <v>0</v>
      </c>
      <c r="AM24" s="313">
        <f t="shared" si="8"/>
        <v>0</v>
      </c>
      <c r="AN24" s="313">
        <f t="shared" si="9"/>
        <v>0</v>
      </c>
      <c r="AO24" s="313">
        <f t="shared" si="10"/>
        <v>0</v>
      </c>
      <c r="AP24" s="313">
        <f t="shared" si="11"/>
        <v>0</v>
      </c>
      <c r="AQ24" s="313">
        <f t="shared" si="12"/>
        <v>0</v>
      </c>
      <c r="AR24" s="313">
        <f t="shared" si="13"/>
        <v>0</v>
      </c>
      <c r="AS24" s="313">
        <f t="shared" si="14"/>
        <v>0</v>
      </c>
      <c r="AT24" s="313">
        <f t="shared" si="15"/>
        <v>0</v>
      </c>
      <c r="AU24" s="313">
        <f t="shared" si="16"/>
        <v>0</v>
      </c>
      <c r="AV24" s="313">
        <f t="shared" si="17"/>
        <v>0</v>
      </c>
      <c r="AW24" s="313">
        <f t="shared" si="18"/>
        <v>0</v>
      </c>
      <c r="AX24" s="313">
        <f>I24*Z24</f>
        <v>0</v>
      </c>
      <c r="AY24" s="494">
        <v>1</v>
      </c>
      <c r="AZ24" s="171">
        <v>4</v>
      </c>
      <c r="BA24" s="169"/>
      <c r="BB24" s="171"/>
      <c r="BD24" s="12">
        <f t="shared" si="19"/>
        <v>0</v>
      </c>
      <c r="BE24" s="12">
        <f t="shared" si="20"/>
        <v>0</v>
      </c>
      <c r="BF24" s="12">
        <f t="shared" si="21"/>
        <v>0</v>
      </c>
      <c r="BG24" s="12">
        <f t="shared" si="22"/>
        <v>0</v>
      </c>
      <c r="BH24" s="12">
        <f t="shared" si="23"/>
        <v>0</v>
      </c>
      <c r="BI24" s="12">
        <f t="shared" si="24"/>
        <v>0</v>
      </c>
      <c r="BJ24" s="12">
        <f t="shared" si="25"/>
        <v>0</v>
      </c>
      <c r="BK24" s="12">
        <f t="shared" si="26"/>
        <v>0</v>
      </c>
      <c r="BM24" s="129">
        <f t="shared" si="27"/>
        <v>0</v>
      </c>
      <c r="BN24" s="129">
        <f t="shared" si="28"/>
        <v>0</v>
      </c>
      <c r="BO24" s="129">
        <f t="shared" si="29"/>
        <v>0</v>
      </c>
      <c r="BQ24" s="12">
        <f t="shared" si="30"/>
        <v>0</v>
      </c>
      <c r="BR24" s="12">
        <f t="shared" si="31"/>
        <v>0</v>
      </c>
      <c r="BS24" s="12">
        <f t="shared" si="32"/>
        <v>0</v>
      </c>
      <c r="BT24" s="12">
        <f t="shared" si="33"/>
        <v>0</v>
      </c>
      <c r="BU24" s="12">
        <f t="shared" si="34"/>
        <v>0</v>
      </c>
      <c r="BV24" s="12">
        <f t="shared" si="35"/>
        <v>0</v>
      </c>
      <c r="BW24" s="12">
        <f t="shared" si="36"/>
        <v>0</v>
      </c>
      <c r="BX24" s="12">
        <f t="shared" si="37"/>
        <v>0</v>
      </c>
      <c r="BY24" s="12">
        <f t="shared" si="38"/>
        <v>0</v>
      </c>
      <c r="BZ24" s="12">
        <f t="shared" si="39"/>
        <v>0</v>
      </c>
      <c r="CA24" s="12">
        <f t="shared" si="40"/>
        <v>0</v>
      </c>
      <c r="CB24" s="12">
        <f t="shared" si="41"/>
        <v>0</v>
      </c>
      <c r="CC24" s="12">
        <f t="shared" si="42"/>
        <v>0</v>
      </c>
      <c r="CD24" s="12">
        <f t="shared" si="43"/>
        <v>0</v>
      </c>
      <c r="CE24" s="12">
        <f t="shared" si="44"/>
        <v>0</v>
      </c>
      <c r="CF24" s="12">
        <f t="shared" si="45"/>
        <v>0</v>
      </c>
    </row>
    <row r="25" spans="1:84" s="12" customFormat="1" ht="60" customHeight="1">
      <c r="A25" s="451"/>
      <c r="B25" s="462"/>
      <c r="D25" s="194" t="s">
        <v>233</v>
      </c>
      <c r="E25" s="381"/>
      <c r="F25" s="448" t="s">
        <v>1087</v>
      </c>
      <c r="G25" s="448" t="s">
        <v>168</v>
      </c>
      <c r="H25" s="448" t="s">
        <v>141</v>
      </c>
      <c r="I25" s="12">
        <v>1</v>
      </c>
      <c r="J25" s="12" t="s">
        <v>1079</v>
      </c>
      <c r="K25" s="463">
        <v>166.95000000000002</v>
      </c>
      <c r="L25" s="215"/>
      <c r="M25" s="186"/>
      <c r="N25" s="325"/>
      <c r="O25" s="186"/>
      <c r="P25" s="325"/>
      <c r="Q25" s="186"/>
      <c r="R25" s="325"/>
      <c r="S25" s="186"/>
      <c r="T25" s="186"/>
      <c r="U25" s="325"/>
      <c r="V25" s="186"/>
      <c r="W25" s="325"/>
      <c r="X25" s="186"/>
      <c r="Y25" s="187"/>
      <c r="Z25" s="574" t="s">
        <v>927</v>
      </c>
      <c r="AA25" s="576">
        <f>K25*L25+K25*M25+K25*N25+K25*O25+K25*P25+K25*Q25+K25*S25+K25*U25+K25*V25+K25*W25+K25*X25+K25*Y25+K25*T25+K25*R25</f>
        <v>0</v>
      </c>
      <c r="AB25" s="129" t="str">
        <f t="shared" si="47"/>
        <v>No</v>
      </c>
      <c r="AC25" s="327" t="str">
        <f t="shared" si="3"/>
        <v>No</v>
      </c>
      <c r="AE25" s="213">
        <v>1</v>
      </c>
      <c r="AF25" s="214">
        <f t="shared" si="46"/>
        <v>0</v>
      </c>
      <c r="AH25" s="479">
        <v>1.3</v>
      </c>
      <c r="AI25" s="478">
        <f t="shared" si="4"/>
        <v>0</v>
      </c>
      <c r="AJ25" s="313">
        <f t="shared" si="5"/>
        <v>0</v>
      </c>
      <c r="AK25" s="313">
        <f t="shared" si="6"/>
        <v>0</v>
      </c>
      <c r="AL25" s="313">
        <f t="shared" si="7"/>
        <v>0</v>
      </c>
      <c r="AM25" s="313">
        <f t="shared" si="8"/>
        <v>0</v>
      </c>
      <c r="AN25" s="313">
        <f t="shared" si="9"/>
        <v>0</v>
      </c>
      <c r="AO25" s="313">
        <f t="shared" si="10"/>
        <v>0</v>
      </c>
      <c r="AP25" s="313">
        <f t="shared" si="11"/>
        <v>0</v>
      </c>
      <c r="AQ25" s="313">
        <f t="shared" si="12"/>
        <v>0</v>
      </c>
      <c r="AR25" s="313">
        <f t="shared" si="13"/>
        <v>0</v>
      </c>
      <c r="AS25" s="313">
        <f t="shared" si="14"/>
        <v>0</v>
      </c>
      <c r="AT25" s="313">
        <f t="shared" si="15"/>
        <v>0</v>
      </c>
      <c r="AU25" s="313">
        <f t="shared" si="16"/>
        <v>0</v>
      </c>
      <c r="AV25" s="313">
        <f t="shared" si="17"/>
        <v>0</v>
      </c>
      <c r="AW25" s="313">
        <f t="shared" si="18"/>
        <v>0</v>
      </c>
      <c r="AX25" s="313"/>
      <c r="AY25" s="494">
        <v>1</v>
      </c>
      <c r="AZ25" s="171">
        <v>4</v>
      </c>
      <c r="BA25" s="169"/>
      <c r="BB25" s="171"/>
      <c r="BD25" s="12">
        <f t="shared" si="19"/>
        <v>0</v>
      </c>
      <c r="BE25" s="12">
        <f t="shared" si="20"/>
        <v>0</v>
      </c>
      <c r="BF25" s="12">
        <f t="shared" si="21"/>
        <v>0</v>
      </c>
      <c r="BG25" s="12">
        <f t="shared" si="22"/>
        <v>0</v>
      </c>
      <c r="BH25" s="12">
        <f t="shared" si="23"/>
        <v>0</v>
      </c>
      <c r="BI25" s="12">
        <f t="shared" si="24"/>
        <v>0</v>
      </c>
      <c r="BJ25" s="12">
        <f t="shared" si="25"/>
        <v>0</v>
      </c>
      <c r="BK25" s="12">
        <f t="shared" si="26"/>
        <v>0</v>
      </c>
      <c r="BM25" s="129">
        <f t="shared" si="27"/>
        <v>0</v>
      </c>
      <c r="BN25" s="129">
        <f t="shared" si="28"/>
        <v>0</v>
      </c>
      <c r="BO25" s="129">
        <f t="shared" si="29"/>
        <v>0</v>
      </c>
      <c r="BQ25" s="12">
        <f t="shared" si="30"/>
        <v>0</v>
      </c>
      <c r="BR25" s="12">
        <f t="shared" si="31"/>
        <v>0</v>
      </c>
      <c r="BS25" s="12">
        <f t="shared" si="32"/>
        <v>0</v>
      </c>
      <c r="BT25" s="12">
        <f t="shared" si="33"/>
        <v>0</v>
      </c>
      <c r="BU25" s="12">
        <f t="shared" si="34"/>
        <v>0</v>
      </c>
      <c r="BV25" s="12">
        <f t="shared" si="35"/>
        <v>0</v>
      </c>
      <c r="BW25" s="12">
        <f t="shared" si="36"/>
        <v>0</v>
      </c>
      <c r="BX25" s="12">
        <f t="shared" si="37"/>
        <v>0</v>
      </c>
      <c r="BY25" s="12">
        <f t="shared" si="38"/>
        <v>0</v>
      </c>
      <c r="BZ25" s="12">
        <f t="shared" si="39"/>
        <v>0</v>
      </c>
      <c r="CA25" s="12">
        <f t="shared" si="40"/>
        <v>0</v>
      </c>
      <c r="CB25" s="12">
        <f t="shared" si="41"/>
        <v>0</v>
      </c>
      <c r="CC25" s="12">
        <f t="shared" si="42"/>
        <v>0</v>
      </c>
      <c r="CD25" s="12">
        <f t="shared" si="43"/>
        <v>0</v>
      </c>
      <c r="CE25" s="12">
        <f t="shared" si="44"/>
        <v>0</v>
      </c>
      <c r="CF25" s="12">
        <f t="shared" si="45"/>
        <v>0</v>
      </c>
    </row>
    <row r="26" spans="1:84" s="12" customFormat="1" ht="60" customHeight="1">
      <c r="A26" s="451"/>
      <c r="B26" s="462"/>
      <c r="D26" s="194" t="s">
        <v>234</v>
      </c>
      <c r="E26" s="310" t="s">
        <v>1092</v>
      </c>
      <c r="F26" s="448" t="s">
        <v>1087</v>
      </c>
      <c r="G26" s="448" t="s">
        <v>168</v>
      </c>
      <c r="H26" s="448" t="s">
        <v>141</v>
      </c>
      <c r="I26" s="12">
        <v>1</v>
      </c>
      <c r="J26" s="12" t="s">
        <v>1079</v>
      </c>
      <c r="K26" s="463">
        <v>217.03500000000003</v>
      </c>
      <c r="L26" s="215"/>
      <c r="M26" s="186"/>
      <c r="N26" s="325"/>
      <c r="O26" s="186"/>
      <c r="P26" s="325"/>
      <c r="Q26" s="186"/>
      <c r="R26" s="325"/>
      <c r="S26" s="186"/>
      <c r="T26" s="186"/>
      <c r="U26" s="325"/>
      <c r="V26" s="186"/>
      <c r="W26" s="325"/>
      <c r="X26" s="186"/>
      <c r="Y26" s="187"/>
      <c r="Z26" s="215"/>
      <c r="AA26" s="576">
        <f>K26*L26+K26*M26+K26*N26+K26*O26+K26*P26+K26*Q26+K26*S26+K26*U26+K26*V26+K26*W26+K26*X26+K26*Y26+K26*T26+K26*Z26+K26*R26</f>
        <v>0</v>
      </c>
      <c r="AB26" s="129" t="str">
        <f t="shared" si="47"/>
        <v>No</v>
      </c>
      <c r="AC26" s="327" t="str">
        <f t="shared" si="3"/>
        <v>No</v>
      </c>
      <c r="AE26" s="213">
        <v>1</v>
      </c>
      <c r="AF26" s="214">
        <f t="shared" si="46"/>
        <v>0</v>
      </c>
      <c r="AH26" s="479">
        <v>1.3</v>
      </c>
      <c r="AI26" s="478">
        <f t="shared" si="4"/>
        <v>0</v>
      </c>
      <c r="AJ26" s="313">
        <f t="shared" si="5"/>
        <v>0</v>
      </c>
      <c r="AK26" s="313">
        <f t="shared" si="6"/>
        <v>0</v>
      </c>
      <c r="AL26" s="313">
        <f t="shared" si="7"/>
        <v>0</v>
      </c>
      <c r="AM26" s="313">
        <f t="shared" si="8"/>
        <v>0</v>
      </c>
      <c r="AN26" s="313">
        <f t="shared" si="9"/>
        <v>0</v>
      </c>
      <c r="AO26" s="313">
        <f t="shared" si="10"/>
        <v>0</v>
      </c>
      <c r="AP26" s="313">
        <f t="shared" si="11"/>
        <v>0</v>
      </c>
      <c r="AQ26" s="313">
        <f t="shared" si="12"/>
        <v>0</v>
      </c>
      <c r="AR26" s="313">
        <f t="shared" si="13"/>
        <v>0</v>
      </c>
      <c r="AS26" s="313">
        <f t="shared" si="14"/>
        <v>0</v>
      </c>
      <c r="AT26" s="313">
        <f t="shared" si="15"/>
        <v>0</v>
      </c>
      <c r="AU26" s="313">
        <f t="shared" si="16"/>
        <v>0</v>
      </c>
      <c r="AV26" s="313">
        <f t="shared" si="17"/>
        <v>0</v>
      </c>
      <c r="AW26" s="313">
        <f t="shared" si="18"/>
        <v>0</v>
      </c>
      <c r="AX26" s="313">
        <f>I26*Z26</f>
        <v>0</v>
      </c>
      <c r="AY26" s="494">
        <v>1</v>
      </c>
      <c r="AZ26" s="171">
        <v>4</v>
      </c>
      <c r="BA26" s="169"/>
      <c r="BB26" s="171"/>
      <c r="BD26" s="12">
        <f t="shared" si="19"/>
        <v>0</v>
      </c>
      <c r="BE26" s="12">
        <f t="shared" si="20"/>
        <v>0</v>
      </c>
      <c r="BF26" s="12">
        <f t="shared" si="21"/>
        <v>0</v>
      </c>
      <c r="BG26" s="12">
        <f t="shared" si="22"/>
        <v>0</v>
      </c>
      <c r="BH26" s="12">
        <f t="shared" si="23"/>
        <v>0</v>
      </c>
      <c r="BI26" s="12">
        <f t="shared" si="24"/>
        <v>0</v>
      </c>
      <c r="BJ26" s="12">
        <f t="shared" si="25"/>
        <v>0</v>
      </c>
      <c r="BK26" s="12">
        <f t="shared" si="26"/>
        <v>0</v>
      </c>
      <c r="BM26" s="129">
        <f t="shared" si="27"/>
        <v>0</v>
      </c>
      <c r="BN26" s="129">
        <f t="shared" si="28"/>
        <v>0</v>
      </c>
      <c r="BO26" s="129">
        <f t="shared" si="29"/>
        <v>0</v>
      </c>
      <c r="BQ26" s="12">
        <f t="shared" si="30"/>
        <v>0</v>
      </c>
      <c r="BR26" s="12">
        <f t="shared" si="31"/>
        <v>0</v>
      </c>
      <c r="BS26" s="12">
        <f t="shared" si="32"/>
        <v>0</v>
      </c>
      <c r="BT26" s="12">
        <f t="shared" si="33"/>
        <v>0</v>
      </c>
      <c r="BU26" s="12">
        <f t="shared" si="34"/>
        <v>0</v>
      </c>
      <c r="BV26" s="12">
        <f t="shared" si="35"/>
        <v>0</v>
      </c>
      <c r="BW26" s="12">
        <f t="shared" si="36"/>
        <v>0</v>
      </c>
      <c r="BX26" s="12">
        <f t="shared" si="37"/>
        <v>0</v>
      </c>
      <c r="BY26" s="12">
        <f t="shared" si="38"/>
        <v>0</v>
      </c>
      <c r="BZ26" s="12">
        <f t="shared" si="39"/>
        <v>0</v>
      </c>
      <c r="CA26" s="12">
        <f t="shared" si="40"/>
        <v>0</v>
      </c>
      <c r="CB26" s="12">
        <f t="shared" si="41"/>
        <v>0</v>
      </c>
      <c r="CC26" s="12">
        <f t="shared" si="42"/>
        <v>0</v>
      </c>
      <c r="CD26" s="12">
        <f t="shared" si="43"/>
        <v>0</v>
      </c>
      <c r="CE26" s="12">
        <f t="shared" si="44"/>
        <v>0</v>
      </c>
      <c r="CF26" s="12">
        <f t="shared" si="45"/>
        <v>0</v>
      </c>
    </row>
    <row r="27" spans="1:84" s="129" customFormat="1" ht="60" customHeight="1">
      <c r="A27" s="451"/>
      <c r="B27" s="464"/>
      <c r="C27" s="12"/>
      <c r="D27" s="423" t="s">
        <v>235</v>
      </c>
      <c r="E27" s="465"/>
      <c r="F27" s="446" t="s">
        <v>1087</v>
      </c>
      <c r="G27" s="446" t="s">
        <v>168</v>
      </c>
      <c r="H27" s="446" t="s">
        <v>142</v>
      </c>
      <c r="I27" s="331">
        <v>1</v>
      </c>
      <c r="J27" s="331" t="s">
        <v>1079</v>
      </c>
      <c r="K27" s="443">
        <v>172.51500000000001</v>
      </c>
      <c r="L27" s="211"/>
      <c r="M27" s="188"/>
      <c r="N27" s="334"/>
      <c r="O27" s="188"/>
      <c r="P27" s="334"/>
      <c r="Q27" s="188"/>
      <c r="R27" s="334"/>
      <c r="S27" s="188"/>
      <c r="T27" s="188"/>
      <c r="U27" s="334"/>
      <c r="V27" s="188"/>
      <c r="W27" s="334"/>
      <c r="X27" s="188"/>
      <c r="Y27" s="189"/>
      <c r="Z27" s="575" t="s">
        <v>927</v>
      </c>
      <c r="AA27" s="577">
        <f>K27*L27+K27*M27+K27*N27+K27*O27+K27*P27+K27*Q27+K27*S27+K27*U27+K27*V27+K27*W27+K27*X27+K27*Y27+K27*T27+K27*R27</f>
        <v>0</v>
      </c>
      <c r="AB27" s="331" t="str">
        <f t="shared" si="47"/>
        <v>No</v>
      </c>
      <c r="AC27" s="214" t="str">
        <f t="shared" si="3"/>
        <v>No</v>
      </c>
      <c r="AD27" s="12"/>
      <c r="AE27" s="213">
        <v>1</v>
      </c>
      <c r="AF27" s="214">
        <f t="shared" si="46"/>
        <v>0</v>
      </c>
      <c r="AH27" s="479">
        <v>1.75</v>
      </c>
      <c r="AI27" s="478">
        <f t="shared" si="4"/>
        <v>0</v>
      </c>
      <c r="AJ27" s="313">
        <f t="shared" si="5"/>
        <v>0</v>
      </c>
      <c r="AK27" s="313">
        <f t="shared" si="6"/>
        <v>0</v>
      </c>
      <c r="AL27" s="313">
        <f t="shared" si="7"/>
        <v>0</v>
      </c>
      <c r="AM27" s="313">
        <f t="shared" si="8"/>
        <v>0</v>
      </c>
      <c r="AN27" s="313">
        <f t="shared" si="9"/>
        <v>0</v>
      </c>
      <c r="AO27" s="313">
        <f t="shared" si="10"/>
        <v>0</v>
      </c>
      <c r="AP27" s="313">
        <f t="shared" si="11"/>
        <v>0</v>
      </c>
      <c r="AQ27" s="313">
        <f t="shared" si="12"/>
        <v>0</v>
      </c>
      <c r="AR27" s="313">
        <f t="shared" si="13"/>
        <v>0</v>
      </c>
      <c r="AS27" s="313">
        <f t="shared" si="14"/>
        <v>0</v>
      </c>
      <c r="AT27" s="313">
        <f t="shared" si="15"/>
        <v>0</v>
      </c>
      <c r="AU27" s="313">
        <f t="shared" si="16"/>
        <v>0</v>
      </c>
      <c r="AV27" s="313">
        <f t="shared" si="17"/>
        <v>0</v>
      </c>
      <c r="AW27" s="313">
        <f t="shared" si="18"/>
        <v>0</v>
      </c>
      <c r="AX27" s="313"/>
      <c r="AY27" s="494">
        <v>1</v>
      </c>
      <c r="AZ27" s="171">
        <v>5</v>
      </c>
      <c r="BA27" s="169"/>
      <c r="BB27" s="171"/>
      <c r="BD27" s="12">
        <f t="shared" si="19"/>
        <v>0</v>
      </c>
      <c r="BE27" s="12">
        <f t="shared" si="20"/>
        <v>0</v>
      </c>
      <c r="BF27" s="12">
        <f t="shared" si="21"/>
        <v>0</v>
      </c>
      <c r="BG27" s="12">
        <f t="shared" si="22"/>
        <v>0</v>
      </c>
      <c r="BH27" s="12">
        <f t="shared" si="23"/>
        <v>0</v>
      </c>
      <c r="BI27" s="12">
        <f t="shared" si="24"/>
        <v>0</v>
      </c>
      <c r="BJ27" s="12">
        <f t="shared" si="25"/>
        <v>0</v>
      </c>
      <c r="BK27" s="12">
        <f t="shared" si="26"/>
        <v>0</v>
      </c>
      <c r="BM27" s="129">
        <f t="shared" si="27"/>
        <v>0</v>
      </c>
      <c r="BN27" s="129">
        <f t="shared" si="28"/>
        <v>0</v>
      </c>
      <c r="BO27" s="129">
        <f t="shared" si="29"/>
        <v>0</v>
      </c>
      <c r="BQ27" s="12">
        <f t="shared" si="30"/>
        <v>0</v>
      </c>
      <c r="BR27" s="12">
        <f t="shared" si="31"/>
        <v>0</v>
      </c>
      <c r="BS27" s="12">
        <f t="shared" si="32"/>
        <v>0</v>
      </c>
      <c r="BT27" s="12">
        <f t="shared" si="33"/>
        <v>0</v>
      </c>
      <c r="BU27" s="12">
        <f t="shared" si="34"/>
        <v>0</v>
      </c>
      <c r="BV27" s="12">
        <f t="shared" si="35"/>
        <v>0</v>
      </c>
      <c r="BW27" s="12">
        <f t="shared" si="36"/>
        <v>0</v>
      </c>
      <c r="BX27" s="12">
        <f t="shared" si="37"/>
        <v>0</v>
      </c>
      <c r="BY27" s="12">
        <f t="shared" si="38"/>
        <v>0</v>
      </c>
      <c r="BZ27" s="12">
        <f t="shared" si="39"/>
        <v>0</v>
      </c>
      <c r="CA27" s="12">
        <f t="shared" si="40"/>
        <v>0</v>
      </c>
      <c r="CB27" s="12">
        <f t="shared" si="41"/>
        <v>0</v>
      </c>
      <c r="CC27" s="12">
        <f t="shared" si="42"/>
        <v>0</v>
      </c>
      <c r="CD27" s="12">
        <f t="shared" si="43"/>
        <v>0</v>
      </c>
      <c r="CE27" s="12">
        <f t="shared" si="44"/>
        <v>0</v>
      </c>
      <c r="CF27" s="12">
        <f t="shared" si="45"/>
        <v>0</v>
      </c>
    </row>
    <row r="28" spans="1:84" s="129" customFormat="1" ht="60" customHeight="1">
      <c r="A28" s="451"/>
      <c r="B28" s="461"/>
      <c r="C28" s="12"/>
      <c r="D28" s="423" t="s">
        <v>236</v>
      </c>
      <c r="E28" s="379" t="s">
        <v>1092</v>
      </c>
      <c r="F28" s="446" t="s">
        <v>1087</v>
      </c>
      <c r="G28" s="446" t="s">
        <v>168</v>
      </c>
      <c r="H28" s="446" t="s">
        <v>142</v>
      </c>
      <c r="I28" s="331">
        <v>1</v>
      </c>
      <c r="J28" s="331" t="s">
        <v>1079</v>
      </c>
      <c r="K28" s="443">
        <v>217.03500000000003</v>
      </c>
      <c r="L28" s="211"/>
      <c r="M28" s="188"/>
      <c r="N28" s="334"/>
      <c r="O28" s="188"/>
      <c r="P28" s="334"/>
      <c r="Q28" s="188"/>
      <c r="R28" s="334"/>
      <c r="S28" s="188"/>
      <c r="T28" s="188"/>
      <c r="U28" s="334"/>
      <c r="V28" s="188"/>
      <c r="W28" s="334"/>
      <c r="X28" s="188"/>
      <c r="Y28" s="189"/>
      <c r="Z28" s="211"/>
      <c r="AA28" s="577">
        <f>K28*L28+K28*M28+K28*N28+K28*O28+K28*P28+K28*Q28+K28*S28+K28*U28+K28*V28+K28*W28+K28*X28+K28*Y28+K28*T28+K28*Z28+K28*R28</f>
        <v>0</v>
      </c>
      <c r="AB28" s="331" t="str">
        <f t="shared" si="47"/>
        <v>No</v>
      </c>
      <c r="AC28" s="214" t="str">
        <f t="shared" si="3"/>
        <v>No</v>
      </c>
      <c r="AD28" s="12"/>
      <c r="AE28" s="213">
        <v>1</v>
      </c>
      <c r="AF28" s="214">
        <f t="shared" si="46"/>
        <v>0</v>
      </c>
      <c r="AH28" s="479">
        <v>1.75</v>
      </c>
      <c r="AI28" s="478">
        <f t="shared" si="4"/>
        <v>0</v>
      </c>
      <c r="AJ28" s="313">
        <f t="shared" si="5"/>
        <v>0</v>
      </c>
      <c r="AK28" s="313">
        <f t="shared" si="6"/>
        <v>0</v>
      </c>
      <c r="AL28" s="313">
        <f t="shared" si="7"/>
        <v>0</v>
      </c>
      <c r="AM28" s="313">
        <f t="shared" si="8"/>
        <v>0</v>
      </c>
      <c r="AN28" s="313">
        <f t="shared" si="9"/>
        <v>0</v>
      </c>
      <c r="AO28" s="313">
        <f t="shared" si="10"/>
        <v>0</v>
      </c>
      <c r="AP28" s="313">
        <f t="shared" si="11"/>
        <v>0</v>
      </c>
      <c r="AQ28" s="313">
        <f t="shared" si="12"/>
        <v>0</v>
      </c>
      <c r="AR28" s="313">
        <f t="shared" si="13"/>
        <v>0</v>
      </c>
      <c r="AS28" s="313">
        <f t="shared" si="14"/>
        <v>0</v>
      </c>
      <c r="AT28" s="313">
        <f t="shared" si="15"/>
        <v>0</v>
      </c>
      <c r="AU28" s="313">
        <f t="shared" si="16"/>
        <v>0</v>
      </c>
      <c r="AV28" s="313">
        <f t="shared" si="17"/>
        <v>0</v>
      </c>
      <c r="AW28" s="313">
        <f t="shared" si="18"/>
        <v>0</v>
      </c>
      <c r="AX28" s="313">
        <f>I28*Z28</f>
        <v>0</v>
      </c>
      <c r="AY28" s="494">
        <v>1</v>
      </c>
      <c r="AZ28" s="171">
        <v>5</v>
      </c>
      <c r="BA28" s="169"/>
      <c r="BB28" s="171"/>
      <c r="BD28" s="12">
        <f t="shared" si="19"/>
        <v>0</v>
      </c>
      <c r="BE28" s="12">
        <f t="shared" si="20"/>
        <v>0</v>
      </c>
      <c r="BF28" s="12">
        <f t="shared" si="21"/>
        <v>0</v>
      </c>
      <c r="BG28" s="12">
        <f t="shared" si="22"/>
        <v>0</v>
      </c>
      <c r="BH28" s="12">
        <f t="shared" si="23"/>
        <v>0</v>
      </c>
      <c r="BI28" s="12">
        <f t="shared" si="24"/>
        <v>0</v>
      </c>
      <c r="BJ28" s="12">
        <f t="shared" si="25"/>
        <v>0</v>
      </c>
      <c r="BK28" s="12">
        <f t="shared" si="26"/>
        <v>0</v>
      </c>
      <c r="BM28" s="129">
        <f t="shared" si="27"/>
        <v>0</v>
      </c>
      <c r="BN28" s="129">
        <f t="shared" si="28"/>
        <v>0</v>
      </c>
      <c r="BO28" s="129">
        <f t="shared" si="29"/>
        <v>0</v>
      </c>
      <c r="BQ28" s="12">
        <f t="shared" si="30"/>
        <v>0</v>
      </c>
      <c r="BR28" s="12">
        <f t="shared" si="31"/>
        <v>0</v>
      </c>
      <c r="BS28" s="12">
        <f t="shared" si="32"/>
        <v>0</v>
      </c>
      <c r="BT28" s="12">
        <f t="shared" si="33"/>
        <v>0</v>
      </c>
      <c r="BU28" s="12">
        <f t="shared" si="34"/>
        <v>0</v>
      </c>
      <c r="BV28" s="12">
        <f t="shared" si="35"/>
        <v>0</v>
      </c>
      <c r="BW28" s="12">
        <f t="shared" si="36"/>
        <v>0</v>
      </c>
      <c r="BX28" s="12">
        <f t="shared" si="37"/>
        <v>0</v>
      </c>
      <c r="BY28" s="12">
        <f t="shared" si="38"/>
        <v>0</v>
      </c>
      <c r="BZ28" s="12">
        <f t="shared" si="39"/>
        <v>0</v>
      </c>
      <c r="CA28" s="12">
        <f t="shared" si="40"/>
        <v>0</v>
      </c>
      <c r="CB28" s="12">
        <f t="shared" si="41"/>
        <v>0</v>
      </c>
      <c r="CC28" s="12">
        <f t="shared" si="42"/>
        <v>0</v>
      </c>
      <c r="CD28" s="12">
        <f t="shared" si="43"/>
        <v>0</v>
      </c>
      <c r="CE28" s="12">
        <f t="shared" si="44"/>
        <v>0</v>
      </c>
      <c r="CF28" s="12">
        <f t="shared" si="45"/>
        <v>0</v>
      </c>
    </row>
    <row r="29" spans="1:84" s="129" customFormat="1" ht="60" customHeight="1">
      <c r="A29" s="451"/>
      <c r="B29" s="462"/>
      <c r="C29" s="12"/>
      <c r="D29" s="238" t="s">
        <v>237</v>
      </c>
      <c r="E29" s="381"/>
      <c r="F29" s="447" t="s">
        <v>1087</v>
      </c>
      <c r="G29" s="447" t="s">
        <v>168</v>
      </c>
      <c r="H29" s="447" t="s">
        <v>143</v>
      </c>
      <c r="I29" s="129">
        <v>1</v>
      </c>
      <c r="J29" s="129" t="s">
        <v>1079</v>
      </c>
      <c r="K29" s="463">
        <v>205.90500000000003</v>
      </c>
      <c r="L29" s="215"/>
      <c r="M29" s="186"/>
      <c r="N29" s="325"/>
      <c r="O29" s="186"/>
      <c r="P29" s="325"/>
      <c r="Q29" s="186"/>
      <c r="R29" s="325"/>
      <c r="S29" s="186"/>
      <c r="T29" s="186"/>
      <c r="U29" s="325"/>
      <c r="V29" s="186"/>
      <c r="W29" s="325"/>
      <c r="X29" s="186"/>
      <c r="Y29" s="187"/>
      <c r="Z29" s="574" t="s">
        <v>927</v>
      </c>
      <c r="AA29" s="576">
        <f>K29*L29+K29*M29+K29*N29+K29*O29+K29*P29+K29*Q29+K29*S29+K29*U29+K29*V29+K29*W29+K29*X29+K29*Y29+K29*T29+K29*R29</f>
        <v>0</v>
      </c>
      <c r="AB29" s="129" t="str">
        <f t="shared" si="47"/>
        <v>No</v>
      </c>
      <c r="AC29" s="327" t="str">
        <f t="shared" si="3"/>
        <v>No</v>
      </c>
      <c r="AD29" s="12"/>
      <c r="AE29" s="213">
        <v>1</v>
      </c>
      <c r="AF29" s="214">
        <f t="shared" si="46"/>
        <v>0</v>
      </c>
      <c r="AH29" s="479">
        <v>1.75</v>
      </c>
      <c r="AI29" s="478">
        <f t="shared" si="4"/>
        <v>0</v>
      </c>
      <c r="AJ29" s="313">
        <f t="shared" si="5"/>
        <v>0</v>
      </c>
      <c r="AK29" s="313">
        <f t="shared" si="6"/>
        <v>0</v>
      </c>
      <c r="AL29" s="313">
        <f t="shared" si="7"/>
        <v>0</v>
      </c>
      <c r="AM29" s="313">
        <f t="shared" si="8"/>
        <v>0</v>
      </c>
      <c r="AN29" s="313">
        <f t="shared" si="9"/>
        <v>0</v>
      </c>
      <c r="AO29" s="313">
        <f t="shared" si="10"/>
        <v>0</v>
      </c>
      <c r="AP29" s="313">
        <f t="shared" si="11"/>
        <v>0</v>
      </c>
      <c r="AQ29" s="313">
        <f t="shared" si="12"/>
        <v>0</v>
      </c>
      <c r="AR29" s="313">
        <f t="shared" si="13"/>
        <v>0</v>
      </c>
      <c r="AS29" s="313">
        <f t="shared" si="14"/>
        <v>0</v>
      </c>
      <c r="AT29" s="313">
        <f t="shared" si="15"/>
        <v>0</v>
      </c>
      <c r="AU29" s="313">
        <f t="shared" si="16"/>
        <v>0</v>
      </c>
      <c r="AV29" s="313">
        <f t="shared" si="17"/>
        <v>0</v>
      </c>
      <c r="AW29" s="313">
        <f t="shared" si="18"/>
        <v>0</v>
      </c>
      <c r="AX29" s="313"/>
      <c r="AY29" s="494">
        <v>1</v>
      </c>
      <c r="AZ29" s="171">
        <v>5</v>
      </c>
      <c r="BA29" s="169"/>
      <c r="BB29" s="171"/>
      <c r="BD29" s="12">
        <f t="shared" si="19"/>
        <v>0</v>
      </c>
      <c r="BE29" s="12">
        <f t="shared" si="20"/>
        <v>0</v>
      </c>
      <c r="BF29" s="12">
        <f t="shared" si="21"/>
        <v>0</v>
      </c>
      <c r="BG29" s="12">
        <f t="shared" si="22"/>
        <v>0</v>
      </c>
      <c r="BH29" s="12">
        <f t="shared" si="23"/>
        <v>0</v>
      </c>
      <c r="BI29" s="12">
        <f t="shared" si="24"/>
        <v>0</v>
      </c>
      <c r="BJ29" s="12">
        <f t="shared" si="25"/>
        <v>0</v>
      </c>
      <c r="BK29" s="12">
        <f t="shared" si="26"/>
        <v>0</v>
      </c>
      <c r="BM29" s="129">
        <f t="shared" si="27"/>
        <v>0</v>
      </c>
      <c r="BN29" s="129">
        <f t="shared" si="28"/>
        <v>0</v>
      </c>
      <c r="BO29" s="129">
        <f t="shared" si="29"/>
        <v>0</v>
      </c>
      <c r="BQ29" s="12">
        <f t="shared" si="30"/>
        <v>0</v>
      </c>
      <c r="BR29" s="12">
        <f t="shared" si="31"/>
        <v>0</v>
      </c>
      <c r="BS29" s="12">
        <f t="shared" si="32"/>
        <v>0</v>
      </c>
      <c r="BT29" s="12">
        <f t="shared" si="33"/>
        <v>0</v>
      </c>
      <c r="BU29" s="12">
        <f t="shared" si="34"/>
        <v>0</v>
      </c>
      <c r="BV29" s="12">
        <f t="shared" si="35"/>
        <v>0</v>
      </c>
      <c r="BW29" s="12">
        <f t="shared" si="36"/>
        <v>0</v>
      </c>
      <c r="BX29" s="12">
        <f t="shared" si="37"/>
        <v>0</v>
      </c>
      <c r="BY29" s="12">
        <f t="shared" si="38"/>
        <v>0</v>
      </c>
      <c r="BZ29" s="12">
        <f t="shared" si="39"/>
        <v>0</v>
      </c>
      <c r="CA29" s="12">
        <f t="shared" si="40"/>
        <v>0</v>
      </c>
      <c r="CB29" s="12">
        <f t="shared" si="41"/>
        <v>0</v>
      </c>
      <c r="CC29" s="12">
        <f t="shared" si="42"/>
        <v>0</v>
      </c>
      <c r="CD29" s="12">
        <f t="shared" si="43"/>
        <v>0</v>
      </c>
      <c r="CE29" s="12">
        <f t="shared" si="44"/>
        <v>0</v>
      </c>
      <c r="CF29" s="12">
        <f t="shared" si="45"/>
        <v>0</v>
      </c>
    </row>
    <row r="30" spans="1:84" s="129" customFormat="1" ht="60" customHeight="1">
      <c r="A30" s="451"/>
      <c r="B30" s="462"/>
      <c r="C30" s="12"/>
      <c r="D30" s="238" t="s">
        <v>238</v>
      </c>
      <c r="E30" s="310" t="s">
        <v>1092</v>
      </c>
      <c r="F30" s="447" t="s">
        <v>1087</v>
      </c>
      <c r="G30" s="447" t="s">
        <v>168</v>
      </c>
      <c r="H30" s="447" t="s">
        <v>143</v>
      </c>
      <c r="I30" s="129">
        <v>1</v>
      </c>
      <c r="J30" s="129" t="s">
        <v>1079</v>
      </c>
      <c r="K30" s="463">
        <v>261.55500000000001</v>
      </c>
      <c r="L30" s="215"/>
      <c r="M30" s="186"/>
      <c r="N30" s="325"/>
      <c r="O30" s="186"/>
      <c r="P30" s="325"/>
      <c r="Q30" s="186"/>
      <c r="R30" s="325"/>
      <c r="S30" s="186"/>
      <c r="T30" s="186"/>
      <c r="U30" s="325"/>
      <c r="V30" s="186"/>
      <c r="W30" s="325"/>
      <c r="X30" s="186"/>
      <c r="Y30" s="187"/>
      <c r="Z30" s="215"/>
      <c r="AA30" s="576">
        <f>K30*L30+K30*M30+K30*N30+K30*O30+K30*P30+K30*Q30+K30*S30+K30*U30+K30*V30+K30*W30+K30*X30+K30*Y30+K30*T30+K30*Z30+K30*R30</f>
        <v>0</v>
      </c>
      <c r="AB30" s="129" t="str">
        <f t="shared" si="47"/>
        <v>No</v>
      </c>
      <c r="AC30" s="327" t="str">
        <f t="shared" si="3"/>
        <v>No</v>
      </c>
      <c r="AD30" s="12"/>
      <c r="AE30" s="213">
        <v>1</v>
      </c>
      <c r="AF30" s="214">
        <f t="shared" si="46"/>
        <v>0</v>
      </c>
      <c r="AH30" s="479">
        <v>1.75</v>
      </c>
      <c r="AI30" s="478">
        <f t="shared" si="4"/>
        <v>0</v>
      </c>
      <c r="AJ30" s="313">
        <f t="shared" si="5"/>
        <v>0</v>
      </c>
      <c r="AK30" s="313">
        <f t="shared" si="6"/>
        <v>0</v>
      </c>
      <c r="AL30" s="313">
        <f t="shared" si="7"/>
        <v>0</v>
      </c>
      <c r="AM30" s="313">
        <f t="shared" si="8"/>
        <v>0</v>
      </c>
      <c r="AN30" s="313">
        <f t="shared" si="9"/>
        <v>0</v>
      </c>
      <c r="AO30" s="313">
        <f t="shared" si="10"/>
        <v>0</v>
      </c>
      <c r="AP30" s="313">
        <f t="shared" si="11"/>
        <v>0</v>
      </c>
      <c r="AQ30" s="313">
        <f t="shared" si="12"/>
        <v>0</v>
      </c>
      <c r="AR30" s="313">
        <f t="shared" si="13"/>
        <v>0</v>
      </c>
      <c r="AS30" s="313">
        <f t="shared" si="14"/>
        <v>0</v>
      </c>
      <c r="AT30" s="313">
        <f t="shared" si="15"/>
        <v>0</v>
      </c>
      <c r="AU30" s="313">
        <f t="shared" si="16"/>
        <v>0</v>
      </c>
      <c r="AV30" s="313">
        <f t="shared" si="17"/>
        <v>0</v>
      </c>
      <c r="AW30" s="313">
        <f t="shared" si="18"/>
        <v>0</v>
      </c>
      <c r="AX30" s="313">
        <f>I30*Z30</f>
        <v>0</v>
      </c>
      <c r="AY30" s="494">
        <v>1</v>
      </c>
      <c r="AZ30" s="171">
        <v>5</v>
      </c>
      <c r="BA30" s="169"/>
      <c r="BB30" s="171"/>
      <c r="BD30" s="12">
        <f t="shared" si="19"/>
        <v>0</v>
      </c>
      <c r="BE30" s="12">
        <f t="shared" si="20"/>
        <v>0</v>
      </c>
      <c r="BF30" s="12">
        <f t="shared" si="21"/>
        <v>0</v>
      </c>
      <c r="BG30" s="12">
        <f t="shared" si="22"/>
        <v>0</v>
      </c>
      <c r="BH30" s="12">
        <f t="shared" si="23"/>
        <v>0</v>
      </c>
      <c r="BI30" s="12">
        <f t="shared" si="24"/>
        <v>0</v>
      </c>
      <c r="BJ30" s="12">
        <f t="shared" si="25"/>
        <v>0</v>
      </c>
      <c r="BK30" s="12">
        <f t="shared" si="26"/>
        <v>0</v>
      </c>
      <c r="BM30" s="129">
        <f t="shared" si="27"/>
        <v>0</v>
      </c>
      <c r="BN30" s="129">
        <f t="shared" si="28"/>
        <v>0</v>
      </c>
      <c r="BO30" s="129">
        <f t="shared" si="29"/>
        <v>0</v>
      </c>
      <c r="BQ30" s="12">
        <f t="shared" si="30"/>
        <v>0</v>
      </c>
      <c r="BR30" s="12">
        <f t="shared" si="31"/>
        <v>0</v>
      </c>
      <c r="BS30" s="12">
        <f t="shared" si="32"/>
        <v>0</v>
      </c>
      <c r="BT30" s="12">
        <f t="shared" si="33"/>
        <v>0</v>
      </c>
      <c r="BU30" s="12">
        <f t="shared" si="34"/>
        <v>0</v>
      </c>
      <c r="BV30" s="12">
        <f t="shared" si="35"/>
        <v>0</v>
      </c>
      <c r="BW30" s="12">
        <f t="shared" si="36"/>
        <v>0</v>
      </c>
      <c r="BX30" s="12">
        <f t="shared" si="37"/>
        <v>0</v>
      </c>
      <c r="BY30" s="12">
        <f t="shared" si="38"/>
        <v>0</v>
      </c>
      <c r="BZ30" s="12">
        <f t="shared" si="39"/>
        <v>0</v>
      </c>
      <c r="CA30" s="12">
        <f t="shared" si="40"/>
        <v>0</v>
      </c>
      <c r="CB30" s="12">
        <f t="shared" si="41"/>
        <v>0</v>
      </c>
      <c r="CC30" s="12">
        <f t="shared" si="42"/>
        <v>0</v>
      </c>
      <c r="CD30" s="12">
        <f t="shared" si="43"/>
        <v>0</v>
      </c>
      <c r="CE30" s="12">
        <f t="shared" si="44"/>
        <v>0</v>
      </c>
      <c r="CF30" s="12">
        <f t="shared" si="45"/>
        <v>0</v>
      </c>
    </row>
    <row r="31" spans="1:84" s="12" customFormat="1" ht="60" customHeight="1">
      <c r="A31" s="451"/>
      <c r="B31" s="464"/>
      <c r="D31" s="423" t="s">
        <v>239</v>
      </c>
      <c r="E31" s="465"/>
      <c r="F31" s="446" t="s">
        <v>171</v>
      </c>
      <c r="G31" s="446" t="s">
        <v>168</v>
      </c>
      <c r="H31" s="446" t="s">
        <v>144</v>
      </c>
      <c r="I31" s="331">
        <v>1</v>
      </c>
      <c r="J31" s="331" t="s">
        <v>1079</v>
      </c>
      <c r="K31" s="443">
        <v>217.03500000000003</v>
      </c>
      <c r="L31" s="211"/>
      <c r="M31" s="188"/>
      <c r="N31" s="334"/>
      <c r="O31" s="188"/>
      <c r="P31" s="334"/>
      <c r="Q31" s="188"/>
      <c r="R31" s="334"/>
      <c r="S31" s="188"/>
      <c r="T31" s="188"/>
      <c r="U31" s="334"/>
      <c r="V31" s="188"/>
      <c r="W31" s="334"/>
      <c r="X31" s="188"/>
      <c r="Y31" s="189"/>
      <c r="Z31" s="575" t="s">
        <v>927</v>
      </c>
      <c r="AA31" s="577">
        <f>K31*L31+K31*M31+K31*N31+K31*O31+K31*P31+K31*Q31+K31*S31+K31*U31+K31*V31+K31*W31+K31*X31+K31*Y31+K31*T31+K31*R31</f>
        <v>0</v>
      </c>
      <c r="AB31" s="331" t="str">
        <f t="shared" si="47"/>
        <v>No</v>
      </c>
      <c r="AC31" s="214" t="str">
        <f t="shared" si="3"/>
        <v>No</v>
      </c>
      <c r="AE31" s="213">
        <v>1</v>
      </c>
      <c r="AF31" s="214">
        <f t="shared" si="46"/>
        <v>0</v>
      </c>
      <c r="AH31" s="479">
        <v>1.8</v>
      </c>
      <c r="AI31" s="478">
        <f t="shared" si="4"/>
        <v>0</v>
      </c>
      <c r="AJ31" s="313">
        <f t="shared" si="5"/>
        <v>0</v>
      </c>
      <c r="AK31" s="313">
        <f t="shared" si="6"/>
        <v>0</v>
      </c>
      <c r="AL31" s="313">
        <f t="shared" si="7"/>
        <v>0</v>
      </c>
      <c r="AM31" s="313">
        <f t="shared" si="8"/>
        <v>0</v>
      </c>
      <c r="AN31" s="313">
        <f t="shared" si="9"/>
        <v>0</v>
      </c>
      <c r="AO31" s="313">
        <f t="shared" si="10"/>
        <v>0</v>
      </c>
      <c r="AP31" s="313">
        <f t="shared" si="11"/>
        <v>0</v>
      </c>
      <c r="AQ31" s="313">
        <f t="shared" si="12"/>
        <v>0</v>
      </c>
      <c r="AR31" s="313">
        <f t="shared" si="13"/>
        <v>0</v>
      </c>
      <c r="AS31" s="313">
        <f t="shared" si="14"/>
        <v>0</v>
      </c>
      <c r="AT31" s="313">
        <f t="shared" si="15"/>
        <v>0</v>
      </c>
      <c r="AU31" s="313">
        <f t="shared" si="16"/>
        <v>0</v>
      </c>
      <c r="AV31" s="313">
        <f t="shared" si="17"/>
        <v>0</v>
      </c>
      <c r="AW31" s="313">
        <f t="shared" si="18"/>
        <v>0</v>
      </c>
      <c r="AX31" s="313"/>
      <c r="AY31" s="494">
        <v>1</v>
      </c>
      <c r="AZ31" s="171">
        <v>5</v>
      </c>
      <c r="BA31" s="169"/>
      <c r="BB31" s="171"/>
      <c r="BD31" s="12">
        <f t="shared" si="19"/>
        <v>0</v>
      </c>
      <c r="BE31" s="12">
        <f t="shared" si="20"/>
        <v>0</v>
      </c>
      <c r="BF31" s="12">
        <f t="shared" si="21"/>
        <v>0</v>
      </c>
      <c r="BG31" s="12">
        <f t="shared" si="22"/>
        <v>0</v>
      </c>
      <c r="BH31" s="12">
        <f t="shared" si="23"/>
        <v>0</v>
      </c>
      <c r="BI31" s="12">
        <f t="shared" si="24"/>
        <v>0</v>
      </c>
      <c r="BJ31" s="12">
        <f t="shared" si="25"/>
        <v>0</v>
      </c>
      <c r="BK31" s="12">
        <f t="shared" si="26"/>
        <v>0</v>
      </c>
      <c r="BM31" s="129">
        <f t="shared" si="27"/>
        <v>0</v>
      </c>
      <c r="BN31" s="129">
        <f t="shared" si="28"/>
        <v>0</v>
      </c>
      <c r="BO31" s="129">
        <f t="shared" si="29"/>
        <v>0</v>
      </c>
      <c r="BQ31" s="12">
        <f t="shared" si="30"/>
        <v>0</v>
      </c>
      <c r="BR31" s="12">
        <f t="shared" si="31"/>
        <v>0</v>
      </c>
      <c r="BS31" s="12">
        <f t="shared" si="32"/>
        <v>0</v>
      </c>
      <c r="BT31" s="12">
        <f t="shared" si="33"/>
        <v>0</v>
      </c>
      <c r="BU31" s="12">
        <f t="shared" si="34"/>
        <v>0</v>
      </c>
      <c r="BV31" s="12">
        <f t="shared" si="35"/>
        <v>0</v>
      </c>
      <c r="BW31" s="12">
        <f t="shared" si="36"/>
        <v>0</v>
      </c>
      <c r="BX31" s="12">
        <f t="shared" si="37"/>
        <v>0</v>
      </c>
      <c r="BY31" s="12">
        <f t="shared" si="38"/>
        <v>0</v>
      </c>
      <c r="BZ31" s="12">
        <f t="shared" si="39"/>
        <v>0</v>
      </c>
      <c r="CA31" s="12">
        <f t="shared" si="40"/>
        <v>0</v>
      </c>
      <c r="CB31" s="12">
        <f t="shared" si="41"/>
        <v>0</v>
      </c>
      <c r="CC31" s="12">
        <f t="shared" si="42"/>
        <v>0</v>
      </c>
      <c r="CD31" s="12">
        <f t="shared" si="43"/>
        <v>0</v>
      </c>
      <c r="CE31" s="12">
        <f t="shared" si="44"/>
        <v>0</v>
      </c>
      <c r="CF31" s="12">
        <f t="shared" si="45"/>
        <v>0</v>
      </c>
    </row>
    <row r="32" spans="1:84" s="12" customFormat="1" ht="60" customHeight="1">
      <c r="A32" s="451"/>
      <c r="B32" s="461"/>
      <c r="D32" s="423" t="s">
        <v>241</v>
      </c>
      <c r="E32" s="379" t="s">
        <v>1092</v>
      </c>
      <c r="F32" s="446" t="s">
        <v>171</v>
      </c>
      <c r="G32" s="446" t="s">
        <v>168</v>
      </c>
      <c r="H32" s="446" t="s">
        <v>144</v>
      </c>
      <c r="I32" s="331">
        <v>1</v>
      </c>
      <c r="J32" s="331" t="s">
        <v>1079</v>
      </c>
      <c r="K32" s="443">
        <v>261.55500000000001</v>
      </c>
      <c r="L32" s="211"/>
      <c r="M32" s="188"/>
      <c r="N32" s="334"/>
      <c r="O32" s="188"/>
      <c r="P32" s="334"/>
      <c r="Q32" s="188"/>
      <c r="R32" s="334"/>
      <c r="S32" s="188"/>
      <c r="T32" s="188"/>
      <c r="U32" s="334"/>
      <c r="V32" s="188"/>
      <c r="W32" s="334"/>
      <c r="X32" s="188"/>
      <c r="Y32" s="189"/>
      <c r="Z32" s="211"/>
      <c r="AA32" s="577">
        <f>K32*L32+K32*M32+K32*N32+K32*O32+K32*P32+K32*Q32+K32*S32+K32*U32+K32*V32+K32*W32+K32*X32+K32*Y32+K32*T32+K32*Z32+K32*R32</f>
        <v>0</v>
      </c>
      <c r="AB32" s="331" t="str">
        <f t="shared" si="47"/>
        <v>No</v>
      </c>
      <c r="AC32" s="214" t="str">
        <f t="shared" si="3"/>
        <v>No</v>
      </c>
      <c r="AE32" s="213">
        <v>1</v>
      </c>
      <c r="AF32" s="214">
        <f t="shared" si="46"/>
        <v>0</v>
      </c>
      <c r="AH32" s="479">
        <v>1.8</v>
      </c>
      <c r="AI32" s="478">
        <f t="shared" si="4"/>
        <v>0</v>
      </c>
      <c r="AJ32" s="313">
        <f t="shared" si="5"/>
        <v>0</v>
      </c>
      <c r="AK32" s="313">
        <f t="shared" si="6"/>
        <v>0</v>
      </c>
      <c r="AL32" s="313">
        <f t="shared" si="7"/>
        <v>0</v>
      </c>
      <c r="AM32" s="313">
        <f t="shared" si="8"/>
        <v>0</v>
      </c>
      <c r="AN32" s="313">
        <f t="shared" si="9"/>
        <v>0</v>
      </c>
      <c r="AO32" s="313">
        <f t="shared" si="10"/>
        <v>0</v>
      </c>
      <c r="AP32" s="313">
        <f t="shared" si="11"/>
        <v>0</v>
      </c>
      <c r="AQ32" s="313">
        <f t="shared" si="12"/>
        <v>0</v>
      </c>
      <c r="AR32" s="313">
        <f t="shared" si="13"/>
        <v>0</v>
      </c>
      <c r="AS32" s="313">
        <f t="shared" si="14"/>
        <v>0</v>
      </c>
      <c r="AT32" s="313">
        <f t="shared" si="15"/>
        <v>0</v>
      </c>
      <c r="AU32" s="313">
        <f t="shared" si="16"/>
        <v>0</v>
      </c>
      <c r="AV32" s="313">
        <f t="shared" si="17"/>
        <v>0</v>
      </c>
      <c r="AW32" s="313">
        <f t="shared" si="18"/>
        <v>0</v>
      </c>
      <c r="AX32" s="313">
        <f>I32*Z32</f>
        <v>0</v>
      </c>
      <c r="AY32" s="494">
        <v>1</v>
      </c>
      <c r="AZ32" s="171">
        <v>5</v>
      </c>
      <c r="BA32" s="169"/>
      <c r="BB32" s="171"/>
      <c r="BD32" s="12">
        <f t="shared" si="19"/>
        <v>0</v>
      </c>
      <c r="BE32" s="12">
        <f t="shared" si="20"/>
        <v>0</v>
      </c>
      <c r="BF32" s="12">
        <f t="shared" si="21"/>
        <v>0</v>
      </c>
      <c r="BG32" s="12">
        <f t="shared" si="22"/>
        <v>0</v>
      </c>
      <c r="BH32" s="12">
        <f t="shared" si="23"/>
        <v>0</v>
      </c>
      <c r="BI32" s="12">
        <f t="shared" si="24"/>
        <v>0</v>
      </c>
      <c r="BJ32" s="12">
        <f t="shared" si="25"/>
        <v>0</v>
      </c>
      <c r="BK32" s="12">
        <f t="shared" si="26"/>
        <v>0</v>
      </c>
      <c r="BM32" s="129">
        <f t="shared" si="27"/>
        <v>0</v>
      </c>
      <c r="BN32" s="129">
        <f t="shared" si="28"/>
        <v>0</v>
      </c>
      <c r="BO32" s="129">
        <f t="shared" si="29"/>
        <v>0</v>
      </c>
      <c r="BQ32" s="12">
        <f t="shared" si="30"/>
        <v>0</v>
      </c>
      <c r="BR32" s="12">
        <f t="shared" si="31"/>
        <v>0</v>
      </c>
      <c r="BS32" s="12">
        <f t="shared" si="32"/>
        <v>0</v>
      </c>
      <c r="BT32" s="12">
        <f t="shared" si="33"/>
        <v>0</v>
      </c>
      <c r="BU32" s="12">
        <f t="shared" si="34"/>
        <v>0</v>
      </c>
      <c r="BV32" s="12">
        <f t="shared" si="35"/>
        <v>0</v>
      </c>
      <c r="BW32" s="12">
        <f t="shared" si="36"/>
        <v>0</v>
      </c>
      <c r="BX32" s="12">
        <f t="shared" si="37"/>
        <v>0</v>
      </c>
      <c r="BY32" s="12">
        <f t="shared" si="38"/>
        <v>0</v>
      </c>
      <c r="BZ32" s="12">
        <f t="shared" si="39"/>
        <v>0</v>
      </c>
      <c r="CA32" s="12">
        <f t="shared" si="40"/>
        <v>0</v>
      </c>
      <c r="CB32" s="12">
        <f t="shared" si="41"/>
        <v>0</v>
      </c>
      <c r="CC32" s="12">
        <f t="shared" si="42"/>
        <v>0</v>
      </c>
      <c r="CD32" s="12">
        <f t="shared" si="43"/>
        <v>0</v>
      </c>
      <c r="CE32" s="12">
        <f t="shared" si="44"/>
        <v>0</v>
      </c>
      <c r="CF32" s="12">
        <f t="shared" si="45"/>
        <v>0</v>
      </c>
    </row>
    <row r="33" spans="1:84" s="129" customFormat="1" ht="60" customHeight="1">
      <c r="A33" s="451"/>
      <c r="B33" s="462"/>
      <c r="C33" s="12"/>
      <c r="D33" s="238" t="s">
        <v>240</v>
      </c>
      <c r="E33" s="381"/>
      <c r="F33" s="447" t="s">
        <v>170</v>
      </c>
      <c r="G33" s="447" t="s">
        <v>67</v>
      </c>
      <c r="H33" s="447" t="s">
        <v>145</v>
      </c>
      <c r="I33" s="129">
        <v>1</v>
      </c>
      <c r="J33" s="129" t="s">
        <v>1079</v>
      </c>
      <c r="K33" s="463">
        <v>261.55500000000001</v>
      </c>
      <c r="L33" s="215"/>
      <c r="M33" s="186"/>
      <c r="N33" s="325"/>
      <c r="O33" s="186"/>
      <c r="P33" s="325"/>
      <c r="Q33" s="186"/>
      <c r="R33" s="325"/>
      <c r="S33" s="186"/>
      <c r="T33" s="186"/>
      <c r="U33" s="325"/>
      <c r="V33" s="186"/>
      <c r="W33" s="325"/>
      <c r="X33" s="186"/>
      <c r="Y33" s="187"/>
      <c r="Z33" s="574" t="s">
        <v>927</v>
      </c>
      <c r="AA33" s="576">
        <f>K33*L33+K33*M33+K33*N33+K33*O33+K33*P33+K33*Q33+K33*S33+K33*U33+K33*V33+K33*W33+K33*X33+K33*Y33+K33*T33+K33*R33</f>
        <v>0</v>
      </c>
      <c r="AB33" s="129" t="str">
        <f t="shared" si="47"/>
        <v>No</v>
      </c>
      <c r="AC33" s="327" t="str">
        <f t="shared" si="3"/>
        <v>No</v>
      </c>
      <c r="AD33" s="12"/>
      <c r="AE33" s="213">
        <v>1</v>
      </c>
      <c r="AF33" s="214">
        <f t="shared" si="46"/>
        <v>0</v>
      </c>
      <c r="AH33" s="479">
        <v>3.45</v>
      </c>
      <c r="AI33" s="478">
        <f t="shared" si="4"/>
        <v>0</v>
      </c>
      <c r="AJ33" s="313">
        <f t="shared" si="5"/>
        <v>0</v>
      </c>
      <c r="AK33" s="313">
        <f t="shared" si="6"/>
        <v>0</v>
      </c>
      <c r="AL33" s="313">
        <f t="shared" si="7"/>
        <v>0</v>
      </c>
      <c r="AM33" s="313">
        <f t="shared" si="8"/>
        <v>0</v>
      </c>
      <c r="AN33" s="313">
        <f t="shared" si="9"/>
        <v>0</v>
      </c>
      <c r="AO33" s="313">
        <f t="shared" si="10"/>
        <v>0</v>
      </c>
      <c r="AP33" s="313">
        <f t="shared" si="11"/>
        <v>0</v>
      </c>
      <c r="AQ33" s="313">
        <f t="shared" si="12"/>
        <v>0</v>
      </c>
      <c r="AR33" s="313">
        <f t="shared" si="13"/>
        <v>0</v>
      </c>
      <c r="AS33" s="313">
        <f t="shared" si="14"/>
        <v>0</v>
      </c>
      <c r="AT33" s="313">
        <f t="shared" si="15"/>
        <v>0</v>
      </c>
      <c r="AU33" s="313">
        <f t="shared" si="16"/>
        <v>0</v>
      </c>
      <c r="AV33" s="313">
        <f t="shared" si="17"/>
        <v>0</v>
      </c>
      <c r="AW33" s="313">
        <f t="shared" si="18"/>
        <v>0</v>
      </c>
      <c r="AX33" s="313"/>
      <c r="AY33" s="494">
        <v>1</v>
      </c>
      <c r="AZ33" s="171">
        <v>6</v>
      </c>
      <c r="BA33" s="169"/>
      <c r="BB33" s="171"/>
      <c r="BD33" s="12">
        <f t="shared" si="19"/>
        <v>0</v>
      </c>
      <c r="BE33" s="12">
        <f t="shared" si="20"/>
        <v>0</v>
      </c>
      <c r="BF33" s="12">
        <f t="shared" si="21"/>
        <v>0</v>
      </c>
      <c r="BG33" s="12">
        <f t="shared" si="22"/>
        <v>0</v>
      </c>
      <c r="BH33" s="12">
        <f t="shared" si="23"/>
        <v>0</v>
      </c>
      <c r="BI33" s="12">
        <f t="shared" si="24"/>
        <v>0</v>
      </c>
      <c r="BJ33" s="12">
        <f t="shared" si="25"/>
        <v>0</v>
      </c>
      <c r="BK33" s="12">
        <f t="shared" si="26"/>
        <v>0</v>
      </c>
      <c r="BM33" s="129">
        <f t="shared" si="27"/>
        <v>0</v>
      </c>
      <c r="BN33" s="129">
        <f t="shared" si="28"/>
        <v>0</v>
      </c>
      <c r="BO33" s="129">
        <f t="shared" si="29"/>
        <v>0</v>
      </c>
      <c r="BQ33" s="12">
        <f t="shared" si="30"/>
        <v>0</v>
      </c>
      <c r="BR33" s="12">
        <f t="shared" si="31"/>
        <v>0</v>
      </c>
      <c r="BS33" s="12">
        <f t="shared" si="32"/>
        <v>0</v>
      </c>
      <c r="BT33" s="12">
        <f t="shared" si="33"/>
        <v>0</v>
      </c>
      <c r="BU33" s="12">
        <f t="shared" si="34"/>
        <v>0</v>
      </c>
      <c r="BV33" s="12">
        <f t="shared" si="35"/>
        <v>0</v>
      </c>
      <c r="BW33" s="12">
        <f t="shared" si="36"/>
        <v>0</v>
      </c>
      <c r="BX33" s="12">
        <f t="shared" si="37"/>
        <v>0</v>
      </c>
      <c r="BY33" s="12">
        <f t="shared" si="38"/>
        <v>0</v>
      </c>
      <c r="BZ33" s="12">
        <f t="shared" si="39"/>
        <v>0</v>
      </c>
      <c r="CA33" s="12">
        <f t="shared" si="40"/>
        <v>0</v>
      </c>
      <c r="CB33" s="12">
        <f t="shared" si="41"/>
        <v>0</v>
      </c>
      <c r="CC33" s="12">
        <f t="shared" si="42"/>
        <v>0</v>
      </c>
      <c r="CD33" s="12">
        <f t="shared" si="43"/>
        <v>0</v>
      </c>
      <c r="CE33" s="12">
        <f t="shared" si="44"/>
        <v>0</v>
      </c>
      <c r="CF33" s="12">
        <f t="shared" si="45"/>
        <v>0</v>
      </c>
    </row>
    <row r="34" spans="1:84" s="129" customFormat="1" ht="60" customHeight="1">
      <c r="A34" s="451"/>
      <c r="B34" s="466"/>
      <c r="C34" s="39"/>
      <c r="D34" s="467" t="s">
        <v>242</v>
      </c>
      <c r="E34" s="385" t="s">
        <v>1092</v>
      </c>
      <c r="F34" s="449" t="s">
        <v>170</v>
      </c>
      <c r="G34" s="449" t="s">
        <v>67</v>
      </c>
      <c r="H34" s="449" t="s">
        <v>145</v>
      </c>
      <c r="I34" s="384">
        <v>1</v>
      </c>
      <c r="J34" s="384" t="s">
        <v>1079</v>
      </c>
      <c r="K34" s="468">
        <v>289.38000000000005</v>
      </c>
      <c r="L34" s="387"/>
      <c r="M34" s="388"/>
      <c r="N34" s="389"/>
      <c r="O34" s="388"/>
      <c r="P34" s="389"/>
      <c r="Q34" s="388"/>
      <c r="R34" s="389"/>
      <c r="S34" s="388"/>
      <c r="T34" s="388"/>
      <c r="U34" s="389"/>
      <c r="V34" s="388"/>
      <c r="W34" s="389"/>
      <c r="X34" s="388"/>
      <c r="Y34" s="390"/>
      <c r="Z34" s="387"/>
      <c r="AA34" s="578">
        <f>K34*L34+K34*M34+K34*N34+K34*O34+K34*P34+K34*Q34+K34*S34+K34*U34+K34*V34+K34*W34+K34*X34+K34*Y34+K34*T34+K34*Z34+K34*R34</f>
        <v>0</v>
      </c>
      <c r="AB34" s="384" t="str">
        <f>IF(SUM(L34:Z34)&gt;0,"Yes","No")</f>
        <v>No</v>
      </c>
      <c r="AC34" s="391" t="str">
        <f t="shared" si="3"/>
        <v>No</v>
      </c>
      <c r="AD34" s="12"/>
      <c r="AE34" s="217">
        <v>1</v>
      </c>
      <c r="AF34" s="218">
        <f>AE34*SUM(L34:Z34)</f>
        <v>0</v>
      </c>
      <c r="AH34" s="480">
        <v>3.45</v>
      </c>
      <c r="AI34" s="478">
        <f t="shared" si="4"/>
        <v>0</v>
      </c>
      <c r="AJ34" s="313">
        <f t="shared" si="5"/>
        <v>0</v>
      </c>
      <c r="AK34" s="313">
        <f t="shared" si="6"/>
        <v>0</v>
      </c>
      <c r="AL34" s="313">
        <f t="shared" si="7"/>
        <v>0</v>
      </c>
      <c r="AM34" s="313">
        <f t="shared" si="8"/>
        <v>0</v>
      </c>
      <c r="AN34" s="313">
        <f t="shared" si="9"/>
        <v>0</v>
      </c>
      <c r="AO34" s="313">
        <f t="shared" si="10"/>
        <v>0</v>
      </c>
      <c r="AP34" s="313">
        <f t="shared" si="11"/>
        <v>0</v>
      </c>
      <c r="AQ34" s="313">
        <f t="shared" si="12"/>
        <v>0</v>
      </c>
      <c r="AR34" s="313">
        <f t="shared" si="13"/>
        <v>0</v>
      </c>
      <c r="AS34" s="313">
        <f t="shared" si="14"/>
        <v>0</v>
      </c>
      <c r="AT34" s="313">
        <f t="shared" si="15"/>
        <v>0</v>
      </c>
      <c r="AU34" s="313">
        <f t="shared" si="16"/>
        <v>0</v>
      </c>
      <c r="AV34" s="313">
        <f t="shared" si="17"/>
        <v>0</v>
      </c>
      <c r="AW34" s="313">
        <f t="shared" si="18"/>
        <v>0</v>
      </c>
      <c r="AX34" s="313">
        <f>I34*Z34</f>
        <v>0</v>
      </c>
      <c r="AY34" s="495">
        <v>1</v>
      </c>
      <c r="AZ34" s="386">
        <v>6</v>
      </c>
      <c r="BA34" s="340"/>
      <c r="BB34" s="386"/>
      <c r="BD34" s="12">
        <f t="shared" si="19"/>
        <v>0</v>
      </c>
      <c r="BE34" s="12">
        <f t="shared" si="20"/>
        <v>0</v>
      </c>
      <c r="BF34" s="12">
        <f t="shared" si="21"/>
        <v>0</v>
      </c>
      <c r="BG34" s="12">
        <f t="shared" si="22"/>
        <v>0</v>
      </c>
      <c r="BH34" s="12">
        <f t="shared" si="23"/>
        <v>0</v>
      </c>
      <c r="BI34" s="12">
        <f t="shared" si="24"/>
        <v>0</v>
      </c>
      <c r="BJ34" s="12">
        <f t="shared" si="25"/>
        <v>0</v>
      </c>
      <c r="BK34" s="12">
        <f t="shared" si="26"/>
        <v>0</v>
      </c>
      <c r="BM34" s="129">
        <f t="shared" si="27"/>
        <v>0</v>
      </c>
      <c r="BN34" s="129">
        <f t="shared" si="28"/>
        <v>0</v>
      </c>
      <c r="BO34" s="129">
        <f t="shared" si="29"/>
        <v>0</v>
      </c>
      <c r="BQ34" s="12">
        <f t="shared" si="30"/>
        <v>0</v>
      </c>
      <c r="BR34" s="12">
        <f t="shared" si="31"/>
        <v>0</v>
      </c>
      <c r="BS34" s="12">
        <f t="shared" si="32"/>
        <v>0</v>
      </c>
      <c r="BT34" s="12">
        <f t="shared" si="33"/>
        <v>0</v>
      </c>
      <c r="BU34" s="12">
        <f t="shared" si="34"/>
        <v>0</v>
      </c>
      <c r="BV34" s="12">
        <f t="shared" si="35"/>
        <v>0</v>
      </c>
      <c r="BW34" s="12">
        <f t="shared" si="36"/>
        <v>0</v>
      </c>
      <c r="BX34" s="12">
        <f t="shared" si="37"/>
        <v>0</v>
      </c>
      <c r="BY34" s="12">
        <f t="shared" si="38"/>
        <v>0</v>
      </c>
      <c r="BZ34" s="12">
        <f t="shared" si="39"/>
        <v>0</v>
      </c>
      <c r="CA34" s="12">
        <f t="shared" si="40"/>
        <v>0</v>
      </c>
      <c r="CB34" s="12">
        <f t="shared" si="41"/>
        <v>0</v>
      </c>
      <c r="CC34" s="12">
        <f t="shared" si="42"/>
        <v>0</v>
      </c>
      <c r="CD34" s="12">
        <f t="shared" si="43"/>
        <v>0</v>
      </c>
      <c r="CE34" s="12">
        <f t="shared" si="44"/>
        <v>0</v>
      </c>
      <c r="CF34" s="12">
        <f t="shared" si="45"/>
        <v>0</v>
      </c>
    </row>
    <row r="35" spans="1:84" s="129" customFormat="1" ht="35.4" customHeight="1">
      <c r="B35" s="128"/>
      <c r="C35" s="131"/>
      <c r="D35" s="127"/>
      <c r="E35" s="128"/>
      <c r="F35" s="127"/>
      <c r="G35" s="127"/>
      <c r="H35" s="127"/>
      <c r="I35" s="127"/>
      <c r="J35" s="131"/>
      <c r="K35" s="130"/>
      <c r="L35" s="296" t="s">
        <v>599</v>
      </c>
      <c r="N35" s="65"/>
      <c r="O35" s="131"/>
      <c r="P35" s="131"/>
      <c r="Q35" s="131"/>
      <c r="R35" s="131"/>
      <c r="S35" s="131"/>
      <c r="T35" s="131"/>
      <c r="U35" s="630"/>
      <c r="V35" s="631"/>
      <c r="W35" s="631"/>
      <c r="X35" s="219"/>
      <c r="Y35" s="219"/>
      <c r="Z35" s="219"/>
      <c r="AA35" s="225"/>
      <c r="AB35" s="225" t="s">
        <v>31</v>
      </c>
      <c r="AC35" s="225" t="s">
        <v>31</v>
      </c>
      <c r="AH35" s="477"/>
      <c r="AI35" s="477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130"/>
      <c r="AY35" s="492"/>
      <c r="AZ35" s="170"/>
      <c r="BA35" s="168"/>
      <c r="BB35" s="170"/>
      <c r="BE35" s="629"/>
      <c r="BF35" s="629"/>
      <c r="BG35" s="629"/>
      <c r="BH35" s="629"/>
      <c r="BI35" s="629"/>
      <c r="BJ35" s="629"/>
      <c r="BK35" s="629"/>
      <c r="BL35" s="629"/>
      <c r="BM35" s="629"/>
      <c r="BN35" s="629"/>
      <c r="BO35" s="629"/>
      <c r="BP35" s="629"/>
    </row>
    <row r="36" spans="1:84" s="12" customFormat="1" ht="60" customHeight="1" thickBot="1">
      <c r="A36" s="375"/>
      <c r="B36" s="376"/>
      <c r="C36" s="377"/>
      <c r="D36" s="545" t="s">
        <v>220</v>
      </c>
      <c r="E36" s="546"/>
      <c r="F36" s="547" t="s">
        <v>170</v>
      </c>
      <c r="G36" s="548" t="s">
        <v>169</v>
      </c>
      <c r="H36" s="549" t="s">
        <v>146</v>
      </c>
      <c r="I36" s="253">
        <v>4</v>
      </c>
      <c r="J36" s="548" t="s">
        <v>1079</v>
      </c>
      <c r="K36" s="550">
        <v>367.5</v>
      </c>
      <c r="L36" s="551"/>
      <c r="M36" s="552"/>
      <c r="N36" s="553"/>
      <c r="O36" s="552"/>
      <c r="P36" s="553"/>
      <c r="Q36" s="552"/>
      <c r="R36" s="553"/>
      <c r="S36" s="552"/>
      <c r="T36" s="552"/>
      <c r="U36" s="553"/>
      <c r="V36" s="552"/>
      <c r="W36" s="553"/>
      <c r="X36" s="552"/>
      <c r="Y36" s="554"/>
      <c r="Z36" s="555" t="s">
        <v>927</v>
      </c>
      <c r="AA36" s="573">
        <f>K36*L36+K36*M36+K36*N36+K36*O36+K36*P36+K36*Q36+K36*S36+K36*U36+K36*V36+K36*W36+K36*X36+K36*Y36+K36*T36+K36*R36</f>
        <v>0</v>
      </c>
      <c r="AB36" s="253" t="str">
        <f t="shared" ref="AB36:AB37" si="48">IF(SUM(L36:Y36)&gt;0,"Yes","No")</f>
        <v>No</v>
      </c>
      <c r="AC36" s="556" t="str">
        <f t="shared" ref="AC36:AC51" si="49">IF(B36="New","Yes","No")</f>
        <v>No</v>
      </c>
      <c r="AE36" s="213">
        <v>2</v>
      </c>
      <c r="AF36" s="214">
        <f>AE36*SUM(L36:Y36)</f>
        <v>0</v>
      </c>
      <c r="AH36" s="478">
        <v>1.4</v>
      </c>
      <c r="AI36" s="478">
        <f>SUM(L36:Y36)*AH36</f>
        <v>0</v>
      </c>
      <c r="AJ36" s="313">
        <f>I36*L36</f>
        <v>0</v>
      </c>
      <c r="AK36" s="313">
        <f>$I$36*M36</f>
        <v>0</v>
      </c>
      <c r="AL36" s="313">
        <f>$I$36*N36</f>
        <v>0</v>
      </c>
      <c r="AM36" s="313">
        <f>$I$36*O36</f>
        <v>0</v>
      </c>
      <c r="AN36" s="313">
        <f>$I$36*P36</f>
        <v>0</v>
      </c>
      <c r="AO36" s="313">
        <f>$I$36*Q36</f>
        <v>0</v>
      </c>
      <c r="AP36" s="313">
        <f t="shared" ref="AP36:AP51" si="50">I36*R36</f>
        <v>0</v>
      </c>
      <c r="AQ36" s="313">
        <f t="shared" ref="AQ36:AW36" si="51">$I$36*S36</f>
        <v>0</v>
      </c>
      <c r="AR36" s="313">
        <f t="shared" si="51"/>
        <v>0</v>
      </c>
      <c r="AS36" s="313">
        <f t="shared" si="51"/>
        <v>0</v>
      </c>
      <c r="AT36" s="313">
        <f t="shared" si="51"/>
        <v>0</v>
      </c>
      <c r="AU36" s="313">
        <f t="shared" si="51"/>
        <v>0</v>
      </c>
      <c r="AV36" s="313">
        <f t="shared" si="51"/>
        <v>0</v>
      </c>
      <c r="AW36" s="313">
        <f t="shared" si="51"/>
        <v>0</v>
      </c>
      <c r="AX36" s="313"/>
      <c r="AY36" s="493">
        <v>2</v>
      </c>
      <c r="AZ36" s="378">
        <v>12</v>
      </c>
      <c r="BA36" s="315"/>
      <c r="BB36" s="378"/>
      <c r="BD36" s="12">
        <f t="shared" ref="BD36:BD51" si="52">IF(G36="XS",IF(SUM(L36:Z36)&gt;0,SUM(L36:Z36),0),0)*I36</f>
        <v>0</v>
      </c>
      <c r="BE36" s="12">
        <f t="shared" ref="BE36:BE51" si="53">IF(G36="S",IF(SUM(L36:Z36)&gt;0,SUM(L36:Z36),0),0)*I36</f>
        <v>0</v>
      </c>
      <c r="BF36" s="12">
        <f t="shared" ref="BF36:BF51" si="54">IF(G36="M",IF(SUM(L36:Z36)&gt;0,SUM(L36:Z36),0),0)*I36</f>
        <v>0</v>
      </c>
      <c r="BG36" s="12">
        <f t="shared" ref="BG36:BG51" si="55">IF(G36="L",IF(SUM(L36:Z36)&gt;0,SUM(L36:Z36),0),0)*I36</f>
        <v>0</v>
      </c>
      <c r="BH36" s="12">
        <f t="shared" ref="BH36:BH51" si="56">IF(G36="XL",IF(SUM(L36:Z36)&gt;0,SUM(L36:Z36),0),0)*I36</f>
        <v>0</v>
      </c>
      <c r="BI36" s="12">
        <f t="shared" ref="BI36:BI51" si="57">IF(G36="2XL",IF(SUM(L36:Z36)&gt;0,SUM(L36:Z36),0),0)*I36</f>
        <v>0</v>
      </c>
      <c r="BJ36" s="12">
        <f t="shared" ref="BJ36:BJ51" si="58">IF(G36="3XL",IF(SUM(L36:Z36)&gt;0,SUM(L36:Z36),0),0)*I36</f>
        <v>0</v>
      </c>
      <c r="BK36" s="12">
        <f t="shared" ref="BK36:BK51" si="59">IF(G36="various",IF(SUM(L36:Z36)&gt;0,SUM(L36:Z36),0),0)*I36</f>
        <v>0</v>
      </c>
      <c r="BM36" s="129">
        <f t="shared" ref="BM36:BM51" si="60">IF(E36="",IF(SUM(L36:Z36)&gt;0,SUM(L36:Z36),0),0)*I36</f>
        <v>0</v>
      </c>
      <c r="BN36" s="129">
        <f t="shared" ref="BN36:BN51" si="61">IF(E36="Dual tex.",IF(SUM(L36:Z36)&gt;0,SUM(L36:Z36),0),0)*I36</f>
        <v>0</v>
      </c>
      <c r="BO36" s="129">
        <f t="shared" ref="BO36:BO51" si="62">IF(E36="No tex.",IF(SUM(L36:Z36)&gt;0,SUM(L36:Z36),0),0)*I36</f>
        <v>0</v>
      </c>
      <c r="BP36" s="129"/>
      <c r="BQ36" s="12">
        <f t="shared" ref="BQ36:BQ51" si="63">IF(F36="sloper",IF(SUM(L36:Z36)&gt;0,SUM(L36:Z36),0),0)*I36</f>
        <v>0</v>
      </c>
      <c r="BR36" s="12">
        <f t="shared" ref="BR36:BR51" si="64">IF(F36="footholds",IF(SUM(L36:Z36)&gt;0,SUM(L36:Z36),0),0)*I36</f>
        <v>0</v>
      </c>
      <c r="BS36" s="12">
        <f t="shared" ref="BS36:BS51" si="65">IF(F36="micros",IF(SUM(L36:Z36)&gt;0,SUM(L36:Z36),0),0)*I36</f>
        <v>0</v>
      </c>
      <c r="BT36" s="12">
        <f t="shared" ref="BT36:BT51" si="66">IF(F36="jug",IF(SUM(L36:Z36)&gt;0,SUM(L36:Z36),0),0)*I36</f>
        <v>0</v>
      </c>
      <c r="BU36" s="12">
        <f t="shared" ref="BU36:BU51" si="67">IF(F36="ledge",IF(SUM(L36:Z36)&gt;0,SUM(L36:Z36),0),0)*I36</f>
        <v>0</v>
      </c>
      <c r="BV36" s="12">
        <f t="shared" ref="BV36:BV51" si="68">IF(F36="edge",IF(SUM(L36:Z36)&gt;0,SUM(L36:Z36),0),0)*I36</f>
        <v>0</v>
      </c>
      <c r="BW36" s="12">
        <f t="shared" ref="BW36:BW51" si="69">IF(F36="crimp",IF(SUM(L36:Z36)&gt;0,SUM(L36:Z36),0),0)*I36</f>
        <v>0</v>
      </c>
      <c r="BX36" s="12">
        <f t="shared" ref="BX36:BX51" si="70">IF(F36="incut",IF(SUM(L36:Z36)&gt;0,SUM(L36:Z36),0),0)*I36</f>
        <v>0</v>
      </c>
      <c r="BY36" s="12">
        <f t="shared" ref="BY36:BY51" si="71">IF(F36="dish",IF(SUM(L36:Z36)&gt;0,SUM(L36:Z36),0),0)*I36</f>
        <v>0</v>
      </c>
      <c r="BZ36" s="12">
        <f t="shared" ref="BZ36:BZ51" si="72">IF(F36="pinch",IF(SUM(L36:Z36)&gt;0,SUM(L36:Z36),0),0)*I36</f>
        <v>0</v>
      </c>
      <c r="CA36" s="12">
        <f t="shared" ref="CA36:CA51" si="73">IF(F36="pocket",IF(SUM(L36:Z36)&gt;0,SUM(L36:Z36),0),0)*I36</f>
        <v>0</v>
      </c>
      <c r="CB36" s="12">
        <f t="shared" ref="CB36:CB51" si="74">IF(F36="insert",IF(SUM(L36:Z36)&gt;0,SUM(L36:Z36),0),0)*I36</f>
        <v>0</v>
      </c>
      <c r="CC36" s="12">
        <f t="shared" ref="CC36:CC51" si="75">IF(F36="feature",IF(SUM(L36:Z36)&gt;0,SUM(L36:Z36),0),0)*I36</f>
        <v>0</v>
      </c>
      <c r="CD36" s="12">
        <f t="shared" ref="CD36:CD51" si="76">IF(F36="scoop",IF(SUM(L36:Z36)&gt;0,SUM(L36:Z36),0),0)*I36</f>
        <v>0</v>
      </c>
      <c r="CE36" s="12">
        <f t="shared" ref="CE36:CE51" si="77">IF(F36="positive",IF(SUM(L36:Z36)&gt;0,SUM(L36:Z36),0),0)*I36</f>
        <v>0</v>
      </c>
      <c r="CF36" s="12">
        <f t="shared" ref="CF36:CF51" si="78">IF(F36="various",IF(SUM(L36:Z36)&gt;0,SUM(L36:Z36),0),0)*I36</f>
        <v>0</v>
      </c>
    </row>
    <row r="37" spans="1:84" s="12" customFormat="1" ht="60" customHeight="1" thickBot="1">
      <c r="A37" s="375"/>
      <c r="B37" s="320"/>
      <c r="C37" s="129"/>
      <c r="D37" s="423" t="s">
        <v>221</v>
      </c>
      <c r="E37" s="379"/>
      <c r="F37" s="446" t="s">
        <v>170</v>
      </c>
      <c r="G37" s="446" t="s">
        <v>168</v>
      </c>
      <c r="H37" s="446" t="s">
        <v>133</v>
      </c>
      <c r="I37" s="331">
        <v>2</v>
      </c>
      <c r="J37" s="331" t="s">
        <v>1079</v>
      </c>
      <c r="K37" s="443">
        <v>289.8</v>
      </c>
      <c r="L37" s="211"/>
      <c r="M37" s="188"/>
      <c r="N37" s="334"/>
      <c r="O37" s="188"/>
      <c r="P37" s="334"/>
      <c r="Q37" s="188"/>
      <c r="R37" s="334"/>
      <c r="S37" s="188"/>
      <c r="T37" s="188"/>
      <c r="U37" s="334"/>
      <c r="V37" s="188"/>
      <c r="W37" s="334"/>
      <c r="X37" s="188"/>
      <c r="Y37" s="189"/>
      <c r="Z37" s="575" t="s">
        <v>927</v>
      </c>
      <c r="AA37" s="577">
        <f t="shared" ref="AA37:AA43" si="79">K37*L37+K37*M37+K37*N37+K37*O37+K37*P37+K37*Q37+K37*S37+K37*U37+K37*V37+K37*W37+K37*X37+K37*Y37+K37*T37+K37*R37</f>
        <v>0</v>
      </c>
      <c r="AB37" s="331" t="str">
        <f t="shared" si="48"/>
        <v>No</v>
      </c>
      <c r="AC37" s="214" t="str">
        <f t="shared" si="49"/>
        <v>No</v>
      </c>
      <c r="AE37" s="213">
        <v>2</v>
      </c>
      <c r="AF37" s="214">
        <f t="shared" ref="AF37" si="80">AE37*SUM(L37:Y37)</f>
        <v>0</v>
      </c>
      <c r="AH37" s="479">
        <v>1.8</v>
      </c>
      <c r="AI37" s="478">
        <f t="shared" ref="AI37:AI51" si="81">SUM(L37:Y37)*AH37</f>
        <v>0</v>
      </c>
      <c r="AJ37" s="313">
        <f t="shared" ref="AJ37:AO37" si="82">$I$37*L37</f>
        <v>0</v>
      </c>
      <c r="AK37" s="313">
        <f t="shared" si="82"/>
        <v>0</v>
      </c>
      <c r="AL37" s="313">
        <f t="shared" si="82"/>
        <v>0</v>
      </c>
      <c r="AM37" s="313">
        <f t="shared" si="82"/>
        <v>0</v>
      </c>
      <c r="AN37" s="313">
        <f t="shared" si="82"/>
        <v>0</v>
      </c>
      <c r="AO37" s="313">
        <f t="shared" si="82"/>
        <v>0</v>
      </c>
      <c r="AP37" s="313">
        <f t="shared" si="50"/>
        <v>0</v>
      </c>
      <c r="AQ37" s="313">
        <f t="shared" ref="AQ37:AW37" si="83">$I$37*S37</f>
        <v>0</v>
      </c>
      <c r="AR37" s="313">
        <f t="shared" si="83"/>
        <v>0</v>
      </c>
      <c r="AS37" s="313">
        <f t="shared" si="83"/>
        <v>0</v>
      </c>
      <c r="AT37" s="313">
        <f t="shared" si="83"/>
        <v>0</v>
      </c>
      <c r="AU37" s="313">
        <f t="shared" si="83"/>
        <v>0</v>
      </c>
      <c r="AV37" s="313">
        <f t="shared" si="83"/>
        <v>0</v>
      </c>
      <c r="AW37" s="313">
        <f t="shared" si="83"/>
        <v>0</v>
      </c>
      <c r="AX37" s="445"/>
      <c r="AY37" s="494">
        <v>2</v>
      </c>
      <c r="AZ37" s="171">
        <v>8</v>
      </c>
      <c r="BA37" s="169"/>
      <c r="BB37" s="171"/>
      <c r="BD37" s="12">
        <f t="shared" si="52"/>
        <v>0</v>
      </c>
      <c r="BE37" s="12">
        <f t="shared" si="53"/>
        <v>0</v>
      </c>
      <c r="BF37" s="12">
        <f t="shared" si="54"/>
        <v>0</v>
      </c>
      <c r="BG37" s="12">
        <f t="shared" si="55"/>
        <v>0</v>
      </c>
      <c r="BH37" s="12">
        <f t="shared" si="56"/>
        <v>0</v>
      </c>
      <c r="BI37" s="12">
        <f t="shared" si="57"/>
        <v>0</v>
      </c>
      <c r="BJ37" s="12">
        <f t="shared" si="58"/>
        <v>0</v>
      </c>
      <c r="BK37" s="12">
        <f t="shared" si="59"/>
        <v>0</v>
      </c>
      <c r="BM37" s="129">
        <f t="shared" si="60"/>
        <v>0</v>
      </c>
      <c r="BN37" s="129">
        <f t="shared" si="61"/>
        <v>0</v>
      </c>
      <c r="BO37" s="129">
        <f t="shared" si="62"/>
        <v>0</v>
      </c>
      <c r="BP37" s="129"/>
      <c r="BQ37" s="12">
        <f t="shared" si="63"/>
        <v>0</v>
      </c>
      <c r="BR37" s="12">
        <f t="shared" si="64"/>
        <v>0</v>
      </c>
      <c r="BS37" s="12">
        <f t="shared" si="65"/>
        <v>0</v>
      </c>
      <c r="BT37" s="12">
        <f t="shared" si="66"/>
        <v>0</v>
      </c>
      <c r="BU37" s="12">
        <f t="shared" si="67"/>
        <v>0</v>
      </c>
      <c r="BV37" s="12">
        <f t="shared" si="68"/>
        <v>0</v>
      </c>
      <c r="BW37" s="12">
        <f t="shared" si="69"/>
        <v>0</v>
      </c>
      <c r="BX37" s="12">
        <f t="shared" si="70"/>
        <v>0</v>
      </c>
      <c r="BY37" s="12">
        <f t="shared" si="71"/>
        <v>0</v>
      </c>
      <c r="BZ37" s="12">
        <f t="shared" si="72"/>
        <v>0</v>
      </c>
      <c r="CA37" s="12">
        <f t="shared" si="73"/>
        <v>0</v>
      </c>
      <c r="CB37" s="12">
        <f t="shared" si="74"/>
        <v>0</v>
      </c>
      <c r="CC37" s="12">
        <f t="shared" si="75"/>
        <v>0</v>
      </c>
      <c r="CD37" s="12">
        <f t="shared" si="76"/>
        <v>0</v>
      </c>
      <c r="CE37" s="12">
        <f t="shared" si="77"/>
        <v>0</v>
      </c>
      <c r="CF37" s="12">
        <f t="shared" si="78"/>
        <v>0</v>
      </c>
    </row>
    <row r="38" spans="1:84" s="12" customFormat="1" ht="60" customHeight="1" thickBot="1">
      <c r="A38" s="375"/>
      <c r="B38" s="380"/>
      <c r="C38" s="129"/>
      <c r="D38" s="194" t="s">
        <v>222</v>
      </c>
      <c r="E38" s="381"/>
      <c r="F38" s="447" t="s">
        <v>170</v>
      </c>
      <c r="G38" s="448" t="s">
        <v>168</v>
      </c>
      <c r="H38" s="448" t="s">
        <v>122</v>
      </c>
      <c r="I38" s="12">
        <v>1</v>
      </c>
      <c r="J38" s="12" t="s">
        <v>1079</v>
      </c>
      <c r="K38" s="444">
        <v>144.9</v>
      </c>
      <c r="L38" s="215"/>
      <c r="M38" s="186"/>
      <c r="N38" s="325"/>
      <c r="O38" s="186"/>
      <c r="P38" s="325"/>
      <c r="Q38" s="186"/>
      <c r="R38" s="325"/>
      <c r="S38" s="186"/>
      <c r="T38" s="186"/>
      <c r="U38" s="325"/>
      <c r="V38" s="186"/>
      <c r="W38" s="325"/>
      <c r="X38" s="186"/>
      <c r="Y38" s="187"/>
      <c r="Z38" s="574" t="s">
        <v>927</v>
      </c>
      <c r="AA38" s="576">
        <f t="shared" si="79"/>
        <v>0</v>
      </c>
      <c r="AB38" s="12" t="str">
        <f t="shared" ref="AB38:AB41" si="84">IF(SUM(L38:Y38)&gt;0,"Yes","No")</f>
        <v>No</v>
      </c>
      <c r="AC38" s="327" t="str">
        <f t="shared" si="49"/>
        <v>No</v>
      </c>
      <c r="AE38" s="213">
        <v>1</v>
      </c>
      <c r="AF38" s="214">
        <f t="shared" ref="AF38:AF41" si="85">AE38*SUM(L38:Y38)</f>
        <v>0</v>
      </c>
      <c r="AH38" s="479">
        <v>0.9</v>
      </c>
      <c r="AI38" s="478">
        <f t="shared" si="81"/>
        <v>0</v>
      </c>
      <c r="AJ38" s="313">
        <f t="shared" ref="AJ38:AO38" si="86">$I38*L38</f>
        <v>0</v>
      </c>
      <c r="AK38" s="313">
        <f t="shared" si="86"/>
        <v>0</v>
      </c>
      <c r="AL38" s="313">
        <f t="shared" si="86"/>
        <v>0</v>
      </c>
      <c r="AM38" s="313">
        <f t="shared" si="86"/>
        <v>0</v>
      </c>
      <c r="AN38" s="313">
        <f t="shared" si="86"/>
        <v>0</v>
      </c>
      <c r="AO38" s="313">
        <f t="shared" si="86"/>
        <v>0</v>
      </c>
      <c r="AP38" s="313">
        <f t="shared" si="50"/>
        <v>0</v>
      </c>
      <c r="AQ38" s="313">
        <f t="shared" ref="AQ38:AW38" si="87">$I38*S38</f>
        <v>0</v>
      </c>
      <c r="AR38" s="313">
        <f t="shared" si="87"/>
        <v>0</v>
      </c>
      <c r="AS38" s="313">
        <f t="shared" si="87"/>
        <v>0</v>
      </c>
      <c r="AT38" s="313">
        <f t="shared" si="87"/>
        <v>0</v>
      </c>
      <c r="AU38" s="313">
        <f t="shared" si="87"/>
        <v>0</v>
      </c>
      <c r="AV38" s="313">
        <f t="shared" si="87"/>
        <v>0</v>
      </c>
      <c r="AW38" s="313">
        <f t="shared" si="87"/>
        <v>0</v>
      </c>
      <c r="AX38" s="445"/>
      <c r="AY38" s="494">
        <v>1</v>
      </c>
      <c r="AZ38" s="171">
        <v>4</v>
      </c>
      <c r="BA38" s="169"/>
      <c r="BB38" s="171"/>
      <c r="BD38" s="12">
        <f t="shared" si="52"/>
        <v>0</v>
      </c>
      <c r="BE38" s="12">
        <f t="shared" si="53"/>
        <v>0</v>
      </c>
      <c r="BF38" s="12">
        <f t="shared" si="54"/>
        <v>0</v>
      </c>
      <c r="BG38" s="12">
        <f t="shared" si="55"/>
        <v>0</v>
      </c>
      <c r="BH38" s="12">
        <f t="shared" si="56"/>
        <v>0</v>
      </c>
      <c r="BI38" s="12">
        <f t="shared" si="57"/>
        <v>0</v>
      </c>
      <c r="BJ38" s="12">
        <f t="shared" si="58"/>
        <v>0</v>
      </c>
      <c r="BK38" s="12">
        <f t="shared" si="59"/>
        <v>0</v>
      </c>
      <c r="BM38" s="129">
        <f t="shared" si="60"/>
        <v>0</v>
      </c>
      <c r="BN38" s="129">
        <f t="shared" si="61"/>
        <v>0</v>
      </c>
      <c r="BO38" s="129">
        <f t="shared" si="62"/>
        <v>0</v>
      </c>
      <c r="BQ38" s="12">
        <f t="shared" si="63"/>
        <v>0</v>
      </c>
      <c r="BR38" s="12">
        <f t="shared" si="64"/>
        <v>0</v>
      </c>
      <c r="BS38" s="12">
        <f t="shared" si="65"/>
        <v>0</v>
      </c>
      <c r="BT38" s="12">
        <f t="shared" si="66"/>
        <v>0</v>
      </c>
      <c r="BU38" s="12">
        <f t="shared" si="67"/>
        <v>0</v>
      </c>
      <c r="BV38" s="12">
        <f t="shared" si="68"/>
        <v>0</v>
      </c>
      <c r="BW38" s="12">
        <f t="shared" si="69"/>
        <v>0</v>
      </c>
      <c r="BX38" s="12">
        <f t="shared" si="70"/>
        <v>0</v>
      </c>
      <c r="BY38" s="12">
        <f t="shared" si="71"/>
        <v>0</v>
      </c>
      <c r="BZ38" s="12">
        <f t="shared" si="72"/>
        <v>0</v>
      </c>
      <c r="CA38" s="12">
        <f t="shared" si="73"/>
        <v>0</v>
      </c>
      <c r="CB38" s="12">
        <f t="shared" si="74"/>
        <v>0</v>
      </c>
      <c r="CC38" s="12">
        <f t="shared" si="75"/>
        <v>0</v>
      </c>
      <c r="CD38" s="12">
        <f t="shared" si="76"/>
        <v>0</v>
      </c>
      <c r="CE38" s="12">
        <f t="shared" si="77"/>
        <v>0</v>
      </c>
      <c r="CF38" s="12">
        <f t="shared" si="78"/>
        <v>0</v>
      </c>
    </row>
    <row r="39" spans="1:84" s="12" customFormat="1" ht="60" customHeight="1" thickBot="1">
      <c r="A39" s="375"/>
      <c r="B39" s="320"/>
      <c r="C39" s="129"/>
      <c r="D39" s="423" t="s">
        <v>223</v>
      </c>
      <c r="E39" s="379"/>
      <c r="F39" s="446" t="s">
        <v>170</v>
      </c>
      <c r="G39" s="446" t="s">
        <v>168</v>
      </c>
      <c r="H39" s="446" t="s">
        <v>123</v>
      </c>
      <c r="I39" s="331">
        <v>1</v>
      </c>
      <c r="J39" s="331" t="s">
        <v>1079</v>
      </c>
      <c r="K39" s="443">
        <v>152.25</v>
      </c>
      <c r="L39" s="211"/>
      <c r="M39" s="188"/>
      <c r="N39" s="334"/>
      <c r="O39" s="188"/>
      <c r="P39" s="334"/>
      <c r="Q39" s="188"/>
      <c r="R39" s="334"/>
      <c r="S39" s="188"/>
      <c r="T39" s="188"/>
      <c r="U39" s="334"/>
      <c r="V39" s="188"/>
      <c r="W39" s="334"/>
      <c r="X39" s="188"/>
      <c r="Y39" s="189"/>
      <c r="Z39" s="575" t="s">
        <v>927</v>
      </c>
      <c r="AA39" s="577">
        <f t="shared" si="79"/>
        <v>0</v>
      </c>
      <c r="AB39" s="331" t="str">
        <f t="shared" si="84"/>
        <v>No</v>
      </c>
      <c r="AC39" s="214" t="str">
        <f t="shared" si="49"/>
        <v>No</v>
      </c>
      <c r="AE39" s="213">
        <v>1</v>
      </c>
      <c r="AF39" s="214">
        <f t="shared" si="85"/>
        <v>0</v>
      </c>
      <c r="AH39" s="479">
        <v>1.2</v>
      </c>
      <c r="AI39" s="478">
        <f t="shared" si="81"/>
        <v>0</v>
      </c>
      <c r="AJ39" s="313">
        <f t="shared" ref="AJ39:AO39" si="88">$I$39*L39</f>
        <v>0</v>
      </c>
      <c r="AK39" s="313">
        <f t="shared" si="88"/>
        <v>0</v>
      </c>
      <c r="AL39" s="313">
        <f t="shared" si="88"/>
        <v>0</v>
      </c>
      <c r="AM39" s="313">
        <f t="shared" si="88"/>
        <v>0</v>
      </c>
      <c r="AN39" s="313">
        <f t="shared" si="88"/>
        <v>0</v>
      </c>
      <c r="AO39" s="313">
        <f t="shared" si="88"/>
        <v>0</v>
      </c>
      <c r="AP39" s="313">
        <f t="shared" si="50"/>
        <v>0</v>
      </c>
      <c r="AQ39" s="313">
        <f t="shared" ref="AQ39:AW39" si="89">$I$39*S39</f>
        <v>0</v>
      </c>
      <c r="AR39" s="313">
        <f t="shared" si="89"/>
        <v>0</v>
      </c>
      <c r="AS39" s="313">
        <f t="shared" si="89"/>
        <v>0</v>
      </c>
      <c r="AT39" s="313">
        <f t="shared" si="89"/>
        <v>0</v>
      </c>
      <c r="AU39" s="313">
        <f t="shared" si="89"/>
        <v>0</v>
      </c>
      <c r="AV39" s="313">
        <f t="shared" si="89"/>
        <v>0</v>
      </c>
      <c r="AW39" s="313">
        <f t="shared" si="89"/>
        <v>0</v>
      </c>
      <c r="AX39" s="445"/>
      <c r="AY39" s="494">
        <v>1</v>
      </c>
      <c r="AZ39" s="171">
        <v>4</v>
      </c>
      <c r="BA39" s="169"/>
      <c r="BB39" s="171"/>
      <c r="BD39" s="12">
        <f t="shared" si="52"/>
        <v>0</v>
      </c>
      <c r="BE39" s="12">
        <f t="shared" si="53"/>
        <v>0</v>
      </c>
      <c r="BF39" s="12">
        <f t="shared" si="54"/>
        <v>0</v>
      </c>
      <c r="BG39" s="12">
        <f t="shared" si="55"/>
        <v>0</v>
      </c>
      <c r="BH39" s="12">
        <f t="shared" si="56"/>
        <v>0</v>
      </c>
      <c r="BI39" s="12">
        <f t="shared" si="57"/>
        <v>0</v>
      </c>
      <c r="BJ39" s="12">
        <f t="shared" si="58"/>
        <v>0</v>
      </c>
      <c r="BK39" s="12">
        <f t="shared" si="59"/>
        <v>0</v>
      </c>
      <c r="BM39" s="129">
        <f t="shared" si="60"/>
        <v>0</v>
      </c>
      <c r="BN39" s="129">
        <f t="shared" si="61"/>
        <v>0</v>
      </c>
      <c r="BO39" s="129">
        <f t="shared" si="62"/>
        <v>0</v>
      </c>
      <c r="BQ39" s="12">
        <f t="shared" si="63"/>
        <v>0</v>
      </c>
      <c r="BR39" s="12">
        <f t="shared" si="64"/>
        <v>0</v>
      </c>
      <c r="BS39" s="12">
        <f t="shared" si="65"/>
        <v>0</v>
      </c>
      <c r="BT39" s="12">
        <f t="shared" si="66"/>
        <v>0</v>
      </c>
      <c r="BU39" s="12">
        <f t="shared" si="67"/>
        <v>0</v>
      </c>
      <c r="BV39" s="12">
        <f t="shared" si="68"/>
        <v>0</v>
      </c>
      <c r="BW39" s="12">
        <f t="shared" si="69"/>
        <v>0</v>
      </c>
      <c r="BX39" s="12">
        <f t="shared" si="70"/>
        <v>0</v>
      </c>
      <c r="BY39" s="12">
        <f t="shared" si="71"/>
        <v>0</v>
      </c>
      <c r="BZ39" s="12">
        <f t="shared" si="72"/>
        <v>0</v>
      </c>
      <c r="CA39" s="12">
        <f t="shared" si="73"/>
        <v>0</v>
      </c>
      <c r="CB39" s="12">
        <f t="shared" si="74"/>
        <v>0</v>
      </c>
      <c r="CC39" s="12">
        <f t="shared" si="75"/>
        <v>0</v>
      </c>
      <c r="CD39" s="12">
        <f t="shared" si="76"/>
        <v>0</v>
      </c>
      <c r="CE39" s="12">
        <f t="shared" si="77"/>
        <v>0</v>
      </c>
      <c r="CF39" s="12">
        <f t="shared" si="78"/>
        <v>0</v>
      </c>
    </row>
    <row r="40" spans="1:84" s="12" customFormat="1" ht="60" customHeight="1" thickBot="1">
      <c r="A40" s="375"/>
      <c r="B40" s="380"/>
      <c r="C40" s="129"/>
      <c r="D40" s="194" t="s">
        <v>224</v>
      </c>
      <c r="E40" s="381"/>
      <c r="F40" s="447" t="s">
        <v>170</v>
      </c>
      <c r="G40" s="448" t="s">
        <v>168</v>
      </c>
      <c r="H40" s="448" t="s">
        <v>124</v>
      </c>
      <c r="I40" s="12">
        <v>1</v>
      </c>
      <c r="J40" s="12" t="s">
        <v>1079</v>
      </c>
      <c r="K40" s="444">
        <v>152.25</v>
      </c>
      <c r="L40" s="215"/>
      <c r="M40" s="186"/>
      <c r="N40" s="325"/>
      <c r="O40" s="186"/>
      <c r="P40" s="325"/>
      <c r="Q40" s="186"/>
      <c r="R40" s="325"/>
      <c r="S40" s="186"/>
      <c r="T40" s="186"/>
      <c r="U40" s="325"/>
      <c r="V40" s="186"/>
      <c r="W40" s="325"/>
      <c r="X40" s="186"/>
      <c r="Y40" s="187"/>
      <c r="Z40" s="574" t="s">
        <v>927</v>
      </c>
      <c r="AA40" s="576">
        <f t="shared" si="79"/>
        <v>0</v>
      </c>
      <c r="AB40" s="12" t="str">
        <f t="shared" si="84"/>
        <v>No</v>
      </c>
      <c r="AC40" s="327" t="str">
        <f t="shared" si="49"/>
        <v>No</v>
      </c>
      <c r="AE40" s="213">
        <v>1</v>
      </c>
      <c r="AF40" s="214">
        <f t="shared" si="85"/>
        <v>0</v>
      </c>
      <c r="AH40" s="479">
        <v>1.1000000000000001</v>
      </c>
      <c r="AI40" s="478">
        <f t="shared" si="81"/>
        <v>0</v>
      </c>
      <c r="AJ40" s="313">
        <f t="shared" ref="AJ40:AO40" si="90">$I$40*L40</f>
        <v>0</v>
      </c>
      <c r="AK40" s="313">
        <f t="shared" si="90"/>
        <v>0</v>
      </c>
      <c r="AL40" s="313">
        <f t="shared" si="90"/>
        <v>0</v>
      </c>
      <c r="AM40" s="313">
        <f t="shared" si="90"/>
        <v>0</v>
      </c>
      <c r="AN40" s="313">
        <f t="shared" si="90"/>
        <v>0</v>
      </c>
      <c r="AO40" s="313">
        <f t="shared" si="90"/>
        <v>0</v>
      </c>
      <c r="AP40" s="313">
        <f t="shared" si="50"/>
        <v>0</v>
      </c>
      <c r="AQ40" s="313">
        <f t="shared" ref="AQ40:AW40" si="91">$I$40*S40</f>
        <v>0</v>
      </c>
      <c r="AR40" s="313">
        <f t="shared" si="91"/>
        <v>0</v>
      </c>
      <c r="AS40" s="313">
        <f t="shared" si="91"/>
        <v>0</v>
      </c>
      <c r="AT40" s="313">
        <f t="shared" si="91"/>
        <v>0</v>
      </c>
      <c r="AU40" s="313">
        <f t="shared" si="91"/>
        <v>0</v>
      </c>
      <c r="AV40" s="313">
        <f t="shared" si="91"/>
        <v>0</v>
      </c>
      <c r="AW40" s="313">
        <f t="shared" si="91"/>
        <v>0</v>
      </c>
      <c r="AX40" s="445"/>
      <c r="AY40" s="494">
        <v>1</v>
      </c>
      <c r="AZ40" s="171">
        <v>4</v>
      </c>
      <c r="BA40" s="169"/>
      <c r="BB40" s="171"/>
      <c r="BD40" s="12">
        <f t="shared" si="52"/>
        <v>0</v>
      </c>
      <c r="BE40" s="12">
        <f t="shared" si="53"/>
        <v>0</v>
      </c>
      <c r="BF40" s="12">
        <f t="shared" si="54"/>
        <v>0</v>
      </c>
      <c r="BG40" s="12">
        <f t="shared" si="55"/>
        <v>0</v>
      </c>
      <c r="BH40" s="12">
        <f t="shared" si="56"/>
        <v>0</v>
      </c>
      <c r="BI40" s="12">
        <f t="shared" si="57"/>
        <v>0</v>
      </c>
      <c r="BJ40" s="12">
        <f t="shared" si="58"/>
        <v>0</v>
      </c>
      <c r="BK40" s="12">
        <f t="shared" si="59"/>
        <v>0</v>
      </c>
      <c r="BM40" s="129">
        <f t="shared" si="60"/>
        <v>0</v>
      </c>
      <c r="BN40" s="129">
        <f t="shared" si="61"/>
        <v>0</v>
      </c>
      <c r="BO40" s="129">
        <f t="shared" si="62"/>
        <v>0</v>
      </c>
      <c r="BQ40" s="12">
        <f t="shared" si="63"/>
        <v>0</v>
      </c>
      <c r="BR40" s="12">
        <f t="shared" si="64"/>
        <v>0</v>
      </c>
      <c r="BS40" s="12">
        <f t="shared" si="65"/>
        <v>0</v>
      </c>
      <c r="BT40" s="12">
        <f t="shared" si="66"/>
        <v>0</v>
      </c>
      <c r="BU40" s="12">
        <f t="shared" si="67"/>
        <v>0</v>
      </c>
      <c r="BV40" s="12">
        <f t="shared" si="68"/>
        <v>0</v>
      </c>
      <c r="BW40" s="12">
        <f t="shared" si="69"/>
        <v>0</v>
      </c>
      <c r="BX40" s="12">
        <f t="shared" si="70"/>
        <v>0</v>
      </c>
      <c r="BY40" s="12">
        <f t="shared" si="71"/>
        <v>0</v>
      </c>
      <c r="BZ40" s="12">
        <f t="shared" si="72"/>
        <v>0</v>
      </c>
      <c r="CA40" s="12">
        <f t="shared" si="73"/>
        <v>0</v>
      </c>
      <c r="CB40" s="12">
        <f t="shared" si="74"/>
        <v>0</v>
      </c>
      <c r="CC40" s="12">
        <f t="shared" si="75"/>
        <v>0</v>
      </c>
      <c r="CD40" s="12">
        <f t="shared" si="76"/>
        <v>0</v>
      </c>
      <c r="CE40" s="12">
        <f t="shared" si="77"/>
        <v>0</v>
      </c>
      <c r="CF40" s="12">
        <f t="shared" si="78"/>
        <v>0</v>
      </c>
    </row>
    <row r="41" spans="1:84" s="12" customFormat="1" ht="60" customHeight="1" thickBot="1">
      <c r="A41" s="375"/>
      <c r="B41" s="320"/>
      <c r="C41" s="129"/>
      <c r="D41" s="423" t="s">
        <v>225</v>
      </c>
      <c r="E41" s="379"/>
      <c r="F41" s="446" t="s">
        <v>170</v>
      </c>
      <c r="G41" s="446" t="s">
        <v>168</v>
      </c>
      <c r="H41" s="446" t="s">
        <v>125</v>
      </c>
      <c r="I41" s="331">
        <v>1</v>
      </c>
      <c r="J41" s="331" t="s">
        <v>1079</v>
      </c>
      <c r="K41" s="443">
        <v>149.1</v>
      </c>
      <c r="L41" s="211"/>
      <c r="M41" s="188"/>
      <c r="N41" s="334"/>
      <c r="O41" s="188"/>
      <c r="P41" s="334"/>
      <c r="Q41" s="188"/>
      <c r="R41" s="334"/>
      <c r="S41" s="188"/>
      <c r="T41" s="188"/>
      <c r="U41" s="334"/>
      <c r="V41" s="188"/>
      <c r="W41" s="334"/>
      <c r="X41" s="188"/>
      <c r="Y41" s="189"/>
      <c r="Z41" s="575" t="s">
        <v>927</v>
      </c>
      <c r="AA41" s="577">
        <f t="shared" si="79"/>
        <v>0</v>
      </c>
      <c r="AB41" s="331" t="str">
        <f t="shared" si="84"/>
        <v>No</v>
      </c>
      <c r="AC41" s="214" t="str">
        <f t="shared" si="49"/>
        <v>No</v>
      </c>
      <c r="AE41" s="213">
        <v>1</v>
      </c>
      <c r="AF41" s="214">
        <f t="shared" si="85"/>
        <v>0</v>
      </c>
      <c r="AH41" s="479">
        <v>0.95</v>
      </c>
      <c r="AI41" s="478">
        <f t="shared" si="81"/>
        <v>0</v>
      </c>
      <c r="AJ41" s="313">
        <f t="shared" ref="AJ41:AO41" si="92">$I$41*L41</f>
        <v>0</v>
      </c>
      <c r="AK41" s="313">
        <f t="shared" si="92"/>
        <v>0</v>
      </c>
      <c r="AL41" s="313">
        <f t="shared" si="92"/>
        <v>0</v>
      </c>
      <c r="AM41" s="313">
        <f t="shared" si="92"/>
        <v>0</v>
      </c>
      <c r="AN41" s="313">
        <f t="shared" si="92"/>
        <v>0</v>
      </c>
      <c r="AO41" s="313">
        <f t="shared" si="92"/>
        <v>0</v>
      </c>
      <c r="AP41" s="313">
        <f t="shared" si="50"/>
        <v>0</v>
      </c>
      <c r="AQ41" s="313">
        <f t="shared" ref="AQ41:AW41" si="93">$I$41*S41</f>
        <v>0</v>
      </c>
      <c r="AR41" s="313">
        <f t="shared" si="93"/>
        <v>0</v>
      </c>
      <c r="AS41" s="313">
        <f t="shared" si="93"/>
        <v>0</v>
      </c>
      <c r="AT41" s="313">
        <f t="shared" si="93"/>
        <v>0</v>
      </c>
      <c r="AU41" s="313">
        <f t="shared" si="93"/>
        <v>0</v>
      </c>
      <c r="AV41" s="313">
        <f t="shared" si="93"/>
        <v>0</v>
      </c>
      <c r="AW41" s="313">
        <f t="shared" si="93"/>
        <v>0</v>
      </c>
      <c r="AX41" s="445"/>
      <c r="AY41" s="494">
        <v>1</v>
      </c>
      <c r="AZ41" s="171">
        <v>4</v>
      </c>
      <c r="BA41" s="169"/>
      <c r="BB41" s="171"/>
      <c r="BD41" s="12">
        <f t="shared" si="52"/>
        <v>0</v>
      </c>
      <c r="BE41" s="12">
        <f t="shared" si="53"/>
        <v>0</v>
      </c>
      <c r="BF41" s="12">
        <f t="shared" si="54"/>
        <v>0</v>
      </c>
      <c r="BG41" s="12">
        <f t="shared" si="55"/>
        <v>0</v>
      </c>
      <c r="BH41" s="12">
        <f t="shared" si="56"/>
        <v>0</v>
      </c>
      <c r="BI41" s="12">
        <f t="shared" si="57"/>
        <v>0</v>
      </c>
      <c r="BJ41" s="12">
        <f t="shared" si="58"/>
        <v>0</v>
      </c>
      <c r="BK41" s="12">
        <f t="shared" si="59"/>
        <v>0</v>
      </c>
      <c r="BM41" s="129">
        <f t="shared" si="60"/>
        <v>0</v>
      </c>
      <c r="BN41" s="129">
        <f t="shared" si="61"/>
        <v>0</v>
      </c>
      <c r="BO41" s="129">
        <f t="shared" si="62"/>
        <v>0</v>
      </c>
      <c r="BQ41" s="12">
        <f t="shared" si="63"/>
        <v>0</v>
      </c>
      <c r="BR41" s="12">
        <f t="shared" si="64"/>
        <v>0</v>
      </c>
      <c r="BS41" s="12">
        <f t="shared" si="65"/>
        <v>0</v>
      </c>
      <c r="BT41" s="12">
        <f t="shared" si="66"/>
        <v>0</v>
      </c>
      <c r="BU41" s="12">
        <f t="shared" si="67"/>
        <v>0</v>
      </c>
      <c r="BV41" s="12">
        <f t="shared" si="68"/>
        <v>0</v>
      </c>
      <c r="BW41" s="12">
        <f t="shared" si="69"/>
        <v>0</v>
      </c>
      <c r="BX41" s="12">
        <f t="shared" si="70"/>
        <v>0</v>
      </c>
      <c r="BY41" s="12">
        <f t="shared" si="71"/>
        <v>0</v>
      </c>
      <c r="BZ41" s="12">
        <f t="shared" si="72"/>
        <v>0</v>
      </c>
      <c r="CA41" s="12">
        <f t="shared" si="73"/>
        <v>0</v>
      </c>
      <c r="CB41" s="12">
        <f t="shared" si="74"/>
        <v>0</v>
      </c>
      <c r="CC41" s="12">
        <f t="shared" si="75"/>
        <v>0</v>
      </c>
      <c r="CD41" s="12">
        <f t="shared" si="76"/>
        <v>0</v>
      </c>
      <c r="CE41" s="12">
        <f t="shared" si="77"/>
        <v>0</v>
      </c>
      <c r="CF41" s="12">
        <f t="shared" si="78"/>
        <v>0</v>
      </c>
    </row>
    <row r="42" spans="1:84" s="12" customFormat="1" ht="60" customHeight="1">
      <c r="A42" s="375"/>
      <c r="B42" s="380"/>
      <c r="C42" s="129"/>
      <c r="D42" s="194" t="s">
        <v>226</v>
      </c>
      <c r="E42" s="381"/>
      <c r="F42" s="447" t="s">
        <v>170</v>
      </c>
      <c r="G42" s="448" t="s">
        <v>168</v>
      </c>
      <c r="H42" s="448" t="s">
        <v>126</v>
      </c>
      <c r="I42" s="12">
        <v>1</v>
      </c>
      <c r="J42" s="12" t="s">
        <v>1079</v>
      </c>
      <c r="K42" s="444">
        <v>165.9</v>
      </c>
      <c r="L42" s="215"/>
      <c r="M42" s="186"/>
      <c r="N42" s="382"/>
      <c r="O42" s="186"/>
      <c r="P42" s="325"/>
      <c r="Q42" s="186"/>
      <c r="R42" s="325"/>
      <c r="S42" s="186"/>
      <c r="T42" s="186"/>
      <c r="U42" s="325"/>
      <c r="V42" s="186"/>
      <c r="W42" s="325"/>
      <c r="X42" s="186"/>
      <c r="Y42" s="187"/>
      <c r="Z42" s="574" t="s">
        <v>927</v>
      </c>
      <c r="AA42" s="576">
        <f t="shared" si="79"/>
        <v>0</v>
      </c>
      <c r="AB42" s="12" t="str">
        <f t="shared" ref="AB42:AB51" si="94">IF(SUM(L42:Y42)&gt;0,"Yes","No")</f>
        <v>No</v>
      </c>
      <c r="AC42" s="327" t="str">
        <f t="shared" si="49"/>
        <v>No</v>
      </c>
      <c r="AE42" s="213">
        <v>1</v>
      </c>
      <c r="AF42" s="214">
        <f t="shared" ref="AF42:AF47" si="95">AE42*SUM(L42:Y42)</f>
        <v>0</v>
      </c>
      <c r="AH42" s="479">
        <v>1.4</v>
      </c>
      <c r="AI42" s="478">
        <f t="shared" si="81"/>
        <v>0</v>
      </c>
      <c r="AJ42" s="313">
        <f t="shared" ref="AJ42:AO42" si="96">$I$42*L42</f>
        <v>0</v>
      </c>
      <c r="AK42" s="313">
        <f t="shared" si="96"/>
        <v>0</v>
      </c>
      <c r="AL42" s="313">
        <f t="shared" si="96"/>
        <v>0</v>
      </c>
      <c r="AM42" s="313">
        <f t="shared" si="96"/>
        <v>0</v>
      </c>
      <c r="AN42" s="313">
        <f t="shared" si="96"/>
        <v>0</v>
      </c>
      <c r="AO42" s="313">
        <f t="shared" si="96"/>
        <v>0</v>
      </c>
      <c r="AP42" s="313">
        <f t="shared" si="50"/>
        <v>0</v>
      </c>
      <c r="AQ42" s="313">
        <f t="shared" ref="AQ42:AW42" si="97">$I$42*S42</f>
        <v>0</v>
      </c>
      <c r="AR42" s="313">
        <f t="shared" si="97"/>
        <v>0</v>
      </c>
      <c r="AS42" s="313">
        <f t="shared" si="97"/>
        <v>0</v>
      </c>
      <c r="AT42" s="313">
        <f t="shared" si="97"/>
        <v>0</v>
      </c>
      <c r="AU42" s="313">
        <f t="shared" si="97"/>
        <v>0</v>
      </c>
      <c r="AV42" s="313">
        <f t="shared" si="97"/>
        <v>0</v>
      </c>
      <c r="AW42" s="313">
        <f t="shared" si="97"/>
        <v>0</v>
      </c>
      <c r="AX42" s="445"/>
      <c r="AY42" s="494">
        <v>1</v>
      </c>
      <c r="AZ42" s="171">
        <v>4</v>
      </c>
      <c r="BA42" s="169"/>
      <c r="BB42" s="171"/>
      <c r="BD42" s="12">
        <f t="shared" si="52"/>
        <v>0</v>
      </c>
      <c r="BE42" s="12">
        <f t="shared" si="53"/>
        <v>0</v>
      </c>
      <c r="BF42" s="12">
        <f t="shared" si="54"/>
        <v>0</v>
      </c>
      <c r="BG42" s="12">
        <f t="shared" si="55"/>
        <v>0</v>
      </c>
      <c r="BH42" s="12">
        <f t="shared" si="56"/>
        <v>0</v>
      </c>
      <c r="BI42" s="12">
        <f t="shared" si="57"/>
        <v>0</v>
      </c>
      <c r="BJ42" s="12">
        <f t="shared" si="58"/>
        <v>0</v>
      </c>
      <c r="BK42" s="12">
        <f t="shared" si="59"/>
        <v>0</v>
      </c>
      <c r="BM42" s="129">
        <f t="shared" si="60"/>
        <v>0</v>
      </c>
      <c r="BN42" s="129">
        <f t="shared" si="61"/>
        <v>0</v>
      </c>
      <c r="BO42" s="129">
        <f t="shared" si="62"/>
        <v>0</v>
      </c>
      <c r="BQ42" s="12">
        <f t="shared" si="63"/>
        <v>0</v>
      </c>
      <c r="BR42" s="12">
        <f t="shared" si="64"/>
        <v>0</v>
      </c>
      <c r="BS42" s="12">
        <f t="shared" si="65"/>
        <v>0</v>
      </c>
      <c r="BT42" s="12">
        <f t="shared" si="66"/>
        <v>0</v>
      </c>
      <c r="BU42" s="12">
        <f t="shared" si="67"/>
        <v>0</v>
      </c>
      <c r="BV42" s="12">
        <f t="shared" si="68"/>
        <v>0</v>
      </c>
      <c r="BW42" s="12">
        <f t="shared" si="69"/>
        <v>0</v>
      </c>
      <c r="BX42" s="12">
        <f t="shared" si="70"/>
        <v>0</v>
      </c>
      <c r="BY42" s="12">
        <f t="shared" si="71"/>
        <v>0</v>
      </c>
      <c r="BZ42" s="12">
        <f t="shared" si="72"/>
        <v>0</v>
      </c>
      <c r="CA42" s="12">
        <f t="shared" si="73"/>
        <v>0</v>
      </c>
      <c r="CB42" s="12">
        <f t="shared" si="74"/>
        <v>0</v>
      </c>
      <c r="CC42" s="12">
        <f t="shared" si="75"/>
        <v>0</v>
      </c>
      <c r="CD42" s="12">
        <f t="shared" si="76"/>
        <v>0</v>
      </c>
      <c r="CE42" s="12">
        <f t="shared" si="77"/>
        <v>0</v>
      </c>
      <c r="CF42" s="12">
        <f t="shared" si="78"/>
        <v>0</v>
      </c>
    </row>
    <row r="43" spans="1:84" s="12" customFormat="1" ht="60" customHeight="1" thickBot="1">
      <c r="A43" s="375"/>
      <c r="B43" s="380" t="s">
        <v>9</v>
      </c>
      <c r="C43" s="129"/>
      <c r="D43" s="423" t="s">
        <v>974</v>
      </c>
      <c r="E43" s="465"/>
      <c r="F43" s="446" t="s">
        <v>172</v>
      </c>
      <c r="G43" s="446" t="s">
        <v>67</v>
      </c>
      <c r="H43" s="446" t="s">
        <v>1073</v>
      </c>
      <c r="I43" s="331">
        <v>1</v>
      </c>
      <c r="J43" s="331" t="s">
        <v>1079</v>
      </c>
      <c r="K43" s="443">
        <v>262.5</v>
      </c>
      <c r="L43" s="211"/>
      <c r="M43" s="211"/>
      <c r="N43" s="211"/>
      <c r="O43" s="211"/>
      <c r="P43" s="211"/>
      <c r="Q43" s="211"/>
      <c r="R43" s="211"/>
      <c r="S43" s="188"/>
      <c r="T43" s="211"/>
      <c r="U43" s="211"/>
      <c r="V43" s="211"/>
      <c r="W43" s="211"/>
      <c r="X43" s="211"/>
      <c r="Y43" s="188"/>
      <c r="Z43" s="579" t="s">
        <v>927</v>
      </c>
      <c r="AA43" s="577">
        <f t="shared" si="79"/>
        <v>0</v>
      </c>
      <c r="AB43" s="331" t="str">
        <f t="shared" ref="AB43" si="98">IF(SUM(L43:Y43)&gt;0,"Yes","No")</f>
        <v>No</v>
      </c>
      <c r="AC43" s="214" t="str">
        <f t="shared" si="49"/>
        <v>Yes</v>
      </c>
      <c r="AE43" s="209">
        <v>1</v>
      </c>
      <c r="AF43" s="210">
        <f t="shared" ref="AF43" si="99">AE43*SUM(L43:Y43)</f>
        <v>0</v>
      </c>
      <c r="AH43" s="479">
        <v>2.25</v>
      </c>
      <c r="AI43" s="478">
        <f t="shared" si="81"/>
        <v>0</v>
      </c>
      <c r="AJ43" s="313">
        <f>I43*L43</f>
        <v>0</v>
      </c>
      <c r="AK43" s="313">
        <f>$I43*M43</f>
        <v>0</v>
      </c>
      <c r="AL43" s="313">
        <f>I43*N43</f>
        <v>0</v>
      </c>
      <c r="AM43" s="313">
        <f>I43*O43</f>
        <v>0</v>
      </c>
      <c r="AN43" s="313">
        <f>I43*P43</f>
        <v>0</v>
      </c>
      <c r="AO43" s="313">
        <f>I43*Q43</f>
        <v>0</v>
      </c>
      <c r="AP43" s="313">
        <f t="shared" si="50"/>
        <v>0</v>
      </c>
      <c r="AQ43" s="313">
        <f>I43*S43</f>
        <v>0</v>
      </c>
      <c r="AR43" s="313">
        <f>I43*T43</f>
        <v>0</v>
      </c>
      <c r="AS43" s="313">
        <f>I43*U43</f>
        <v>0</v>
      </c>
      <c r="AT43" s="313">
        <f>I43*V43</f>
        <v>0</v>
      </c>
      <c r="AU43" s="313">
        <f>I43*W43</f>
        <v>0</v>
      </c>
      <c r="AV43" s="313">
        <f>I43*X43</f>
        <v>0</v>
      </c>
      <c r="AW43" s="313">
        <f>I43*Y43</f>
        <v>0</v>
      </c>
      <c r="AX43" s="313"/>
      <c r="AY43" s="494">
        <v>1</v>
      </c>
      <c r="AZ43" s="329">
        <v>6</v>
      </c>
      <c r="BA43" s="329"/>
      <c r="BB43" s="329"/>
      <c r="BD43" s="12">
        <f t="shared" si="52"/>
        <v>0</v>
      </c>
      <c r="BE43" s="12">
        <f t="shared" si="53"/>
        <v>0</v>
      </c>
      <c r="BF43" s="12">
        <f t="shared" si="54"/>
        <v>0</v>
      </c>
      <c r="BG43" s="12">
        <f t="shared" si="55"/>
        <v>0</v>
      </c>
      <c r="BH43" s="12">
        <f t="shared" si="56"/>
        <v>0</v>
      </c>
      <c r="BI43" s="12">
        <f t="shared" si="57"/>
        <v>0</v>
      </c>
      <c r="BJ43" s="12">
        <f t="shared" si="58"/>
        <v>0</v>
      </c>
      <c r="BK43" s="12">
        <f t="shared" si="59"/>
        <v>0</v>
      </c>
      <c r="BM43" s="129">
        <f t="shared" si="60"/>
        <v>0</v>
      </c>
      <c r="BN43" s="129">
        <f t="shared" si="61"/>
        <v>0</v>
      </c>
      <c r="BO43" s="129">
        <f t="shared" si="62"/>
        <v>0</v>
      </c>
      <c r="BQ43" s="12">
        <f t="shared" si="63"/>
        <v>0</v>
      </c>
      <c r="BR43" s="12">
        <f t="shared" si="64"/>
        <v>0</v>
      </c>
      <c r="BS43" s="12">
        <f t="shared" si="65"/>
        <v>0</v>
      </c>
      <c r="BT43" s="12">
        <f t="shared" si="66"/>
        <v>0</v>
      </c>
      <c r="BU43" s="12">
        <f t="shared" si="67"/>
        <v>0</v>
      </c>
      <c r="BV43" s="12">
        <f t="shared" si="68"/>
        <v>0</v>
      </c>
      <c r="BW43" s="12">
        <f t="shared" si="69"/>
        <v>0</v>
      </c>
      <c r="BX43" s="12">
        <f t="shared" si="70"/>
        <v>0</v>
      </c>
      <c r="BY43" s="12">
        <f t="shared" si="71"/>
        <v>0</v>
      </c>
      <c r="BZ43" s="12">
        <f t="shared" si="72"/>
        <v>0</v>
      </c>
      <c r="CA43" s="12">
        <f t="shared" si="73"/>
        <v>0</v>
      </c>
      <c r="CB43" s="12">
        <f t="shared" si="74"/>
        <v>0</v>
      </c>
      <c r="CC43" s="12">
        <f t="shared" si="75"/>
        <v>0</v>
      </c>
      <c r="CD43" s="12">
        <f t="shared" si="76"/>
        <v>0</v>
      </c>
      <c r="CE43" s="12">
        <f t="shared" si="77"/>
        <v>0</v>
      </c>
      <c r="CF43" s="12">
        <f t="shared" si="78"/>
        <v>0</v>
      </c>
    </row>
    <row r="44" spans="1:84" s="12" customFormat="1" ht="60" customHeight="1">
      <c r="A44" s="375"/>
      <c r="B44" s="320"/>
      <c r="C44" s="129"/>
      <c r="D44" s="238" t="s">
        <v>227</v>
      </c>
      <c r="E44" s="469"/>
      <c r="F44" s="447" t="s">
        <v>170</v>
      </c>
      <c r="G44" s="447" t="s">
        <v>67</v>
      </c>
      <c r="H44" s="447" t="s">
        <v>127</v>
      </c>
      <c r="I44" s="129">
        <v>1</v>
      </c>
      <c r="J44" s="129" t="s">
        <v>1079</v>
      </c>
      <c r="K44" s="444">
        <v>210</v>
      </c>
      <c r="L44" s="470"/>
      <c r="M44" s="471"/>
      <c r="N44" s="382"/>
      <c r="O44" s="471"/>
      <c r="P44" s="382"/>
      <c r="Q44" s="471"/>
      <c r="R44" s="382"/>
      <c r="S44" s="471"/>
      <c r="T44" s="471"/>
      <c r="U44" s="382"/>
      <c r="V44" s="471"/>
      <c r="W44" s="382"/>
      <c r="X44" s="471"/>
      <c r="Y44" s="472"/>
      <c r="Z44" s="580" t="s">
        <v>927</v>
      </c>
      <c r="AA44" s="576">
        <f t="shared" ref="AA44:AA45" si="100">K44*L44+K44*M44+K44*N44+K44*O44+K44*P44+K44*Q44+K44*S44+K44*U44+K44*V44+K44*W44+K44*X44+K44*Y44+K44*T44+K44*R44</f>
        <v>0</v>
      </c>
      <c r="AB44" s="129" t="str">
        <f t="shared" ref="AB44:AB50" si="101">IF(SUM(L44:Y44)&gt;0,"Yes","No")</f>
        <v>No</v>
      </c>
      <c r="AC44" s="539" t="str">
        <f t="shared" si="49"/>
        <v>No</v>
      </c>
      <c r="AE44" s="213">
        <v>1</v>
      </c>
      <c r="AF44" s="214">
        <f t="shared" si="95"/>
        <v>0</v>
      </c>
      <c r="AH44" s="479">
        <v>1.85</v>
      </c>
      <c r="AI44" s="478">
        <f t="shared" si="81"/>
        <v>0</v>
      </c>
      <c r="AJ44" s="313">
        <f t="shared" ref="AJ44:AO44" si="102">$I$44*L44</f>
        <v>0</v>
      </c>
      <c r="AK44" s="313">
        <f t="shared" si="102"/>
        <v>0</v>
      </c>
      <c r="AL44" s="313">
        <f t="shared" si="102"/>
        <v>0</v>
      </c>
      <c r="AM44" s="313">
        <f t="shared" si="102"/>
        <v>0</v>
      </c>
      <c r="AN44" s="313">
        <f t="shared" si="102"/>
        <v>0</v>
      </c>
      <c r="AO44" s="313">
        <f t="shared" si="102"/>
        <v>0</v>
      </c>
      <c r="AP44" s="313">
        <f t="shared" si="50"/>
        <v>0</v>
      </c>
      <c r="AQ44" s="313">
        <f t="shared" ref="AQ44:AW44" si="103">$I$44*S44</f>
        <v>0</v>
      </c>
      <c r="AR44" s="313">
        <f t="shared" si="103"/>
        <v>0</v>
      </c>
      <c r="AS44" s="313">
        <f t="shared" si="103"/>
        <v>0</v>
      </c>
      <c r="AT44" s="313">
        <f t="shared" si="103"/>
        <v>0</v>
      </c>
      <c r="AU44" s="313">
        <f t="shared" si="103"/>
        <v>0</v>
      </c>
      <c r="AV44" s="313">
        <f t="shared" si="103"/>
        <v>0</v>
      </c>
      <c r="AW44" s="313">
        <f t="shared" si="103"/>
        <v>0</v>
      </c>
      <c r="AX44" s="255"/>
      <c r="AY44" s="494">
        <v>1</v>
      </c>
      <c r="AZ44" s="130">
        <v>5</v>
      </c>
      <c r="BA44" s="130"/>
      <c r="BB44" s="130"/>
      <c r="BD44" s="12">
        <f t="shared" si="52"/>
        <v>0</v>
      </c>
      <c r="BE44" s="12">
        <f t="shared" si="53"/>
        <v>0</v>
      </c>
      <c r="BF44" s="12">
        <f t="shared" si="54"/>
        <v>0</v>
      </c>
      <c r="BG44" s="12">
        <f t="shared" si="55"/>
        <v>0</v>
      </c>
      <c r="BH44" s="12">
        <f t="shared" si="56"/>
        <v>0</v>
      </c>
      <c r="BI44" s="12">
        <f t="shared" si="57"/>
        <v>0</v>
      </c>
      <c r="BJ44" s="12">
        <f t="shared" si="58"/>
        <v>0</v>
      </c>
      <c r="BK44" s="12">
        <f t="shared" si="59"/>
        <v>0</v>
      </c>
      <c r="BM44" s="129">
        <f t="shared" si="60"/>
        <v>0</v>
      </c>
      <c r="BN44" s="129">
        <f t="shared" si="61"/>
        <v>0</v>
      </c>
      <c r="BO44" s="129">
        <f t="shared" si="62"/>
        <v>0</v>
      </c>
      <c r="BQ44" s="12">
        <f t="shared" si="63"/>
        <v>0</v>
      </c>
      <c r="BR44" s="12">
        <f t="shared" si="64"/>
        <v>0</v>
      </c>
      <c r="BS44" s="12">
        <f t="shared" si="65"/>
        <v>0</v>
      </c>
      <c r="BT44" s="12">
        <f t="shared" si="66"/>
        <v>0</v>
      </c>
      <c r="BU44" s="12">
        <f t="shared" si="67"/>
        <v>0</v>
      </c>
      <c r="BV44" s="12">
        <f t="shared" si="68"/>
        <v>0</v>
      </c>
      <c r="BW44" s="12">
        <f t="shared" si="69"/>
        <v>0</v>
      </c>
      <c r="BX44" s="12">
        <f t="shared" si="70"/>
        <v>0</v>
      </c>
      <c r="BY44" s="12">
        <f t="shared" si="71"/>
        <v>0</v>
      </c>
      <c r="BZ44" s="12">
        <f t="shared" si="72"/>
        <v>0</v>
      </c>
      <c r="CA44" s="12">
        <f t="shared" si="73"/>
        <v>0</v>
      </c>
      <c r="CB44" s="12">
        <f t="shared" si="74"/>
        <v>0</v>
      </c>
      <c r="CC44" s="12">
        <f t="shared" si="75"/>
        <v>0</v>
      </c>
      <c r="CD44" s="12">
        <f t="shared" si="76"/>
        <v>0</v>
      </c>
      <c r="CE44" s="12">
        <f t="shared" si="77"/>
        <v>0</v>
      </c>
      <c r="CF44" s="12">
        <f t="shared" si="78"/>
        <v>0</v>
      </c>
    </row>
    <row r="45" spans="1:84" s="12" customFormat="1" ht="60" customHeight="1" thickBot="1">
      <c r="A45" s="375"/>
      <c r="B45" s="320" t="s">
        <v>9</v>
      </c>
      <c r="C45" s="129"/>
      <c r="D45" s="423" t="s">
        <v>975</v>
      </c>
      <c r="E45" s="379"/>
      <c r="F45" s="446" t="s">
        <v>170</v>
      </c>
      <c r="G45" s="446" t="s">
        <v>67</v>
      </c>
      <c r="H45" s="446" t="s">
        <v>1074</v>
      </c>
      <c r="I45" s="331">
        <v>1</v>
      </c>
      <c r="J45" s="331" t="s">
        <v>1079</v>
      </c>
      <c r="K45" s="443">
        <v>267.75</v>
      </c>
      <c r="L45" s="211"/>
      <c r="M45" s="188"/>
      <c r="N45" s="334"/>
      <c r="O45" s="188"/>
      <c r="P45" s="334"/>
      <c r="Q45" s="188"/>
      <c r="R45" s="334"/>
      <c r="S45" s="188"/>
      <c r="T45" s="188"/>
      <c r="U45" s="334"/>
      <c r="V45" s="188"/>
      <c r="W45" s="334"/>
      <c r="X45" s="188"/>
      <c r="Y45" s="189"/>
      <c r="Z45" s="575" t="s">
        <v>927</v>
      </c>
      <c r="AA45" s="577">
        <f t="shared" si="100"/>
        <v>0</v>
      </c>
      <c r="AB45" s="331" t="str">
        <f t="shared" si="101"/>
        <v>No</v>
      </c>
      <c r="AC45" s="214" t="str">
        <f t="shared" si="49"/>
        <v>Yes</v>
      </c>
      <c r="AE45" s="213">
        <v>1</v>
      </c>
      <c r="AF45" s="214">
        <f t="shared" ref="AF45" si="104">AE45*SUM(L45:Y45)</f>
        <v>0</v>
      </c>
      <c r="AH45" s="479">
        <v>2.5</v>
      </c>
      <c r="AI45" s="478">
        <f t="shared" si="81"/>
        <v>0</v>
      </c>
      <c r="AJ45" s="313">
        <f>I45*L45</f>
        <v>0</v>
      </c>
      <c r="AK45" s="313">
        <f t="shared" ref="AK45" si="105">$I45*M45</f>
        <v>0</v>
      </c>
      <c r="AL45" s="313">
        <f>I45*N45</f>
        <v>0</v>
      </c>
      <c r="AM45" s="313">
        <f>I45*O45</f>
        <v>0</v>
      </c>
      <c r="AN45" s="313">
        <f>I45*P45</f>
        <v>0</v>
      </c>
      <c r="AO45" s="313">
        <f>I45*Q45</f>
        <v>0</v>
      </c>
      <c r="AP45" s="313">
        <f t="shared" si="50"/>
        <v>0</v>
      </c>
      <c r="AQ45" s="313">
        <f>I45*S45</f>
        <v>0</v>
      </c>
      <c r="AR45" s="313">
        <f>I45*T45</f>
        <v>0</v>
      </c>
      <c r="AS45" s="313">
        <f>I45*U45</f>
        <v>0</v>
      </c>
      <c r="AT45" s="313">
        <f>I45*V45</f>
        <v>0</v>
      </c>
      <c r="AU45" s="313">
        <f>I45*W45</f>
        <v>0</v>
      </c>
      <c r="AV45" s="313">
        <f>I45*X45</f>
        <v>0</v>
      </c>
      <c r="AW45" s="313">
        <f>I45*Y45</f>
        <v>0</v>
      </c>
      <c r="AX45" s="313"/>
      <c r="AY45" s="494">
        <v>1</v>
      </c>
      <c r="AZ45" s="171">
        <v>6</v>
      </c>
      <c r="BA45" s="169"/>
      <c r="BB45" s="171"/>
      <c r="BD45" s="12">
        <f t="shared" si="52"/>
        <v>0</v>
      </c>
      <c r="BE45" s="12">
        <f t="shared" si="53"/>
        <v>0</v>
      </c>
      <c r="BF45" s="12">
        <f t="shared" si="54"/>
        <v>0</v>
      </c>
      <c r="BG45" s="12">
        <f t="shared" si="55"/>
        <v>0</v>
      </c>
      <c r="BH45" s="12">
        <f t="shared" si="56"/>
        <v>0</v>
      </c>
      <c r="BI45" s="12">
        <f t="shared" si="57"/>
        <v>0</v>
      </c>
      <c r="BJ45" s="12">
        <f t="shared" si="58"/>
        <v>0</v>
      </c>
      <c r="BK45" s="12">
        <f t="shared" si="59"/>
        <v>0</v>
      </c>
      <c r="BM45" s="129">
        <f t="shared" si="60"/>
        <v>0</v>
      </c>
      <c r="BN45" s="129">
        <f t="shared" si="61"/>
        <v>0</v>
      </c>
      <c r="BO45" s="129">
        <f t="shared" si="62"/>
        <v>0</v>
      </c>
      <c r="BQ45" s="12">
        <f t="shared" si="63"/>
        <v>0</v>
      </c>
      <c r="BR45" s="12">
        <f t="shared" si="64"/>
        <v>0</v>
      </c>
      <c r="BS45" s="12">
        <f t="shared" si="65"/>
        <v>0</v>
      </c>
      <c r="BT45" s="12">
        <f t="shared" si="66"/>
        <v>0</v>
      </c>
      <c r="BU45" s="12">
        <f t="shared" si="67"/>
        <v>0</v>
      </c>
      <c r="BV45" s="12">
        <f t="shared" si="68"/>
        <v>0</v>
      </c>
      <c r="BW45" s="12">
        <f t="shared" si="69"/>
        <v>0</v>
      </c>
      <c r="BX45" s="12">
        <f t="shared" si="70"/>
        <v>0</v>
      </c>
      <c r="BY45" s="12">
        <f t="shared" si="71"/>
        <v>0</v>
      </c>
      <c r="BZ45" s="12">
        <f t="shared" si="72"/>
        <v>0</v>
      </c>
      <c r="CA45" s="12">
        <f t="shared" si="73"/>
        <v>0</v>
      </c>
      <c r="CB45" s="12">
        <f t="shared" si="74"/>
        <v>0</v>
      </c>
      <c r="CC45" s="12">
        <f t="shared" si="75"/>
        <v>0</v>
      </c>
      <c r="CD45" s="12">
        <f t="shared" si="76"/>
        <v>0</v>
      </c>
      <c r="CE45" s="12">
        <f t="shared" si="77"/>
        <v>0</v>
      </c>
      <c r="CF45" s="12">
        <f t="shared" si="78"/>
        <v>0</v>
      </c>
    </row>
    <row r="46" spans="1:84" s="12" customFormat="1" ht="60" customHeight="1" thickBot="1">
      <c r="A46" s="375"/>
      <c r="B46" s="380"/>
      <c r="C46" s="129"/>
      <c r="D46" s="194" t="s">
        <v>228</v>
      </c>
      <c r="E46" s="310"/>
      <c r="F46" s="447" t="s">
        <v>170</v>
      </c>
      <c r="G46" s="448" t="s">
        <v>67</v>
      </c>
      <c r="H46" s="448" t="s">
        <v>128</v>
      </c>
      <c r="I46" s="12">
        <v>1</v>
      </c>
      <c r="J46" s="12" t="s">
        <v>1079</v>
      </c>
      <c r="K46" s="444">
        <v>262.5</v>
      </c>
      <c r="L46" s="215"/>
      <c r="M46" s="186"/>
      <c r="N46" s="325"/>
      <c r="O46" s="186"/>
      <c r="P46" s="325"/>
      <c r="Q46" s="186"/>
      <c r="R46" s="325"/>
      <c r="S46" s="186"/>
      <c r="T46" s="186"/>
      <c r="U46" s="325"/>
      <c r="V46" s="186"/>
      <c r="W46" s="325"/>
      <c r="X46" s="186"/>
      <c r="Y46" s="187"/>
      <c r="Z46" s="574" t="s">
        <v>927</v>
      </c>
      <c r="AA46" s="576">
        <f t="shared" ref="AA46:AA48" si="106">K46*L46+K46*M46+K46*N46+K46*O46+K46*P46+K46*Q46+K46*S46+K46*U46+K46*V46+K46*W46+K46*X46+K46*Y46+K46*T46+K46*R46</f>
        <v>0</v>
      </c>
      <c r="AB46" s="12" t="str">
        <f t="shared" si="101"/>
        <v>No</v>
      </c>
      <c r="AC46" s="327" t="str">
        <f t="shared" si="49"/>
        <v>No</v>
      </c>
      <c r="AE46" s="213">
        <v>1</v>
      </c>
      <c r="AF46" s="214">
        <f t="shared" si="95"/>
        <v>0</v>
      </c>
      <c r="AH46" s="479">
        <v>2.2999999999999998</v>
      </c>
      <c r="AI46" s="478">
        <f t="shared" si="81"/>
        <v>0</v>
      </c>
      <c r="AJ46" s="313">
        <f t="shared" ref="AJ46:AO46" si="107">$I$46*L46</f>
        <v>0</v>
      </c>
      <c r="AK46" s="313">
        <f t="shared" si="107"/>
        <v>0</v>
      </c>
      <c r="AL46" s="313">
        <f t="shared" si="107"/>
        <v>0</v>
      </c>
      <c r="AM46" s="313">
        <f t="shared" si="107"/>
        <v>0</v>
      </c>
      <c r="AN46" s="313">
        <f t="shared" si="107"/>
        <v>0</v>
      </c>
      <c r="AO46" s="313">
        <f t="shared" si="107"/>
        <v>0</v>
      </c>
      <c r="AP46" s="313">
        <f t="shared" si="50"/>
        <v>0</v>
      </c>
      <c r="AQ46" s="313">
        <f t="shared" ref="AQ46:AW46" si="108">$I$46*S46</f>
        <v>0</v>
      </c>
      <c r="AR46" s="313">
        <f t="shared" si="108"/>
        <v>0</v>
      </c>
      <c r="AS46" s="313">
        <f t="shared" si="108"/>
        <v>0</v>
      </c>
      <c r="AT46" s="313">
        <f t="shared" si="108"/>
        <v>0</v>
      </c>
      <c r="AU46" s="313">
        <f t="shared" si="108"/>
        <v>0</v>
      </c>
      <c r="AV46" s="313">
        <f t="shared" si="108"/>
        <v>0</v>
      </c>
      <c r="AW46" s="313">
        <f t="shared" si="108"/>
        <v>0</v>
      </c>
      <c r="AX46" s="445"/>
      <c r="AY46" s="494">
        <v>1</v>
      </c>
      <c r="AZ46" s="171">
        <v>5</v>
      </c>
      <c r="BA46" s="169"/>
      <c r="BB46" s="171"/>
      <c r="BD46" s="12">
        <f t="shared" si="52"/>
        <v>0</v>
      </c>
      <c r="BE46" s="12">
        <f t="shared" si="53"/>
        <v>0</v>
      </c>
      <c r="BF46" s="12">
        <f t="shared" si="54"/>
        <v>0</v>
      </c>
      <c r="BG46" s="12">
        <f t="shared" si="55"/>
        <v>0</v>
      </c>
      <c r="BH46" s="12">
        <f t="shared" si="56"/>
        <v>0</v>
      </c>
      <c r="BI46" s="12">
        <f t="shared" si="57"/>
        <v>0</v>
      </c>
      <c r="BJ46" s="12">
        <f t="shared" si="58"/>
        <v>0</v>
      </c>
      <c r="BK46" s="12">
        <f t="shared" si="59"/>
        <v>0</v>
      </c>
      <c r="BM46" s="129">
        <f t="shared" si="60"/>
        <v>0</v>
      </c>
      <c r="BN46" s="129">
        <f t="shared" si="61"/>
        <v>0</v>
      </c>
      <c r="BO46" s="129">
        <f t="shared" si="62"/>
        <v>0</v>
      </c>
      <c r="BQ46" s="12">
        <f t="shared" si="63"/>
        <v>0</v>
      </c>
      <c r="BR46" s="12">
        <f t="shared" si="64"/>
        <v>0</v>
      </c>
      <c r="BS46" s="12">
        <f t="shared" si="65"/>
        <v>0</v>
      </c>
      <c r="BT46" s="12">
        <f t="shared" si="66"/>
        <v>0</v>
      </c>
      <c r="BU46" s="12">
        <f t="shared" si="67"/>
        <v>0</v>
      </c>
      <c r="BV46" s="12">
        <f t="shared" si="68"/>
        <v>0</v>
      </c>
      <c r="BW46" s="12">
        <f t="shared" si="69"/>
        <v>0</v>
      </c>
      <c r="BX46" s="12">
        <f t="shared" si="70"/>
        <v>0</v>
      </c>
      <c r="BY46" s="12">
        <f t="shared" si="71"/>
        <v>0</v>
      </c>
      <c r="BZ46" s="12">
        <f t="shared" si="72"/>
        <v>0</v>
      </c>
      <c r="CA46" s="12">
        <f t="shared" si="73"/>
        <v>0</v>
      </c>
      <c r="CB46" s="12">
        <f t="shared" si="74"/>
        <v>0</v>
      </c>
      <c r="CC46" s="12">
        <f t="shared" si="75"/>
        <v>0</v>
      </c>
      <c r="CD46" s="12">
        <f t="shared" si="76"/>
        <v>0</v>
      </c>
      <c r="CE46" s="12">
        <f t="shared" si="77"/>
        <v>0</v>
      </c>
      <c r="CF46" s="12">
        <f t="shared" si="78"/>
        <v>0</v>
      </c>
    </row>
    <row r="47" spans="1:84" s="12" customFormat="1" ht="60" customHeight="1">
      <c r="A47" s="375"/>
      <c r="B47" s="320"/>
      <c r="C47" s="129"/>
      <c r="D47" s="423" t="s">
        <v>229</v>
      </c>
      <c r="E47" s="379"/>
      <c r="F47" s="446" t="s">
        <v>170</v>
      </c>
      <c r="G47" s="446" t="s">
        <v>131</v>
      </c>
      <c r="H47" s="446" t="s">
        <v>129</v>
      </c>
      <c r="I47" s="331">
        <v>1</v>
      </c>
      <c r="J47" s="331" t="s">
        <v>1079</v>
      </c>
      <c r="K47" s="443">
        <v>288.75</v>
      </c>
      <c r="L47" s="211"/>
      <c r="M47" s="188"/>
      <c r="N47" s="334"/>
      <c r="O47" s="188"/>
      <c r="P47" s="334"/>
      <c r="Q47" s="188"/>
      <c r="R47" s="334"/>
      <c r="S47" s="188"/>
      <c r="T47" s="188"/>
      <c r="U47" s="334"/>
      <c r="V47" s="188"/>
      <c r="W47" s="334"/>
      <c r="X47" s="188"/>
      <c r="Y47" s="189"/>
      <c r="Z47" s="575" t="s">
        <v>927</v>
      </c>
      <c r="AA47" s="577">
        <f t="shared" si="106"/>
        <v>0</v>
      </c>
      <c r="AB47" s="331" t="str">
        <f t="shared" si="101"/>
        <v>No</v>
      </c>
      <c r="AC47" s="214" t="str">
        <f t="shared" si="49"/>
        <v>No</v>
      </c>
      <c r="AE47" s="213">
        <v>1.5</v>
      </c>
      <c r="AF47" s="214">
        <f t="shared" si="95"/>
        <v>0</v>
      </c>
      <c r="AH47" s="479">
        <v>4.05</v>
      </c>
      <c r="AI47" s="478">
        <f t="shared" si="81"/>
        <v>0</v>
      </c>
      <c r="AJ47" s="313">
        <f t="shared" ref="AJ47:AO47" si="109">$I$47*L47</f>
        <v>0</v>
      </c>
      <c r="AK47" s="313">
        <f t="shared" si="109"/>
        <v>0</v>
      </c>
      <c r="AL47" s="313">
        <f t="shared" si="109"/>
        <v>0</v>
      </c>
      <c r="AM47" s="313">
        <f t="shared" si="109"/>
        <v>0</v>
      </c>
      <c r="AN47" s="313">
        <f t="shared" si="109"/>
        <v>0</v>
      </c>
      <c r="AO47" s="313">
        <f t="shared" si="109"/>
        <v>0</v>
      </c>
      <c r="AP47" s="313">
        <f t="shared" si="50"/>
        <v>0</v>
      </c>
      <c r="AQ47" s="313">
        <f t="shared" ref="AQ47:AW47" si="110">$I$47*S47</f>
        <v>0</v>
      </c>
      <c r="AR47" s="313">
        <f t="shared" si="110"/>
        <v>0</v>
      </c>
      <c r="AS47" s="313">
        <f t="shared" si="110"/>
        <v>0</v>
      </c>
      <c r="AT47" s="313">
        <f t="shared" si="110"/>
        <v>0</v>
      </c>
      <c r="AU47" s="313">
        <f t="shared" si="110"/>
        <v>0</v>
      </c>
      <c r="AV47" s="313">
        <f t="shared" si="110"/>
        <v>0</v>
      </c>
      <c r="AW47" s="313">
        <f t="shared" si="110"/>
        <v>0</v>
      </c>
      <c r="AX47" s="445"/>
      <c r="AY47" s="494">
        <v>1.5</v>
      </c>
      <c r="AZ47" s="171">
        <v>7</v>
      </c>
      <c r="BA47" s="169"/>
      <c r="BB47" s="171"/>
      <c r="BD47" s="12">
        <f t="shared" si="52"/>
        <v>0</v>
      </c>
      <c r="BE47" s="12">
        <f t="shared" si="53"/>
        <v>0</v>
      </c>
      <c r="BF47" s="12">
        <f t="shared" si="54"/>
        <v>0</v>
      </c>
      <c r="BG47" s="12">
        <f t="shared" si="55"/>
        <v>0</v>
      </c>
      <c r="BH47" s="12">
        <f t="shared" si="56"/>
        <v>0</v>
      </c>
      <c r="BI47" s="12">
        <f t="shared" si="57"/>
        <v>0</v>
      </c>
      <c r="BJ47" s="12">
        <f t="shared" si="58"/>
        <v>0</v>
      </c>
      <c r="BK47" s="12">
        <f t="shared" si="59"/>
        <v>0</v>
      </c>
      <c r="BM47" s="129">
        <f t="shared" si="60"/>
        <v>0</v>
      </c>
      <c r="BN47" s="129">
        <f t="shared" si="61"/>
        <v>0</v>
      </c>
      <c r="BO47" s="129">
        <f t="shared" si="62"/>
        <v>0</v>
      </c>
      <c r="BQ47" s="12">
        <f t="shared" si="63"/>
        <v>0</v>
      </c>
      <c r="BR47" s="12">
        <f t="shared" si="64"/>
        <v>0</v>
      </c>
      <c r="BS47" s="12">
        <f t="shared" si="65"/>
        <v>0</v>
      </c>
      <c r="BT47" s="12">
        <f t="shared" si="66"/>
        <v>0</v>
      </c>
      <c r="BU47" s="12">
        <f t="shared" si="67"/>
        <v>0</v>
      </c>
      <c r="BV47" s="12">
        <f t="shared" si="68"/>
        <v>0</v>
      </c>
      <c r="BW47" s="12">
        <f t="shared" si="69"/>
        <v>0</v>
      </c>
      <c r="BX47" s="12">
        <f t="shared" si="70"/>
        <v>0</v>
      </c>
      <c r="BY47" s="12">
        <f t="shared" si="71"/>
        <v>0</v>
      </c>
      <c r="BZ47" s="12">
        <f t="shared" si="72"/>
        <v>0</v>
      </c>
      <c r="CA47" s="12">
        <f t="shared" si="73"/>
        <v>0</v>
      </c>
      <c r="CB47" s="12">
        <f t="shared" si="74"/>
        <v>0</v>
      </c>
      <c r="CC47" s="12">
        <f t="shared" si="75"/>
        <v>0</v>
      </c>
      <c r="CD47" s="12">
        <f t="shared" si="76"/>
        <v>0</v>
      </c>
      <c r="CE47" s="12">
        <f t="shared" si="77"/>
        <v>0</v>
      </c>
      <c r="CF47" s="12">
        <f t="shared" si="78"/>
        <v>0</v>
      </c>
    </row>
    <row r="48" spans="1:84" s="12" customFormat="1" ht="60" customHeight="1">
      <c r="A48" s="375"/>
      <c r="B48" s="320" t="s">
        <v>9</v>
      </c>
      <c r="C48" s="129"/>
      <c r="D48" s="238" t="s">
        <v>971</v>
      </c>
      <c r="E48" s="469"/>
      <c r="F48" s="447" t="s">
        <v>172</v>
      </c>
      <c r="G48" s="447" t="s">
        <v>131</v>
      </c>
      <c r="H48" s="447" t="s">
        <v>1075</v>
      </c>
      <c r="I48" s="129">
        <v>1</v>
      </c>
      <c r="J48" s="129" t="s">
        <v>1079</v>
      </c>
      <c r="K48" s="444">
        <v>278.25</v>
      </c>
      <c r="L48" s="470"/>
      <c r="M48" s="471"/>
      <c r="N48" s="382"/>
      <c r="O48" s="471"/>
      <c r="P48" s="382"/>
      <c r="Q48" s="471"/>
      <c r="R48" s="382"/>
      <c r="S48" s="471"/>
      <c r="T48" s="471"/>
      <c r="U48" s="382"/>
      <c r="V48" s="471"/>
      <c r="W48" s="382"/>
      <c r="X48" s="471"/>
      <c r="Y48" s="472"/>
      <c r="Z48" s="580" t="s">
        <v>927</v>
      </c>
      <c r="AA48" s="576">
        <f t="shared" si="106"/>
        <v>0</v>
      </c>
      <c r="AB48" s="129" t="str">
        <f t="shared" si="101"/>
        <v>No</v>
      </c>
      <c r="AC48" s="539" t="str">
        <f t="shared" si="49"/>
        <v>Yes</v>
      </c>
      <c r="AE48" s="213">
        <v>1</v>
      </c>
      <c r="AF48" s="214">
        <f t="shared" ref="AF48" si="111">AE48*SUM(L48:Y48)</f>
        <v>0</v>
      </c>
      <c r="AH48" s="479">
        <v>3.85</v>
      </c>
      <c r="AI48" s="478">
        <f t="shared" si="81"/>
        <v>0</v>
      </c>
      <c r="AJ48" s="313">
        <f t="shared" ref="AJ48:AJ50" si="112">I48*L48</f>
        <v>0</v>
      </c>
      <c r="AK48" s="313">
        <f t="shared" ref="AK48:AK50" si="113">$I48*M48</f>
        <v>0</v>
      </c>
      <c r="AL48" s="313">
        <f t="shared" ref="AL48:AL50" si="114">I48*N48</f>
        <v>0</v>
      </c>
      <c r="AM48" s="313">
        <f t="shared" ref="AM48:AM50" si="115">I48*O48</f>
        <v>0</v>
      </c>
      <c r="AN48" s="313">
        <f t="shared" ref="AN48:AN50" si="116">I48*P48</f>
        <v>0</v>
      </c>
      <c r="AO48" s="313">
        <f t="shared" ref="AO48:AO50" si="117">I48*Q48</f>
        <v>0</v>
      </c>
      <c r="AP48" s="313">
        <f t="shared" si="50"/>
        <v>0</v>
      </c>
      <c r="AQ48" s="313">
        <f t="shared" ref="AQ48:AQ50" si="118">I48*S48</f>
        <v>0</v>
      </c>
      <c r="AR48" s="313">
        <f t="shared" ref="AR48:AR50" si="119">I48*T48</f>
        <v>0</v>
      </c>
      <c r="AS48" s="313">
        <f t="shared" ref="AS48:AS50" si="120">I48*U48</f>
        <v>0</v>
      </c>
      <c r="AT48" s="313">
        <f t="shared" ref="AT48:AT50" si="121">I48*V48</f>
        <v>0</v>
      </c>
      <c r="AU48" s="313">
        <f t="shared" ref="AU48:AU50" si="122">I48*W48</f>
        <v>0</v>
      </c>
      <c r="AV48" s="313">
        <f t="shared" ref="AV48:AV50" si="123">I48*X48</f>
        <v>0</v>
      </c>
      <c r="AW48" s="313">
        <f t="shared" ref="AW48:AW50" si="124">I48*Y48</f>
        <v>0</v>
      </c>
      <c r="AX48" s="313"/>
      <c r="AY48" s="494">
        <v>1</v>
      </c>
      <c r="AZ48" s="130">
        <v>7</v>
      </c>
      <c r="BA48" s="130"/>
      <c r="BB48" s="130"/>
      <c r="BD48" s="12">
        <f t="shared" si="52"/>
        <v>0</v>
      </c>
      <c r="BE48" s="12">
        <f t="shared" si="53"/>
        <v>0</v>
      </c>
      <c r="BF48" s="12">
        <f t="shared" si="54"/>
        <v>0</v>
      </c>
      <c r="BG48" s="12">
        <f t="shared" si="55"/>
        <v>0</v>
      </c>
      <c r="BH48" s="12">
        <f t="shared" si="56"/>
        <v>0</v>
      </c>
      <c r="BI48" s="12">
        <f t="shared" si="57"/>
        <v>0</v>
      </c>
      <c r="BJ48" s="12">
        <f t="shared" si="58"/>
        <v>0</v>
      </c>
      <c r="BK48" s="12">
        <f t="shared" si="59"/>
        <v>0</v>
      </c>
      <c r="BM48" s="129">
        <f t="shared" si="60"/>
        <v>0</v>
      </c>
      <c r="BN48" s="129">
        <f t="shared" si="61"/>
        <v>0</v>
      </c>
      <c r="BO48" s="129">
        <f t="shared" si="62"/>
        <v>0</v>
      </c>
      <c r="BQ48" s="12">
        <f t="shared" si="63"/>
        <v>0</v>
      </c>
      <c r="BR48" s="12">
        <f t="shared" si="64"/>
        <v>0</v>
      </c>
      <c r="BS48" s="12">
        <f t="shared" si="65"/>
        <v>0</v>
      </c>
      <c r="BT48" s="12">
        <f t="shared" si="66"/>
        <v>0</v>
      </c>
      <c r="BU48" s="12">
        <f t="shared" si="67"/>
        <v>0</v>
      </c>
      <c r="BV48" s="12">
        <f t="shared" si="68"/>
        <v>0</v>
      </c>
      <c r="BW48" s="12">
        <f t="shared" si="69"/>
        <v>0</v>
      </c>
      <c r="BX48" s="12">
        <f t="shared" si="70"/>
        <v>0</v>
      </c>
      <c r="BY48" s="12">
        <f t="shared" si="71"/>
        <v>0</v>
      </c>
      <c r="BZ48" s="12">
        <f t="shared" si="72"/>
        <v>0</v>
      </c>
      <c r="CA48" s="12">
        <f t="shared" si="73"/>
        <v>0</v>
      </c>
      <c r="CB48" s="12">
        <f t="shared" si="74"/>
        <v>0</v>
      </c>
      <c r="CC48" s="12">
        <f t="shared" si="75"/>
        <v>0</v>
      </c>
      <c r="CD48" s="12">
        <f t="shared" si="76"/>
        <v>0</v>
      </c>
      <c r="CE48" s="12">
        <f t="shared" si="77"/>
        <v>0</v>
      </c>
      <c r="CF48" s="12">
        <f t="shared" si="78"/>
        <v>0</v>
      </c>
    </row>
    <row r="49" spans="1:84" s="12" customFormat="1" ht="60" customHeight="1">
      <c r="A49" s="375"/>
      <c r="B49" s="320" t="s">
        <v>9</v>
      </c>
      <c r="C49" s="129"/>
      <c r="D49" s="423" t="s">
        <v>972</v>
      </c>
      <c r="E49" s="379"/>
      <c r="F49" s="446" t="s">
        <v>171</v>
      </c>
      <c r="G49" s="446" t="s">
        <v>131</v>
      </c>
      <c r="H49" s="446" t="s">
        <v>1076</v>
      </c>
      <c r="I49" s="331">
        <v>1</v>
      </c>
      <c r="J49" s="331" t="s">
        <v>1079</v>
      </c>
      <c r="K49" s="443">
        <v>278.25</v>
      </c>
      <c r="L49" s="211"/>
      <c r="M49" s="188"/>
      <c r="N49" s="334"/>
      <c r="O49" s="188"/>
      <c r="P49" s="334"/>
      <c r="Q49" s="188"/>
      <c r="R49" s="334"/>
      <c r="S49" s="188"/>
      <c r="T49" s="188"/>
      <c r="U49" s="334"/>
      <c r="V49" s="188"/>
      <c r="W49" s="334"/>
      <c r="X49" s="188"/>
      <c r="Y49" s="189"/>
      <c r="Z49" s="575" t="s">
        <v>927</v>
      </c>
      <c r="AA49" s="577">
        <f t="shared" ref="AA49" si="125">K49*L49+K49*M49+K49*N49+K49*O49+K49*P49+K49*Q49+K49*S49+K49*U49+K49*V49+K49*W49+K49*X49+K49*Y49+K49*T49+K49*R49</f>
        <v>0</v>
      </c>
      <c r="AB49" s="331" t="str">
        <f t="shared" si="101"/>
        <v>No</v>
      </c>
      <c r="AC49" s="214" t="str">
        <f t="shared" si="49"/>
        <v>Yes</v>
      </c>
      <c r="AE49" s="213">
        <v>1.5</v>
      </c>
      <c r="AF49" s="214">
        <f t="shared" ref="AF49" si="126">AE49*SUM(L49:Y49)</f>
        <v>0</v>
      </c>
      <c r="AH49" s="479">
        <v>3.75</v>
      </c>
      <c r="AI49" s="478">
        <f t="shared" ref="AI49" si="127">SUM(L49:Y49)*AH49</f>
        <v>0</v>
      </c>
      <c r="AJ49" s="313">
        <f t="shared" si="112"/>
        <v>0</v>
      </c>
      <c r="AK49" s="313">
        <f t="shared" si="113"/>
        <v>0</v>
      </c>
      <c r="AL49" s="313">
        <f t="shared" si="114"/>
        <v>0</v>
      </c>
      <c r="AM49" s="313">
        <f t="shared" si="115"/>
        <v>0</v>
      </c>
      <c r="AN49" s="313">
        <f t="shared" si="116"/>
        <v>0</v>
      </c>
      <c r="AO49" s="313">
        <f t="shared" si="117"/>
        <v>0</v>
      </c>
      <c r="AP49" s="313">
        <f t="shared" si="50"/>
        <v>0</v>
      </c>
      <c r="AQ49" s="313">
        <f t="shared" si="118"/>
        <v>0</v>
      </c>
      <c r="AR49" s="313">
        <f t="shared" si="119"/>
        <v>0</v>
      </c>
      <c r="AS49" s="313">
        <f t="shared" si="120"/>
        <v>0</v>
      </c>
      <c r="AT49" s="313">
        <f t="shared" si="121"/>
        <v>0</v>
      </c>
      <c r="AU49" s="313">
        <f t="shared" si="122"/>
        <v>0</v>
      </c>
      <c r="AV49" s="313">
        <f t="shared" si="123"/>
        <v>0</v>
      </c>
      <c r="AW49" s="313">
        <f t="shared" si="124"/>
        <v>0</v>
      </c>
      <c r="AX49" s="313"/>
      <c r="AY49" s="494">
        <v>1.5</v>
      </c>
      <c r="AZ49" s="171">
        <v>7</v>
      </c>
      <c r="BA49" s="169"/>
      <c r="BB49" s="171"/>
      <c r="BD49" s="12">
        <f t="shared" si="52"/>
        <v>0</v>
      </c>
      <c r="BE49" s="12">
        <f t="shared" si="53"/>
        <v>0</v>
      </c>
      <c r="BF49" s="12">
        <f t="shared" si="54"/>
        <v>0</v>
      </c>
      <c r="BG49" s="12">
        <f t="shared" si="55"/>
        <v>0</v>
      </c>
      <c r="BH49" s="12">
        <f t="shared" si="56"/>
        <v>0</v>
      </c>
      <c r="BI49" s="12">
        <f t="shared" si="57"/>
        <v>0</v>
      </c>
      <c r="BJ49" s="12">
        <f t="shared" si="58"/>
        <v>0</v>
      </c>
      <c r="BK49" s="12">
        <f t="shared" si="59"/>
        <v>0</v>
      </c>
      <c r="BM49" s="129">
        <f t="shared" si="60"/>
        <v>0</v>
      </c>
      <c r="BN49" s="129">
        <f t="shared" si="61"/>
        <v>0</v>
      </c>
      <c r="BO49" s="129">
        <f t="shared" si="62"/>
        <v>0</v>
      </c>
      <c r="BQ49" s="12">
        <f t="shared" si="63"/>
        <v>0</v>
      </c>
      <c r="BR49" s="12">
        <f t="shared" si="64"/>
        <v>0</v>
      </c>
      <c r="BS49" s="12">
        <f t="shared" si="65"/>
        <v>0</v>
      </c>
      <c r="BT49" s="12">
        <f t="shared" si="66"/>
        <v>0</v>
      </c>
      <c r="BU49" s="12">
        <f t="shared" si="67"/>
        <v>0</v>
      </c>
      <c r="BV49" s="12">
        <f t="shared" si="68"/>
        <v>0</v>
      </c>
      <c r="BW49" s="12">
        <f t="shared" si="69"/>
        <v>0</v>
      </c>
      <c r="BX49" s="12">
        <f t="shared" si="70"/>
        <v>0</v>
      </c>
      <c r="BY49" s="12">
        <f t="shared" si="71"/>
        <v>0</v>
      </c>
      <c r="BZ49" s="12">
        <f t="shared" si="72"/>
        <v>0</v>
      </c>
      <c r="CA49" s="12">
        <f t="shared" si="73"/>
        <v>0</v>
      </c>
      <c r="CB49" s="12">
        <f t="shared" si="74"/>
        <v>0</v>
      </c>
      <c r="CC49" s="12">
        <f t="shared" si="75"/>
        <v>0</v>
      </c>
      <c r="CD49" s="12">
        <f t="shared" si="76"/>
        <v>0</v>
      </c>
      <c r="CE49" s="12">
        <f t="shared" si="77"/>
        <v>0</v>
      </c>
      <c r="CF49" s="12">
        <f t="shared" si="78"/>
        <v>0</v>
      </c>
    </row>
    <row r="50" spans="1:84" s="12" customFormat="1" ht="60" customHeight="1" thickBot="1">
      <c r="A50" s="375"/>
      <c r="B50" s="320" t="s">
        <v>9</v>
      </c>
      <c r="C50" s="129"/>
      <c r="D50" s="238" t="s">
        <v>973</v>
      </c>
      <c r="E50" s="469"/>
      <c r="F50" s="447" t="s">
        <v>1078</v>
      </c>
      <c r="G50" s="447" t="s">
        <v>131</v>
      </c>
      <c r="H50" s="447" t="s">
        <v>1077</v>
      </c>
      <c r="I50" s="129">
        <v>1</v>
      </c>
      <c r="J50" s="129" t="s">
        <v>1079</v>
      </c>
      <c r="K50" s="561">
        <v>278.25</v>
      </c>
      <c r="L50" s="471"/>
      <c r="M50" s="471"/>
      <c r="N50" s="472"/>
      <c r="O50" s="472"/>
      <c r="P50" s="472"/>
      <c r="Q50" s="472"/>
      <c r="R50" s="382"/>
      <c r="S50" s="471"/>
      <c r="T50" s="472"/>
      <c r="U50" s="472"/>
      <c r="V50" s="472"/>
      <c r="W50" s="472"/>
      <c r="X50" s="472"/>
      <c r="Y50" s="472"/>
      <c r="Z50" s="581" t="s">
        <v>927</v>
      </c>
      <c r="AA50" s="576">
        <f t="shared" ref="AA50" si="128">K50*L50+K50*M50+K50*N50+K50*O50+K50*P50+K50*Q50+K50*S50+K50*U50+K50*V50+K50*W50+K50*X50+K50*Y50+K50*T50+K50*R50</f>
        <v>0</v>
      </c>
      <c r="AB50" s="129" t="str">
        <f t="shared" si="101"/>
        <v>No</v>
      </c>
      <c r="AC50" s="539" t="str">
        <f t="shared" si="49"/>
        <v>Yes</v>
      </c>
      <c r="AE50" s="213">
        <v>1.5</v>
      </c>
      <c r="AF50" s="214">
        <f t="shared" ref="AF50" si="129">AE50*SUM(L50:Y50)</f>
        <v>0</v>
      </c>
      <c r="AH50" s="479">
        <v>3.85</v>
      </c>
      <c r="AI50" s="478">
        <f t="shared" ref="AI50" si="130">SUM(L50:Y50)*AH50</f>
        <v>0</v>
      </c>
      <c r="AJ50" s="313">
        <f t="shared" si="112"/>
        <v>0</v>
      </c>
      <c r="AK50" s="313">
        <f t="shared" si="113"/>
        <v>0</v>
      </c>
      <c r="AL50" s="313">
        <f t="shared" si="114"/>
        <v>0</v>
      </c>
      <c r="AM50" s="313">
        <f t="shared" si="115"/>
        <v>0</v>
      </c>
      <c r="AN50" s="313">
        <f t="shared" si="116"/>
        <v>0</v>
      </c>
      <c r="AO50" s="313">
        <f t="shared" si="117"/>
        <v>0</v>
      </c>
      <c r="AP50" s="313">
        <f t="shared" si="50"/>
        <v>0</v>
      </c>
      <c r="AQ50" s="313">
        <f t="shared" si="118"/>
        <v>0</v>
      </c>
      <c r="AR50" s="313">
        <f t="shared" si="119"/>
        <v>0</v>
      </c>
      <c r="AS50" s="313">
        <f t="shared" si="120"/>
        <v>0</v>
      </c>
      <c r="AT50" s="313">
        <f t="shared" si="121"/>
        <v>0</v>
      </c>
      <c r="AU50" s="313">
        <f t="shared" si="122"/>
        <v>0</v>
      </c>
      <c r="AV50" s="313">
        <f t="shared" si="123"/>
        <v>0</v>
      </c>
      <c r="AW50" s="313">
        <f t="shared" si="124"/>
        <v>0</v>
      </c>
      <c r="AX50" s="313"/>
      <c r="AY50" s="494">
        <v>1.5</v>
      </c>
      <c r="AZ50" s="130">
        <v>7</v>
      </c>
      <c r="BA50" s="130"/>
      <c r="BB50" s="130"/>
      <c r="BD50" s="12">
        <f t="shared" si="52"/>
        <v>0</v>
      </c>
      <c r="BE50" s="12">
        <f t="shared" si="53"/>
        <v>0</v>
      </c>
      <c r="BF50" s="12">
        <f t="shared" si="54"/>
        <v>0</v>
      </c>
      <c r="BG50" s="12">
        <f t="shared" si="55"/>
        <v>0</v>
      </c>
      <c r="BH50" s="12">
        <f t="shared" si="56"/>
        <v>0</v>
      </c>
      <c r="BI50" s="12">
        <f t="shared" si="57"/>
        <v>0</v>
      </c>
      <c r="BJ50" s="12">
        <f t="shared" si="58"/>
        <v>0</v>
      </c>
      <c r="BK50" s="12">
        <f t="shared" si="59"/>
        <v>0</v>
      </c>
      <c r="BM50" s="129">
        <f t="shared" si="60"/>
        <v>0</v>
      </c>
      <c r="BN50" s="129">
        <f t="shared" si="61"/>
        <v>0</v>
      </c>
      <c r="BO50" s="129">
        <f t="shared" si="62"/>
        <v>0</v>
      </c>
      <c r="BQ50" s="12">
        <f t="shared" si="63"/>
        <v>0</v>
      </c>
      <c r="BR50" s="12">
        <f t="shared" si="64"/>
        <v>0</v>
      </c>
      <c r="BS50" s="12">
        <f t="shared" si="65"/>
        <v>0</v>
      </c>
      <c r="BT50" s="12">
        <f t="shared" si="66"/>
        <v>0</v>
      </c>
      <c r="BU50" s="12">
        <f t="shared" si="67"/>
        <v>0</v>
      </c>
      <c r="BV50" s="12">
        <f t="shared" si="68"/>
        <v>0</v>
      </c>
      <c r="BW50" s="12">
        <f t="shared" si="69"/>
        <v>0</v>
      </c>
      <c r="BX50" s="12">
        <f t="shared" si="70"/>
        <v>0</v>
      </c>
      <c r="BY50" s="12">
        <f t="shared" si="71"/>
        <v>0</v>
      </c>
      <c r="BZ50" s="12">
        <f t="shared" si="72"/>
        <v>0</v>
      </c>
      <c r="CA50" s="12">
        <f t="shared" si="73"/>
        <v>0</v>
      </c>
      <c r="CB50" s="12">
        <f t="shared" si="74"/>
        <v>0</v>
      </c>
      <c r="CC50" s="12">
        <f t="shared" si="75"/>
        <v>0</v>
      </c>
      <c r="CD50" s="12">
        <f t="shared" si="76"/>
        <v>0</v>
      </c>
      <c r="CE50" s="12">
        <f t="shared" si="77"/>
        <v>0</v>
      </c>
      <c r="CF50" s="12">
        <f t="shared" si="78"/>
        <v>0</v>
      </c>
    </row>
    <row r="51" spans="1:84" s="12" customFormat="1" ht="60" customHeight="1">
      <c r="A51" s="375"/>
      <c r="B51" s="383"/>
      <c r="C51" s="384"/>
      <c r="D51" s="424" t="s">
        <v>230</v>
      </c>
      <c r="E51" s="557"/>
      <c r="F51" s="558" t="s">
        <v>170</v>
      </c>
      <c r="G51" s="558" t="s">
        <v>132</v>
      </c>
      <c r="H51" s="558" t="s">
        <v>130</v>
      </c>
      <c r="I51" s="350">
        <v>1</v>
      </c>
      <c r="J51" s="350" t="s">
        <v>1079</v>
      </c>
      <c r="K51" s="559">
        <v>351.75</v>
      </c>
      <c r="L51" s="560"/>
      <c r="M51" s="347"/>
      <c r="N51" s="346"/>
      <c r="O51" s="347"/>
      <c r="P51" s="346"/>
      <c r="Q51" s="347"/>
      <c r="R51" s="346"/>
      <c r="S51" s="347"/>
      <c r="T51" s="347"/>
      <c r="U51" s="346"/>
      <c r="V51" s="347"/>
      <c r="W51" s="346"/>
      <c r="X51" s="347"/>
      <c r="Y51" s="348"/>
      <c r="Z51" s="582" t="s">
        <v>927</v>
      </c>
      <c r="AA51" s="583">
        <f t="shared" ref="AA51" si="131">K51*L51+K51*M51+K51*N51+K51*O51+K51*P51+K51*Q51+K51*S51+K51*U51+K51*V51+K51*W51+K51*X51+K51*Y51+K51*T51+K51*R51</f>
        <v>0</v>
      </c>
      <c r="AB51" s="350" t="str">
        <f t="shared" si="94"/>
        <v>No</v>
      </c>
      <c r="AC51" s="218" t="str">
        <f t="shared" si="49"/>
        <v>No</v>
      </c>
      <c r="AE51" s="213">
        <v>2</v>
      </c>
      <c r="AF51" s="214">
        <f>AE51*SUM(L51:Y51)</f>
        <v>0</v>
      </c>
      <c r="AH51" s="480">
        <v>6.35</v>
      </c>
      <c r="AI51" s="478">
        <f t="shared" si="81"/>
        <v>0</v>
      </c>
      <c r="AJ51" s="313">
        <f t="shared" ref="AJ51:AO51" si="132">$I$51*L51</f>
        <v>0</v>
      </c>
      <c r="AK51" s="313">
        <f t="shared" si="132"/>
        <v>0</v>
      </c>
      <c r="AL51" s="313">
        <f t="shared" si="132"/>
        <v>0</v>
      </c>
      <c r="AM51" s="313">
        <f t="shared" si="132"/>
        <v>0</v>
      </c>
      <c r="AN51" s="313">
        <f t="shared" si="132"/>
        <v>0</v>
      </c>
      <c r="AO51" s="313">
        <f t="shared" si="132"/>
        <v>0</v>
      </c>
      <c r="AP51" s="313">
        <f t="shared" si="50"/>
        <v>0</v>
      </c>
      <c r="AQ51" s="313">
        <f t="shared" ref="AQ51:AW51" si="133">$I$51*S51</f>
        <v>0</v>
      </c>
      <c r="AR51" s="313">
        <f t="shared" si="133"/>
        <v>0</v>
      </c>
      <c r="AS51" s="313">
        <f t="shared" si="133"/>
        <v>0</v>
      </c>
      <c r="AT51" s="313">
        <f t="shared" si="133"/>
        <v>0</v>
      </c>
      <c r="AU51" s="313">
        <f t="shared" si="133"/>
        <v>0</v>
      </c>
      <c r="AV51" s="313">
        <f t="shared" si="133"/>
        <v>0</v>
      </c>
      <c r="AW51" s="313">
        <f t="shared" si="133"/>
        <v>0</v>
      </c>
      <c r="AX51" s="338"/>
      <c r="AY51" s="495">
        <v>2</v>
      </c>
      <c r="AZ51" s="337">
        <v>7</v>
      </c>
      <c r="BA51" s="337"/>
      <c r="BB51" s="337"/>
      <c r="BD51" s="12">
        <f t="shared" si="52"/>
        <v>0</v>
      </c>
      <c r="BE51" s="12">
        <f t="shared" si="53"/>
        <v>0</v>
      </c>
      <c r="BF51" s="12">
        <f t="shared" si="54"/>
        <v>0</v>
      </c>
      <c r="BG51" s="12">
        <f t="shared" si="55"/>
        <v>0</v>
      </c>
      <c r="BH51" s="12">
        <f t="shared" si="56"/>
        <v>0</v>
      </c>
      <c r="BI51" s="12">
        <f t="shared" si="57"/>
        <v>0</v>
      </c>
      <c r="BJ51" s="12">
        <f t="shared" si="58"/>
        <v>0</v>
      </c>
      <c r="BK51" s="12">
        <f t="shared" si="59"/>
        <v>0</v>
      </c>
      <c r="BM51" s="129">
        <f t="shared" si="60"/>
        <v>0</v>
      </c>
      <c r="BN51" s="129">
        <f t="shared" si="61"/>
        <v>0</v>
      </c>
      <c r="BO51" s="129">
        <f t="shared" si="62"/>
        <v>0</v>
      </c>
      <c r="BQ51" s="12">
        <f t="shared" si="63"/>
        <v>0</v>
      </c>
      <c r="BR51" s="12">
        <f t="shared" si="64"/>
        <v>0</v>
      </c>
      <c r="BS51" s="12">
        <f t="shared" si="65"/>
        <v>0</v>
      </c>
      <c r="BT51" s="12">
        <f t="shared" si="66"/>
        <v>0</v>
      </c>
      <c r="BU51" s="12">
        <f t="shared" si="67"/>
        <v>0</v>
      </c>
      <c r="BV51" s="12">
        <f t="shared" si="68"/>
        <v>0</v>
      </c>
      <c r="BW51" s="12">
        <f t="shared" si="69"/>
        <v>0</v>
      </c>
      <c r="BX51" s="12">
        <f t="shared" si="70"/>
        <v>0</v>
      </c>
      <c r="BY51" s="12">
        <f t="shared" si="71"/>
        <v>0</v>
      </c>
      <c r="BZ51" s="12">
        <f t="shared" si="72"/>
        <v>0</v>
      </c>
      <c r="CA51" s="12">
        <f t="shared" si="73"/>
        <v>0</v>
      </c>
      <c r="CB51" s="12">
        <f t="shared" si="74"/>
        <v>0</v>
      </c>
      <c r="CC51" s="12">
        <f t="shared" si="75"/>
        <v>0</v>
      </c>
      <c r="CD51" s="12">
        <f t="shared" si="76"/>
        <v>0</v>
      </c>
      <c r="CE51" s="12">
        <f t="shared" si="77"/>
        <v>0</v>
      </c>
      <c r="CF51" s="12">
        <f t="shared" si="78"/>
        <v>0</v>
      </c>
    </row>
  </sheetData>
  <sheetProtection algorithmName="SHA-512" hashValue="nOQ8IFfQBvNlEI1eeceHNgoYJJ/VH1RPXQ2VQtzUaGx7ibc9kH6QrjnCkAgYEqC1kOhXU52SM+mKOQuYCSM+3g==" saltValue="meyWJBKXMUZwDVexdO9icg==" spinCount="100000" sheet="1" autoFilter="0"/>
  <autoFilter ref="AB8:AC51" xr:uid="{00000000-0009-0000-0000-000001000000}"/>
  <mergeCells count="8">
    <mergeCell ref="BE35:BP35"/>
    <mergeCell ref="U35:W35"/>
    <mergeCell ref="C2:C7"/>
    <mergeCell ref="M1:N1"/>
    <mergeCell ref="M4:N4"/>
    <mergeCell ref="M3:N3"/>
    <mergeCell ref="CJ4:CJ6"/>
    <mergeCell ref="CG4:CG6"/>
  </mergeCells>
  <phoneticPr fontId="10" type="noConversion"/>
  <conditionalFormatting sqref="L11:L34 L36:L51">
    <cfRule type="notContainsBlanks" dxfId="25" priority="19">
      <formula>LEN(TRIM(L11))&gt;0</formula>
    </cfRule>
  </conditionalFormatting>
  <conditionalFormatting sqref="M10:M34 M36:M51">
    <cfRule type="notContainsBlanks" dxfId="24" priority="10">
      <formula>LEN(TRIM(M10))&gt;0</formula>
    </cfRule>
  </conditionalFormatting>
  <conditionalFormatting sqref="N10:N34 N36:N51">
    <cfRule type="notContainsBlanks" dxfId="23" priority="11">
      <formula>LEN(TRIM(N10))&gt;0</formula>
    </cfRule>
  </conditionalFormatting>
  <conditionalFormatting sqref="O10:O34 O36:O51">
    <cfRule type="notContainsBlanks" dxfId="22" priority="12">
      <formula>LEN(TRIM(O10))&gt;0</formula>
    </cfRule>
  </conditionalFormatting>
  <conditionalFormatting sqref="P10:P34 P36:P51">
    <cfRule type="notContainsBlanks" dxfId="21" priority="13">
      <formula>LEN(TRIM(P10))&gt;0</formula>
    </cfRule>
  </conditionalFormatting>
  <conditionalFormatting sqref="Q36:Q51">
    <cfRule type="notContainsBlanks" dxfId="20" priority="30">
      <formula>LEN(TRIM(Q36))&gt;0</formula>
    </cfRule>
  </conditionalFormatting>
  <conditionalFormatting sqref="Q10:R10 Q11:Q34">
    <cfRule type="notContainsBlanks" dxfId="19" priority="14">
      <formula>LEN(TRIM(Q10))&gt;0</formula>
    </cfRule>
  </conditionalFormatting>
  <conditionalFormatting sqref="R11:R51">
    <cfRule type="notContainsBlanks" dxfId="18" priority="2">
      <formula>LEN(TRIM(R11))&gt;0</formula>
    </cfRule>
  </conditionalFormatting>
  <conditionalFormatting sqref="S10:S34 S36:S51">
    <cfRule type="notContainsBlanks" dxfId="17" priority="15">
      <formula>LEN(TRIM(S10))&gt;0</formula>
    </cfRule>
  </conditionalFormatting>
  <conditionalFormatting sqref="T10:T34 T36:T51">
    <cfRule type="notContainsBlanks" dxfId="16" priority="16">
      <formula>LEN(TRIM(T10))&gt;0</formula>
    </cfRule>
  </conditionalFormatting>
  <conditionalFormatting sqref="U10:U34 U36:U51">
    <cfRule type="notContainsBlanks" dxfId="15" priority="17">
      <formula>LEN(TRIM(U10))&gt;0</formula>
    </cfRule>
  </conditionalFormatting>
  <conditionalFormatting sqref="V10:V34 V36:V51">
    <cfRule type="notContainsBlanks" dxfId="14" priority="9">
      <formula>LEN(TRIM(V10))&gt;0</formula>
    </cfRule>
  </conditionalFormatting>
  <conditionalFormatting sqref="W10:W34 W36:W51">
    <cfRule type="notContainsBlanks" dxfId="13" priority="8">
      <formula>LEN(TRIM(W10))&gt;0</formula>
    </cfRule>
  </conditionalFormatting>
  <conditionalFormatting sqref="X10:X34 X36:X51">
    <cfRule type="notContainsBlanks" dxfId="12" priority="7">
      <formula>LEN(TRIM(X10))&gt;0</formula>
    </cfRule>
  </conditionalFormatting>
  <conditionalFormatting sqref="Y10:Y34 Y36:Y51">
    <cfRule type="notContainsBlanks" dxfId="11" priority="6">
      <formula>LEN(TRIM(Y10))&gt;0</formula>
    </cfRule>
  </conditionalFormatting>
  <conditionalFormatting sqref="Z10 Z12 Z14 Z16 Z18 Z20 Z22 Z24 Z26 Z28 Z30 Z32 Z34">
    <cfRule type="notContainsBlanks" dxfId="10" priority="18">
      <formula>LEN(TRIM(Z10))&gt;0</formula>
    </cfRule>
  </conditionalFormatting>
  <pageMargins left="0.25" right="0.25" top="0.75" bottom="0.75" header="0.3" footer="0.3"/>
  <pageSetup paperSize="9" scale="52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fitToPage="1"/>
  </sheetPr>
  <dimension ref="A1:CA51"/>
  <sheetViews>
    <sheetView showGridLines="0" showRowColHeaders="0" zoomScale="80" zoomScaleNormal="80" zoomScalePageLayoutView="75" workbookViewId="0">
      <pane ySplit="8" topLeftCell="A9" activePane="bottomLeft" state="frozen"/>
      <selection pane="bottomLeft" activeCell="K11" sqref="K11"/>
    </sheetView>
  </sheetViews>
  <sheetFormatPr defaultColWidth="11" defaultRowHeight="21"/>
  <cols>
    <col min="1" max="1" width="5.5" style="5" customWidth="1"/>
    <col min="2" max="2" width="3.5" style="7" customWidth="1"/>
    <col min="3" max="3" width="14.8984375" style="5" customWidth="1"/>
    <col min="4" max="4" width="12.5" style="197" customWidth="1"/>
    <col min="5" max="5" width="3.5" style="7" customWidth="1"/>
    <col min="6" max="6" width="11.796875" style="6" customWidth="1"/>
    <col min="7" max="7" width="10" style="6" customWidth="1"/>
    <col min="8" max="8" width="7.796875" style="6" customWidth="1"/>
    <col min="9" max="9" width="11.69921875" style="5" bestFit="1" customWidth="1"/>
    <col min="10" max="10" width="14.796875" style="10" customWidth="1"/>
    <col min="11" max="20" width="11.796875" style="9" customWidth="1"/>
    <col min="21" max="21" width="18.296875" style="10" customWidth="1"/>
    <col min="22" max="22" width="10.69921875" style="10" customWidth="1"/>
    <col min="23" max="23" width="10.59765625" style="5" customWidth="1"/>
    <col min="24" max="25" width="11" style="5" hidden="1" customWidth="1"/>
    <col min="26" max="26" width="11" style="9" hidden="1" customWidth="1"/>
    <col min="27" max="27" width="11" style="5" hidden="1" customWidth="1"/>
    <col min="28" max="28" width="6.5" style="524" hidden="1" customWidth="1"/>
    <col min="29" max="29" width="6.5" style="167" hidden="1" customWidth="1"/>
    <col min="30" max="30" width="5" style="20" hidden="1" customWidth="1"/>
    <col min="31" max="31" width="4.5" style="21" hidden="1" customWidth="1"/>
    <col min="32" max="32" width="4.796875" style="22" hidden="1" customWidth="1"/>
    <col min="33" max="33" width="5" style="23" hidden="1" customWidth="1"/>
    <col min="34" max="34" width="5" style="24" hidden="1" customWidth="1"/>
    <col min="35" max="35" width="5" style="25" hidden="1" customWidth="1"/>
    <col min="36" max="36" width="5" style="27" hidden="1" customWidth="1"/>
    <col min="37" max="37" width="5.796875" style="29" hidden="1" customWidth="1"/>
    <col min="38" max="38" width="5.3984375" style="267" hidden="1" customWidth="1"/>
    <col min="39" max="39" width="4.296875" style="272" hidden="1" customWidth="1"/>
    <col min="40" max="40" width="6.5" style="19" hidden="1" customWidth="1"/>
    <col min="41" max="41" width="8.8984375" style="165" hidden="1" customWidth="1"/>
    <col min="42" max="42" width="8.796875" style="167" hidden="1" customWidth="1"/>
    <col min="43" max="43" width="8.59765625" style="165" hidden="1" customWidth="1"/>
    <col min="44" max="44" width="8" style="167" hidden="1" customWidth="1"/>
    <col min="45" max="45" width="8.8984375" style="165" hidden="1" customWidth="1"/>
    <col min="46" max="46" width="9.09765625" style="167" hidden="1" customWidth="1"/>
    <col min="47" max="47" width="9.09765625" style="165" hidden="1" customWidth="1"/>
    <col min="48" max="48" width="8" style="167" hidden="1" customWidth="1"/>
    <col min="49" max="49" width="11" style="5" hidden="1" customWidth="1"/>
    <col min="50" max="77" width="11" hidden="1" customWidth="1"/>
    <col min="79" max="16384" width="11" style="5"/>
  </cols>
  <sheetData>
    <row r="1" spans="1:79" ht="28.2" customHeight="1">
      <c r="C1"/>
      <c r="E1" s="190"/>
      <c r="I1" s="8"/>
      <c r="J1" s="437"/>
      <c r="K1" s="438" t="s">
        <v>7</v>
      </c>
      <c r="L1" s="635">
        <f>SUM(U$11:U$1048576)</f>
        <v>0</v>
      </c>
      <c r="M1" s="635"/>
      <c r="N1" s="439" t="s">
        <v>8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523"/>
      <c r="AC1" s="191"/>
      <c r="AN1" s="192" t="s">
        <v>595</v>
      </c>
      <c r="AO1" s="193"/>
      <c r="AP1" s="191"/>
      <c r="AQ1" s="193"/>
      <c r="AR1" s="191"/>
      <c r="AS1" s="193"/>
      <c r="AT1" s="191"/>
      <c r="AU1" s="193"/>
      <c r="AV1" s="191"/>
    </row>
    <row r="2" spans="1:79" ht="25.05" customHeight="1">
      <c r="B2" s="41"/>
      <c r="C2" s="634" t="s">
        <v>174</v>
      </c>
      <c r="D2" s="198"/>
      <c r="E2" s="41"/>
      <c r="I2" s="8"/>
      <c r="J2" s="440"/>
      <c r="K2" s="220" t="s">
        <v>118</v>
      </c>
      <c r="L2" s="626">
        <f>SUM(K11:T27)</f>
        <v>0</v>
      </c>
      <c r="M2" s="626"/>
      <c r="N2" s="229"/>
      <c r="O2" s="231"/>
      <c r="P2" s="277"/>
      <c r="Q2" s="277"/>
      <c r="R2" s="277"/>
      <c r="S2" s="277"/>
      <c r="T2" s="277"/>
      <c r="U2" s="277"/>
      <c r="V2" s="277"/>
      <c r="W2" s="588">
        <f>SUM(Z10:Z50)</f>
        <v>0</v>
      </c>
      <c r="X2" s="540"/>
      <c r="Y2" s="277"/>
      <c r="Z2" s="277"/>
      <c r="AA2" s="277"/>
      <c r="AB2" s="523"/>
      <c r="AC2" s="191"/>
      <c r="AD2"/>
      <c r="AE2"/>
      <c r="AF2"/>
      <c r="AG2"/>
      <c r="AH2"/>
      <c r="AI2"/>
      <c r="AJ2"/>
      <c r="AK2"/>
      <c r="AL2" s="268"/>
      <c r="AM2" s="273"/>
      <c r="AN2"/>
      <c r="AO2" s="193"/>
      <c r="AP2" s="191"/>
      <c r="AQ2" s="193"/>
      <c r="AR2" s="191"/>
      <c r="AS2" s="193"/>
      <c r="AT2" s="191"/>
      <c r="AU2" s="193"/>
      <c r="AV2" s="191"/>
      <c r="BZ2" s="541"/>
    </row>
    <row r="3" spans="1:79" ht="25.05" customHeight="1">
      <c r="B3" s="41"/>
      <c r="C3" s="634"/>
      <c r="D3" s="198"/>
      <c r="E3" s="41"/>
      <c r="I3" s="8"/>
      <c r="J3" s="263"/>
      <c r="K3" s="220" t="s">
        <v>11</v>
      </c>
      <c r="L3" s="625">
        <f>SUM(AC11:AC27)</f>
        <v>0</v>
      </c>
      <c r="M3" s="625"/>
      <c r="N3" s="229" t="s">
        <v>5</v>
      </c>
      <c r="O3" s="230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523"/>
      <c r="AC3" s="191"/>
      <c r="AD3"/>
      <c r="AE3"/>
      <c r="AF3"/>
      <c r="AG3"/>
      <c r="AH3"/>
      <c r="AI3"/>
      <c r="AJ3"/>
      <c r="AK3"/>
      <c r="AL3" s="268"/>
      <c r="AM3" s="273"/>
      <c r="AN3"/>
      <c r="AO3" s="193"/>
      <c r="AP3" s="191"/>
      <c r="AQ3" s="193"/>
      <c r="AR3" s="191"/>
      <c r="AS3" s="193"/>
      <c r="AT3" s="191"/>
      <c r="AU3" s="193"/>
      <c r="AV3" s="191"/>
      <c r="BZ3" s="628" t="s">
        <v>112</v>
      </c>
    </row>
    <row r="4" spans="1:79" ht="16.8" customHeight="1">
      <c r="B4" s="41"/>
      <c r="C4" s="634"/>
      <c r="D4" s="198"/>
      <c r="E4" s="41"/>
      <c r="I4" s="8"/>
      <c r="J4" s="263"/>
      <c r="K4" s="220"/>
      <c r="L4" s="134"/>
      <c r="M4" s="134"/>
      <c r="N4" s="229"/>
      <c r="O4" s="226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4"/>
      <c r="AA4" s="234"/>
      <c r="AB4" s="523"/>
      <c r="AC4" s="191"/>
      <c r="AD4"/>
      <c r="AE4"/>
      <c r="AF4"/>
      <c r="AG4"/>
      <c r="AH4"/>
      <c r="AI4"/>
      <c r="AJ4"/>
      <c r="AK4"/>
      <c r="AL4" s="268"/>
      <c r="AM4" s="273"/>
      <c r="AN4"/>
      <c r="AO4" s="193"/>
      <c r="AP4" s="191"/>
      <c r="AQ4" s="193"/>
      <c r="AR4" s="191"/>
      <c r="AS4" s="193"/>
      <c r="AT4" s="191"/>
      <c r="AU4" s="193"/>
      <c r="AV4" s="191"/>
      <c r="BZ4" s="628"/>
    </row>
    <row r="5" spans="1:79" ht="25.05" customHeight="1">
      <c r="B5" s="41"/>
      <c r="C5" s="634"/>
      <c r="D5" s="198"/>
      <c r="E5" s="41"/>
      <c r="I5"/>
      <c r="J5" s="227"/>
      <c r="K5" s="133"/>
      <c r="L5" s="133"/>
      <c r="M5" s="133"/>
      <c r="N5" s="8"/>
      <c r="O5" s="8"/>
      <c r="P5" s="8"/>
      <c r="Q5" s="133"/>
      <c r="R5" s="133"/>
      <c r="S5" s="133"/>
      <c r="T5" s="133"/>
      <c r="U5" s="195" t="s">
        <v>187</v>
      </c>
      <c r="V5" s="30"/>
      <c r="W5" s="30"/>
      <c r="X5" s="30"/>
      <c r="Y5" s="30"/>
      <c r="Z5" s="30"/>
      <c r="AB5" s="523"/>
      <c r="AC5" s="191"/>
      <c r="AD5"/>
      <c r="AE5"/>
      <c r="AF5"/>
      <c r="AG5"/>
      <c r="AH5"/>
      <c r="AI5"/>
      <c r="AJ5"/>
      <c r="AK5"/>
      <c r="AL5" s="268"/>
      <c r="AM5" s="273"/>
      <c r="AN5"/>
      <c r="AO5" s="193"/>
      <c r="AP5" s="191"/>
      <c r="AQ5" s="193"/>
      <c r="AR5" s="191"/>
      <c r="AS5" s="193"/>
      <c r="AT5" s="191"/>
      <c r="AU5" s="193"/>
      <c r="AV5" s="191"/>
      <c r="BZ5" s="628"/>
    </row>
    <row r="6" spans="1:79" ht="22.05" hidden="1" customHeight="1" thickBot="1">
      <c r="J6" s="26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96"/>
    </row>
    <row r="7" spans="1:79" ht="23.55" customHeight="1">
      <c r="A7"/>
      <c r="B7" s="173"/>
      <c r="C7"/>
      <c r="D7" s="174"/>
      <c r="E7" s="173"/>
      <c r="I7"/>
      <c r="J7" s="265" t="s">
        <v>120</v>
      </c>
      <c r="K7" s="373">
        <f t="shared" ref="K7:T7" si="0">SUM(AD11:AD27)</f>
        <v>0</v>
      </c>
      <c r="L7" s="355">
        <f t="shared" si="0"/>
        <v>0</v>
      </c>
      <c r="M7" s="355">
        <f t="shared" si="0"/>
        <v>0</v>
      </c>
      <c r="N7" s="355">
        <f t="shared" si="0"/>
        <v>0</v>
      </c>
      <c r="O7" s="355">
        <f t="shared" si="0"/>
        <v>0</v>
      </c>
      <c r="P7" s="355">
        <f t="shared" si="0"/>
        <v>0</v>
      </c>
      <c r="Q7" s="355">
        <f t="shared" si="0"/>
        <v>0</v>
      </c>
      <c r="R7" s="355">
        <f t="shared" si="0"/>
        <v>0</v>
      </c>
      <c r="S7" s="355">
        <f t="shared" si="0"/>
        <v>0</v>
      </c>
      <c r="T7" s="355">
        <f t="shared" si="0"/>
        <v>0</v>
      </c>
      <c r="U7" s="374">
        <f>SUM(K7:T7)</f>
        <v>0</v>
      </c>
      <c r="V7" s="351"/>
      <c r="W7" s="224"/>
      <c r="Y7" s="430" t="s">
        <v>110</v>
      </c>
      <c r="Z7" s="431">
        <f>SUM(Z11:Z199)</f>
        <v>0</v>
      </c>
      <c r="AB7" s="525"/>
      <c r="AC7" s="175"/>
      <c r="AD7" s="177"/>
      <c r="AE7" s="178"/>
      <c r="AF7" s="179"/>
      <c r="AG7" s="180"/>
      <c r="AH7" s="181"/>
      <c r="AI7" s="182"/>
      <c r="AJ7" s="183"/>
      <c r="AK7" s="184"/>
      <c r="AL7" s="269"/>
      <c r="AM7" s="274"/>
      <c r="AN7" s="176"/>
      <c r="AO7" s="185">
        <f>SUM(SUMPRODUCT($AO$11:$AO$299,N11:N299)+SUMPRODUCT($AO$11:$AO$299,O11:O299)+SUMPRODUCT($AO$11:$AO$299,P11:P299)+SUMPRODUCT($AO$11:$AO$299,Q11:Q299)+SUMPRODUCT($AO$11:$AO$299,S11:S299)+SUMPRODUCT($AO$11:$AO$299,T11:T299)+SUMPRODUCT($AO$11:$AO$299,R11:R299)+SUMPRODUCT($AO$11:$AO$299,K11:K299)+SUMPRODUCT($AO$11:$AO$299,M11:M299)+SUMPRODUCT($AO$11:$AO$299,L11:L299))</f>
        <v>0</v>
      </c>
      <c r="AP7" s="175"/>
      <c r="AQ7" s="185"/>
      <c r="AR7" s="175">
        <f>SUM(SUMPRODUCT($AR$11:$AR$299,N11:N299)+SUMPRODUCT($AR$11:$AR$299,O11:O299)+SUMPRODUCT($AR$11:$AR$299,P11:P299)+SUMPRODUCT($AR$11:$AR$299,Q11:Q299)+SUMPRODUCT($AR$11:$AR$299,S11:S299)+SUMPRODUCT($AR$11:$AR$299,T11:T299)+SUMPRODUCT($AR$11:$AR$299,R11:R299)+SUMPRODUCT($AR$11:$AR$299,K11:K299)+SUMPRODUCT($AR$11:$AR$299,M11:M299)+SUMPRODUCT($AR$11:$AR$299,L11:L299))</f>
        <v>0</v>
      </c>
      <c r="AS7" s="185">
        <f>SUM(SUMPRODUCT($AS$11:$AS$299,N11:N299)+SUMPRODUCT($AS$11:$AS$299,O11:O299)+SUMPRODUCT($AS$11:$AS$299,P11:P299)+SUMPRODUCT($AS$11:$AS$299,Q11:Q299)+SUMPRODUCT($AS$11:$AS$299,S11:S299)+SUMPRODUCT($AS$11:$AS$299,T11:T299)+SUMPRODUCT($AS$11:$AS$299,R11:R299)+SUMPRODUCT($AS$11:$AS$299,K11:K299)+SUMPRODUCT($AS$11:$AS$299,M11:M299)+SUMPRODUCT($AS$11:$AS$299,L11:L299))</f>
        <v>0</v>
      </c>
      <c r="AT7" s="175">
        <f>SUM(SUMPRODUCT($AT$11:$AT$299,N11:N299)+SUMPRODUCT($AT$11:$AT$299,O11:O299)+SUMPRODUCT($AT$11:$AT$299,P11:P299)+SUMPRODUCT($AT$11:$AT$299,Q11:Q299)+SUMPRODUCT($AT$11:$AT$299,S11:S299)+SUMPRODUCT($AT$11:$AT$299,T11:T299)+SUMPRODUCT($AT$11:$AT$299,R11:R299)+SUMPRODUCT($AT$11:$AT$299,K11:K299)+SUMPRODUCT($AT$11:$AT$299,M11:M299)+SUMPRODUCT($AT$11:$AT$299,L11:L299))</f>
        <v>0</v>
      </c>
      <c r="AU7" s="185">
        <f>SUM(SUMPRODUCT($AU$11:$AU$299,N11:N299)+SUMPRODUCT($AU$11:$AU$299,O11:O299)+SUMPRODUCT($AU$11:$AU$299,P11:P299)+SUMPRODUCT($AU$11:$AU$299,Q11:Q299)+SUMPRODUCT($AU$11:$AU$299,S11:S299)+SUMPRODUCT($AU$11:$AU$299,T11:T299)+SUMPRODUCT($AU$11:$AU$299,R11:R299)+SUMPRODUCT($AU$11:$AU$299,K11:K299)+SUMPRODUCT($AU$11:$AU$299,M11:M299)+SUMPRODUCT($AU$11:$AU$299,L11:L299))</f>
        <v>0</v>
      </c>
      <c r="AV7" s="175">
        <f>SUM(SUMPRODUCT($AV$11:$AV$299,N11:N299)+SUMPRODUCT($AV$11:$AV$299,O11:O299)+SUMPRODUCT($AV$11:$AV$299,P11:P299)+SUMPRODUCT($AV$11:$AV$299,Q11:Q299)+SUMPRODUCT($AV$11:$AV$299,S11:S299)+SUMPRODUCT($AV$11:$AV$299,T11:T299)+SUMPRODUCT($AV$11:$AV$299,R11:R299)+SUMPRODUCT($AV$11:$AV$299,K11:K299)+SUMPRODUCT($AV$11:$AV$299,M11:M299)+SUMPRODUCT($AV$11:$AV$299,L11:L299))</f>
        <v>0</v>
      </c>
      <c r="AX7" s="12">
        <f t="shared" ref="AX7:BE7" si="1">SUM(AX11:AX51)</f>
        <v>0</v>
      </c>
      <c r="AY7" s="12">
        <f t="shared" si="1"/>
        <v>0</v>
      </c>
      <c r="AZ7" s="12">
        <f t="shared" si="1"/>
        <v>0</v>
      </c>
      <c r="BA7" s="12">
        <f t="shared" si="1"/>
        <v>0</v>
      </c>
      <c r="BB7" s="12">
        <f t="shared" si="1"/>
        <v>0</v>
      </c>
      <c r="BC7" s="12">
        <f t="shared" si="1"/>
        <v>0</v>
      </c>
      <c r="BD7" s="12">
        <f t="shared" si="1"/>
        <v>0</v>
      </c>
      <c r="BE7" s="12">
        <f t="shared" si="1"/>
        <v>0</v>
      </c>
      <c r="BF7" s="12">
        <f>SUM(BF11:BF40)</f>
        <v>0</v>
      </c>
      <c r="BG7" s="12">
        <f>SUM(BG11:BG51)</f>
        <v>0</v>
      </c>
      <c r="BH7" s="12">
        <f>SUM(BH11:BH51)</f>
        <v>0</v>
      </c>
      <c r="BI7" s="12">
        <f>SUM(BI11:BI40)</f>
        <v>0</v>
      </c>
      <c r="BJ7" s="12">
        <f t="shared" ref="BJ7:BY7" si="2">SUM(BJ11:BJ51)</f>
        <v>0</v>
      </c>
      <c r="BK7" s="12">
        <f t="shared" si="2"/>
        <v>0</v>
      </c>
      <c r="BL7" s="12">
        <f t="shared" si="2"/>
        <v>0</v>
      </c>
      <c r="BM7" s="12">
        <f t="shared" si="2"/>
        <v>0</v>
      </c>
      <c r="BN7" s="12">
        <f t="shared" si="2"/>
        <v>0</v>
      </c>
      <c r="BO7" s="12">
        <f t="shared" si="2"/>
        <v>0</v>
      </c>
      <c r="BP7" s="12">
        <f t="shared" si="2"/>
        <v>0</v>
      </c>
      <c r="BQ7" s="12">
        <f t="shared" si="2"/>
        <v>0</v>
      </c>
      <c r="BR7" s="12">
        <f t="shared" si="2"/>
        <v>0</v>
      </c>
      <c r="BS7" s="12">
        <f t="shared" si="2"/>
        <v>0</v>
      </c>
      <c r="BT7" s="12">
        <f t="shared" si="2"/>
        <v>0</v>
      </c>
      <c r="BU7" s="12">
        <f t="shared" si="2"/>
        <v>0</v>
      </c>
      <c r="BV7" s="12">
        <f t="shared" si="2"/>
        <v>0</v>
      </c>
      <c r="BW7" s="12">
        <f t="shared" si="2"/>
        <v>0</v>
      </c>
      <c r="BX7" s="12">
        <f t="shared" si="2"/>
        <v>0</v>
      </c>
      <c r="BY7" s="12">
        <f t="shared" si="2"/>
        <v>0</v>
      </c>
    </row>
    <row r="8" spans="1:79" s="9" customFormat="1" ht="60" customHeight="1">
      <c r="A8" s="12"/>
      <c r="B8" s="353"/>
      <c r="C8" s="354"/>
      <c r="D8" s="355" t="s">
        <v>180</v>
      </c>
      <c r="E8" s="356" t="s">
        <v>1167</v>
      </c>
      <c r="F8" s="355" t="s">
        <v>181</v>
      </c>
      <c r="G8" s="355" t="s">
        <v>182</v>
      </c>
      <c r="H8" s="369" t="s">
        <v>183</v>
      </c>
      <c r="I8" s="355" t="s">
        <v>184</v>
      </c>
      <c r="J8" s="370" t="s">
        <v>185</v>
      </c>
      <c r="K8" s="412" t="s">
        <v>954</v>
      </c>
      <c r="L8" s="413" t="s">
        <v>68</v>
      </c>
      <c r="M8" s="414" t="s">
        <v>955</v>
      </c>
      <c r="N8" s="415" t="s">
        <v>956</v>
      </c>
      <c r="O8" s="416" t="s">
        <v>957</v>
      </c>
      <c r="P8" s="417" t="s">
        <v>958</v>
      </c>
      <c r="Q8" s="418" t="s">
        <v>959</v>
      </c>
      <c r="R8" s="419" t="s">
        <v>960</v>
      </c>
      <c r="S8" s="420" t="s">
        <v>961</v>
      </c>
      <c r="T8" s="421" t="s">
        <v>592</v>
      </c>
      <c r="U8" s="371" t="s">
        <v>11</v>
      </c>
      <c r="V8" s="371" t="s">
        <v>12</v>
      </c>
      <c r="W8" s="372" t="s">
        <v>9</v>
      </c>
      <c r="Y8" s="432" t="s">
        <v>111</v>
      </c>
      <c r="Z8" s="432" t="s">
        <v>112</v>
      </c>
      <c r="AB8" s="526" t="s">
        <v>5</v>
      </c>
      <c r="AC8" s="522" t="s">
        <v>6</v>
      </c>
      <c r="AD8" s="358" t="s">
        <v>1</v>
      </c>
      <c r="AE8" s="354" t="s">
        <v>2</v>
      </c>
      <c r="AF8" s="359" t="s">
        <v>10</v>
      </c>
      <c r="AG8" s="360" t="s">
        <v>32</v>
      </c>
      <c r="AH8" s="361" t="s">
        <v>3</v>
      </c>
      <c r="AI8" s="362" t="s">
        <v>16</v>
      </c>
      <c r="AJ8" s="363" t="s">
        <v>14</v>
      </c>
      <c r="AK8" s="364" t="s">
        <v>18</v>
      </c>
      <c r="AL8" s="365" t="s">
        <v>593</v>
      </c>
      <c r="AM8" s="366" t="s">
        <v>594</v>
      </c>
      <c r="AN8" s="357" t="s">
        <v>115</v>
      </c>
      <c r="AO8" s="367" t="s">
        <v>147</v>
      </c>
      <c r="AP8" s="368" t="s">
        <v>148</v>
      </c>
      <c r="AQ8" s="367" t="s">
        <v>149</v>
      </c>
      <c r="AR8" s="368" t="s">
        <v>194</v>
      </c>
      <c r="AS8" s="367" t="s">
        <v>195</v>
      </c>
      <c r="AT8" s="368" t="s">
        <v>196</v>
      </c>
      <c r="AU8" s="367" t="s">
        <v>197</v>
      </c>
      <c r="AV8" s="368" t="s">
        <v>198</v>
      </c>
      <c r="AX8" s="504" t="s">
        <v>1071</v>
      </c>
      <c r="AY8" s="504" t="s">
        <v>169</v>
      </c>
      <c r="AZ8" s="504" t="s">
        <v>168</v>
      </c>
      <c r="BA8" s="504" t="s">
        <v>67</v>
      </c>
      <c r="BB8" s="504" t="s">
        <v>131</v>
      </c>
      <c r="BC8" s="504" t="s">
        <v>132</v>
      </c>
      <c r="BD8" s="504" t="s">
        <v>1080</v>
      </c>
      <c r="BE8" s="504" t="s">
        <v>1081</v>
      </c>
      <c r="BF8" s="44"/>
      <c r="BG8" s="504" t="s">
        <v>1069</v>
      </c>
      <c r="BH8" s="504" t="s">
        <v>1070</v>
      </c>
      <c r="BI8" s="44"/>
      <c r="BJ8" s="504" t="s">
        <v>170</v>
      </c>
      <c r="BK8" s="504" t="s">
        <v>1082</v>
      </c>
      <c r="BL8" s="504" t="s">
        <v>1083</v>
      </c>
      <c r="BM8" s="504" t="s">
        <v>171</v>
      </c>
      <c r="BN8" s="504" t="s">
        <v>1084</v>
      </c>
      <c r="BO8" s="504" t="s">
        <v>172</v>
      </c>
      <c r="BP8" s="504" t="s">
        <v>1085</v>
      </c>
      <c r="BQ8" s="504" t="s">
        <v>173</v>
      </c>
      <c r="BR8" s="504" t="s">
        <v>1086</v>
      </c>
      <c r="BS8" s="504" t="s">
        <v>1087</v>
      </c>
      <c r="BT8" s="504" t="s">
        <v>1088</v>
      </c>
      <c r="BU8" s="504" t="s">
        <v>1089</v>
      </c>
      <c r="BV8" s="505" t="s">
        <v>1090</v>
      </c>
      <c r="BW8" s="505" t="s">
        <v>1091</v>
      </c>
      <c r="BX8" s="505" t="s">
        <v>1078</v>
      </c>
      <c r="BY8" s="504" t="s">
        <v>1081</v>
      </c>
      <c r="BZ8" s="12"/>
    </row>
    <row r="9" spans="1:79" s="11" customFormat="1" ht="30" hidden="1" customHeight="1">
      <c r="A9" s="129"/>
      <c r="B9" s="237"/>
      <c r="C9" s="129"/>
      <c r="D9" s="238"/>
      <c r="E9" s="254"/>
      <c r="F9" s="238"/>
      <c r="G9" s="238"/>
      <c r="H9" s="246"/>
      <c r="I9" s="238"/>
      <c r="J9" s="352"/>
      <c r="K9" s="298" t="s">
        <v>199</v>
      </c>
      <c r="L9" s="298" t="s">
        <v>200</v>
      </c>
      <c r="M9" s="298" t="s">
        <v>201</v>
      </c>
      <c r="N9" s="298" t="s">
        <v>202</v>
      </c>
      <c r="O9" s="298" t="s">
        <v>203</v>
      </c>
      <c r="P9" s="298" t="s">
        <v>204</v>
      </c>
      <c r="Q9" s="298" t="s">
        <v>207</v>
      </c>
      <c r="R9" s="298" t="s">
        <v>589</v>
      </c>
      <c r="S9" s="298" t="s">
        <v>590</v>
      </c>
      <c r="T9" s="298" t="s">
        <v>925</v>
      </c>
      <c r="U9" s="130"/>
      <c r="V9" s="130"/>
      <c r="W9" s="251"/>
      <c r="Y9" s="256"/>
      <c r="Z9" s="256"/>
      <c r="AB9" s="527"/>
      <c r="AC9" s="168"/>
      <c r="AD9" s="247"/>
      <c r="AE9" s="129"/>
      <c r="AF9" s="248"/>
      <c r="AG9" s="248"/>
      <c r="AH9" s="248"/>
      <c r="AI9" s="248"/>
      <c r="AJ9" s="250"/>
      <c r="AK9" s="249"/>
      <c r="AL9" s="270"/>
      <c r="AM9" s="275"/>
      <c r="AN9" s="129"/>
      <c r="AO9" s="248"/>
      <c r="AP9" s="248"/>
      <c r="AQ9" s="248"/>
      <c r="AR9" s="248"/>
      <c r="AS9" s="248"/>
      <c r="AT9" s="248"/>
      <c r="AU9" s="248"/>
      <c r="AV9" s="248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29"/>
    </row>
    <row r="10" spans="1:79" s="11" customFormat="1" ht="35.549999999999997" customHeight="1">
      <c r="A10" s="129"/>
      <c r="B10" s="128"/>
      <c r="C10" s="131"/>
      <c r="D10" s="127"/>
      <c r="E10" s="128"/>
      <c r="F10" s="127"/>
      <c r="G10" s="127"/>
      <c r="H10" s="127"/>
      <c r="I10" s="131"/>
      <c r="J10" s="130"/>
      <c r="K10" s="296" t="s">
        <v>150</v>
      </c>
      <c r="L10" s="129"/>
      <c r="M10" s="65"/>
      <c r="N10" s="131"/>
      <c r="O10" s="131"/>
      <c r="P10" s="131"/>
      <c r="Q10" s="131"/>
      <c r="R10" s="236"/>
      <c r="S10" s="236"/>
      <c r="T10" s="236"/>
      <c r="U10" s="225"/>
      <c r="V10" s="225" t="s">
        <v>31</v>
      </c>
      <c r="W10" s="225" t="s">
        <v>31</v>
      </c>
      <c r="AB10" s="527"/>
      <c r="AC10" s="168"/>
      <c r="AD10" s="130"/>
      <c r="AE10" s="130"/>
      <c r="AF10" s="130"/>
      <c r="AG10" s="130"/>
      <c r="AH10" s="130"/>
      <c r="AI10" s="130"/>
      <c r="AJ10" s="130"/>
      <c r="AK10" s="130"/>
      <c r="AL10" s="271"/>
      <c r="AM10" s="276"/>
      <c r="AN10" s="129"/>
      <c r="AO10" s="166"/>
      <c r="AP10" s="168"/>
      <c r="AQ10" s="166"/>
      <c r="AR10" s="168"/>
      <c r="AS10" s="166"/>
      <c r="AT10" s="168"/>
      <c r="AU10" s="166"/>
      <c r="AV10" s="168"/>
      <c r="AX10" s="1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</row>
    <row r="11" spans="1:79" s="9" customFormat="1" ht="57" customHeight="1">
      <c r="A11" s="12"/>
      <c r="B11" s="311"/>
      <c r="C11" s="253"/>
      <c r="D11" s="422" t="s">
        <v>151</v>
      </c>
      <c r="E11" s="590"/>
      <c r="F11" s="591" t="s">
        <v>170</v>
      </c>
      <c r="G11" s="312" t="s">
        <v>132</v>
      </c>
      <c r="H11" s="312">
        <v>1</v>
      </c>
      <c r="I11" s="591" t="s">
        <v>1417</v>
      </c>
      <c r="J11" s="592">
        <v>94.5</v>
      </c>
      <c r="K11" s="593"/>
      <c r="L11" s="594"/>
      <c r="M11" s="595"/>
      <c r="N11" s="596"/>
      <c r="O11" s="597"/>
      <c r="P11" s="316"/>
      <c r="Q11" s="317"/>
      <c r="R11" s="318"/>
      <c r="S11" s="317"/>
      <c r="T11" s="317"/>
      <c r="U11" s="598">
        <f>SUM(K11:T11)*J11</f>
        <v>0</v>
      </c>
      <c r="V11" s="319" t="str">
        <f>IF(SUM(K11:T11)&gt;0,"Yes","No")</f>
        <v>No</v>
      </c>
      <c r="W11" s="210" t="str">
        <f t="shared" ref="W11:W27" si="3">IF(B11="New","Yes","No")</f>
        <v>No</v>
      </c>
      <c r="Y11" s="209">
        <v>1</v>
      </c>
      <c r="Z11" s="210">
        <f t="shared" ref="Z11:Z13" si="4">Y11*SUM(K11:T11)</f>
        <v>0</v>
      </c>
      <c r="AB11" s="528">
        <v>1.7</v>
      </c>
      <c r="AC11" s="315">
        <f>SUM(K11:T11)*AB11</f>
        <v>0</v>
      </c>
      <c r="AD11" s="313">
        <f>K11*$H$11</f>
        <v>0</v>
      </c>
      <c r="AE11" s="313">
        <f t="shared" ref="AE11:AE27" si="5">L11*H11</f>
        <v>0</v>
      </c>
      <c r="AF11" s="313">
        <f t="shared" ref="AF11:AF27" si="6">M11*H11</f>
        <v>0</v>
      </c>
      <c r="AG11" s="313">
        <f t="shared" ref="AG11:AG27" si="7">N11*H11</f>
        <v>0</v>
      </c>
      <c r="AH11" s="313">
        <f t="shared" ref="AH11:AH27" si="8">O11*H11</f>
        <v>0</v>
      </c>
      <c r="AI11" s="313">
        <f t="shared" ref="AI11:AI27" si="9">P11*H11</f>
        <v>0</v>
      </c>
      <c r="AJ11" s="313">
        <f t="shared" ref="AJ11:AJ27" si="10">Q11*H11</f>
        <v>0</v>
      </c>
      <c r="AK11" s="313">
        <f t="shared" ref="AK11:AK27" si="11">R11*H11</f>
        <v>0</v>
      </c>
      <c r="AL11" s="313">
        <f t="shared" ref="AL11:AL27" si="12">S11*H11</f>
        <v>0</v>
      </c>
      <c r="AM11" s="313">
        <f t="shared" ref="AM11:AM27" si="13">T11*H11</f>
        <v>0</v>
      </c>
      <c r="AN11" s="312">
        <v>1</v>
      </c>
      <c r="AO11" s="314">
        <v>4</v>
      </c>
      <c r="AP11" s="315"/>
      <c r="AQ11" s="314"/>
      <c r="AR11" s="315"/>
      <c r="AS11" s="314"/>
      <c r="AT11" s="315"/>
      <c r="AU11" s="314">
        <v>1</v>
      </c>
      <c r="AV11" s="315"/>
      <c r="AX11" s="12">
        <f t="shared" ref="AX11:AX34" si="14">IF(G11="XS",IF(SUM(K11:T11)&gt;0,SUM(K11:T11),0),0)*H11</f>
        <v>0</v>
      </c>
      <c r="AY11" s="12">
        <f t="shared" ref="AY11:AY34" si="15">IF(G11="S",IF(SUM(K11:T11)&gt;0,SUM(K11:T11),0),0)*H11</f>
        <v>0</v>
      </c>
      <c r="AZ11" s="12">
        <f t="shared" ref="AZ11:AZ34" si="16">IF(G11="M",IF(SUM(K11:T11)&gt;0,SUM(K11:T11),0),0)*H11</f>
        <v>0</v>
      </c>
      <c r="BA11" s="12">
        <f t="shared" ref="BA11:BA34" si="17">IF(G11="L",IF(SUM(K11:T11)&gt;0,SUM(K11:T11),0),0)*H11</f>
        <v>0</v>
      </c>
      <c r="BB11" s="12">
        <f t="shared" ref="BB11:BB34" si="18">IF(G11="XL",IF(SUM(K11:T11)&gt;0,SUM(K11:T11),0),0)*H11</f>
        <v>0</v>
      </c>
      <c r="BC11" s="12">
        <f t="shared" ref="BC11:BC34" si="19">IF(G11="2XL",IF(SUM(K11:T11)&gt;0,SUM(K11:T11),0),0)*H11</f>
        <v>0</v>
      </c>
      <c r="BD11" s="12">
        <f t="shared" ref="BD11:BD34" si="20">IF(G11="3XL",IF(SUM(K11:T11)&gt;0,SUM(K11:T11),0),0)*H11</f>
        <v>0</v>
      </c>
      <c r="BE11" s="12">
        <f t="shared" ref="BE11:BE34" si="21">IF(G11="various",IF(SUM(K11:T11)&gt;0,SUM(K11:T11),0),0)*H11</f>
        <v>0</v>
      </c>
      <c r="BF11" s="12"/>
      <c r="BG11" s="129">
        <f t="shared" ref="BG11:BG34" si="22">IF(E11="",IF(SUM(K11:T11)&gt;0,SUM(K11:T11),0),0)*H11</f>
        <v>0</v>
      </c>
      <c r="BH11" s="129">
        <f t="shared" ref="BH11:BH34" si="23">IF(E11="Dual tex.",IF(SUM(K11:T11)&gt;0,SUM(K11:T11),0),0)*H11</f>
        <v>0</v>
      </c>
      <c r="BI11" s="129"/>
      <c r="BJ11" s="12">
        <f t="shared" ref="BJ11:BJ50" si="24">IF(F11="sloper",IF(SUM(K11:T11)&gt;0,SUM(K11:T11),0),0)*H11</f>
        <v>0</v>
      </c>
      <c r="BK11" s="12">
        <f t="shared" ref="BK11:BK50" si="25">IF(F11="footholds",IF(SUM(K11:T11)&gt;0,SUM(K11:T11),0),0)*H11</f>
        <v>0</v>
      </c>
      <c r="BL11" s="12">
        <f t="shared" ref="BL11:BL50" si="26">IF(F11="micros",IF(SUM(K11:T11)&gt;0,SUM(K11:T11),0),0)*H11</f>
        <v>0</v>
      </c>
      <c r="BM11" s="12">
        <f t="shared" ref="BM11:BM50" si="27">IF(F11="jug",IF(SUM(K11:T11)&gt;0,SUM(K11:T11),0),0)*H11</f>
        <v>0</v>
      </c>
      <c r="BN11" s="12">
        <f t="shared" ref="BN11:BN50" si="28">IF(F11="ledge",IF(SUM(K11:T11)&gt;0,SUM(K11:T11),0),0)*H11</f>
        <v>0</v>
      </c>
      <c r="BO11" s="12">
        <f t="shared" ref="BO11:BO50" si="29">IF(F11="edge",IF(SUM(K11:T11)&gt;0,SUM(K11:T11),0),0)*H11</f>
        <v>0</v>
      </c>
      <c r="BP11" s="12">
        <f t="shared" ref="BP11:BP50" si="30">IF(F11="crimp",IF(SUM(K11:T11)&gt;0,SUM(K11:T11),0),0)*H11</f>
        <v>0</v>
      </c>
      <c r="BQ11" s="12">
        <f t="shared" ref="BQ11:BQ50" si="31">IF(F11="incut",IF(SUM(K11:T11)&gt;0,SUM(K11:T11),0),0)*H11</f>
        <v>0</v>
      </c>
      <c r="BR11" s="12">
        <f t="shared" ref="BR11:BR50" si="32">IF(F11="dish",IF(SUM(K11:T11)&gt;0,SUM(K11:T11),0),0)*H11</f>
        <v>0</v>
      </c>
      <c r="BS11" s="12">
        <f t="shared" ref="BS11:BS50" si="33">IF(F11="pinch",IF(SUM(K11:T11)&gt;0,SUM(K11:T11),0),0)*H11</f>
        <v>0</v>
      </c>
      <c r="BT11" s="12">
        <f t="shared" ref="BT11:BT50" si="34">IF(F11="pocket",IF(SUM(K11:T11)&gt;0,SUM(K11:T11),0),0)*H11</f>
        <v>0</v>
      </c>
      <c r="BU11" s="12">
        <f t="shared" ref="BU11:BU50" si="35">IF(F11="insert",IF(SUM(K11:T11)&gt;0,SUM(K11:T11),0),0)*H11</f>
        <v>0</v>
      </c>
      <c r="BV11" s="12">
        <f t="shared" ref="BV11:BV50" si="36">IF(F11="feature",IF(SUM(K11:T11)&gt;0,SUM(K11:T11),0),0)*H11</f>
        <v>0</v>
      </c>
      <c r="BW11" s="12">
        <f t="shared" ref="BW11:BW50" si="37">IF(F11="scoop",IF(SUM(K11:T11)&gt;0,SUM(K11:T11),0),0)*H11</f>
        <v>0</v>
      </c>
      <c r="BX11" s="12">
        <f t="shared" ref="BX11:BX50" si="38">IF(F11="positive",IF(SUM(K11:T11)&gt;0,SUM(K11:T11),0),0)*H11</f>
        <v>0</v>
      </c>
      <c r="BY11" s="12">
        <f t="shared" ref="BY11:BY50" si="39">IF(F11="various",IF(SUM(K11:T11)&gt;0,SUM(K11:T11),0),0)*H11</f>
        <v>0</v>
      </c>
      <c r="BZ11" s="12"/>
    </row>
    <row r="12" spans="1:79" s="9" customFormat="1" ht="57" customHeight="1">
      <c r="A12" s="12"/>
      <c r="B12" s="320"/>
      <c r="C12" s="12"/>
      <c r="D12" s="238" t="s">
        <v>152</v>
      </c>
      <c r="E12" s="534"/>
      <c r="F12" s="250" t="s">
        <v>171</v>
      </c>
      <c r="G12" s="130" t="s">
        <v>132</v>
      </c>
      <c r="H12" s="130">
        <v>1</v>
      </c>
      <c r="I12" s="250" t="s">
        <v>1417</v>
      </c>
      <c r="J12" s="427">
        <v>94.5</v>
      </c>
      <c r="K12" s="535"/>
      <c r="L12" s="536"/>
      <c r="M12" s="537"/>
      <c r="N12" s="538"/>
      <c r="O12" s="589"/>
      <c r="P12" s="382"/>
      <c r="Q12" s="471"/>
      <c r="R12" s="472"/>
      <c r="S12" s="471"/>
      <c r="T12" s="471"/>
      <c r="U12" s="326">
        <f t="shared" ref="U12:U13" si="40">SUM(K12:T12)*J12</f>
        <v>0</v>
      </c>
      <c r="V12" s="129" t="str">
        <f t="shared" ref="V12:V13" si="41">IF(SUM(K12:T12)&gt;0,"Yes","No")</f>
        <v>No</v>
      </c>
      <c r="W12" s="539" t="str">
        <f t="shared" si="3"/>
        <v>No</v>
      </c>
      <c r="Y12" s="213">
        <v>1</v>
      </c>
      <c r="Z12" s="214">
        <f t="shared" si="4"/>
        <v>0</v>
      </c>
      <c r="AB12" s="529">
        <v>1.8</v>
      </c>
      <c r="AC12" s="315">
        <f t="shared" ref="AC12:AC27" si="42">SUM(K12:T12)*AB12</f>
        <v>0</v>
      </c>
      <c r="AD12" s="313">
        <f>K12*H12</f>
        <v>0</v>
      </c>
      <c r="AE12" s="313">
        <f t="shared" si="5"/>
        <v>0</v>
      </c>
      <c r="AF12" s="313">
        <f t="shared" si="6"/>
        <v>0</v>
      </c>
      <c r="AG12" s="313">
        <f t="shared" si="7"/>
        <v>0</v>
      </c>
      <c r="AH12" s="313">
        <f t="shared" si="8"/>
        <v>0</v>
      </c>
      <c r="AI12" s="313">
        <f t="shared" si="9"/>
        <v>0</v>
      </c>
      <c r="AJ12" s="313">
        <f t="shared" si="10"/>
        <v>0</v>
      </c>
      <c r="AK12" s="313">
        <f t="shared" si="11"/>
        <v>0</v>
      </c>
      <c r="AL12" s="313">
        <f t="shared" si="12"/>
        <v>0</v>
      </c>
      <c r="AM12" s="313">
        <f t="shared" si="13"/>
        <v>0</v>
      </c>
      <c r="AN12" s="132">
        <v>1</v>
      </c>
      <c r="AO12" s="322">
        <v>4</v>
      </c>
      <c r="AP12" s="169"/>
      <c r="AQ12" s="322"/>
      <c r="AR12" s="169"/>
      <c r="AS12" s="322"/>
      <c r="AT12" s="169"/>
      <c r="AU12" s="322">
        <v>1</v>
      </c>
      <c r="AV12" s="169"/>
      <c r="AX12" s="12">
        <f t="shared" si="14"/>
        <v>0</v>
      </c>
      <c r="AY12" s="12">
        <f t="shared" si="15"/>
        <v>0</v>
      </c>
      <c r="AZ12" s="12">
        <f t="shared" si="16"/>
        <v>0</v>
      </c>
      <c r="BA12" s="12">
        <f t="shared" si="17"/>
        <v>0</v>
      </c>
      <c r="BB12" s="12">
        <f t="shared" si="18"/>
        <v>0</v>
      </c>
      <c r="BC12" s="12">
        <f t="shared" si="19"/>
        <v>0</v>
      </c>
      <c r="BD12" s="12">
        <f t="shared" si="20"/>
        <v>0</v>
      </c>
      <c r="BE12" s="12">
        <f t="shared" si="21"/>
        <v>0</v>
      </c>
      <c r="BF12" s="12"/>
      <c r="BG12" s="129">
        <f t="shared" si="22"/>
        <v>0</v>
      </c>
      <c r="BH12" s="129">
        <f t="shared" si="23"/>
        <v>0</v>
      </c>
      <c r="BI12" s="129"/>
      <c r="BJ12" s="12">
        <f t="shared" si="24"/>
        <v>0</v>
      </c>
      <c r="BK12" s="12">
        <f t="shared" si="25"/>
        <v>0</v>
      </c>
      <c r="BL12" s="12">
        <f t="shared" si="26"/>
        <v>0</v>
      </c>
      <c r="BM12" s="12">
        <f t="shared" si="27"/>
        <v>0</v>
      </c>
      <c r="BN12" s="12">
        <f t="shared" si="28"/>
        <v>0</v>
      </c>
      <c r="BO12" s="12">
        <f t="shared" si="29"/>
        <v>0</v>
      </c>
      <c r="BP12" s="12">
        <f t="shared" si="30"/>
        <v>0</v>
      </c>
      <c r="BQ12" s="12">
        <f t="shared" si="31"/>
        <v>0</v>
      </c>
      <c r="BR12" s="12">
        <f t="shared" si="32"/>
        <v>0</v>
      </c>
      <c r="BS12" s="12">
        <f t="shared" si="33"/>
        <v>0</v>
      </c>
      <c r="BT12" s="12">
        <f t="shared" si="34"/>
        <v>0</v>
      </c>
      <c r="BU12" s="12">
        <f t="shared" si="35"/>
        <v>0</v>
      </c>
      <c r="BV12" s="12">
        <f t="shared" si="36"/>
        <v>0</v>
      </c>
      <c r="BW12" s="12">
        <f t="shared" si="37"/>
        <v>0</v>
      </c>
      <c r="BX12" s="12">
        <f t="shared" si="38"/>
        <v>0</v>
      </c>
      <c r="BY12" s="12">
        <f t="shared" si="39"/>
        <v>0</v>
      </c>
      <c r="BZ12" s="12"/>
      <c r="CA12" s="636"/>
    </row>
    <row r="13" spans="1:79" s="11" customFormat="1" ht="57" customHeight="1">
      <c r="A13" s="129"/>
      <c r="B13" s="320"/>
      <c r="C13" s="12"/>
      <c r="D13" s="423" t="s">
        <v>153</v>
      </c>
      <c r="E13" s="328"/>
      <c r="F13" s="425" t="s">
        <v>171</v>
      </c>
      <c r="G13" s="329" t="s">
        <v>131</v>
      </c>
      <c r="H13" s="329">
        <v>1</v>
      </c>
      <c r="I13" s="425" t="s">
        <v>1417</v>
      </c>
      <c r="J13" s="428">
        <v>89.25</v>
      </c>
      <c r="K13" s="637" t="s">
        <v>947</v>
      </c>
      <c r="L13" s="637"/>
      <c r="M13" s="637"/>
      <c r="N13" s="637"/>
      <c r="O13" s="637"/>
      <c r="P13" s="637"/>
      <c r="Q13" s="637"/>
      <c r="R13" s="637"/>
      <c r="S13" s="637"/>
      <c r="T13" s="637"/>
      <c r="U13" s="330">
        <f t="shared" si="40"/>
        <v>0</v>
      </c>
      <c r="V13" s="331" t="str">
        <f t="shared" si="41"/>
        <v>No</v>
      </c>
      <c r="W13" s="214" t="str">
        <f t="shared" si="3"/>
        <v>No</v>
      </c>
      <c r="X13" s="9"/>
      <c r="Y13" s="213">
        <v>1</v>
      </c>
      <c r="Z13" s="214">
        <f t="shared" si="4"/>
        <v>0</v>
      </c>
      <c r="AB13" s="529">
        <v>1.4</v>
      </c>
      <c r="AC13" s="315">
        <f t="shared" si="42"/>
        <v>0</v>
      </c>
      <c r="AD13" s="313"/>
      <c r="AE13" s="313">
        <f t="shared" si="5"/>
        <v>0</v>
      </c>
      <c r="AF13" s="313">
        <f t="shared" si="6"/>
        <v>0</v>
      </c>
      <c r="AG13" s="313">
        <f t="shared" si="7"/>
        <v>0</v>
      </c>
      <c r="AH13" s="313">
        <f t="shared" si="8"/>
        <v>0</v>
      </c>
      <c r="AI13" s="313">
        <f t="shared" si="9"/>
        <v>0</v>
      </c>
      <c r="AJ13" s="313">
        <f t="shared" si="10"/>
        <v>0</v>
      </c>
      <c r="AK13" s="313">
        <f t="shared" si="11"/>
        <v>0</v>
      </c>
      <c r="AL13" s="313">
        <f t="shared" si="12"/>
        <v>0</v>
      </c>
      <c r="AM13" s="313">
        <f t="shared" si="13"/>
        <v>0</v>
      </c>
      <c r="AN13" s="132">
        <v>1</v>
      </c>
      <c r="AO13" s="322">
        <v>4</v>
      </c>
      <c r="AP13" s="169"/>
      <c r="AQ13" s="322"/>
      <c r="AR13" s="169"/>
      <c r="AS13" s="322"/>
      <c r="AT13" s="169"/>
      <c r="AU13" s="322"/>
      <c r="AV13" s="169">
        <v>1</v>
      </c>
      <c r="AX13" s="12">
        <f t="shared" si="14"/>
        <v>0</v>
      </c>
      <c r="AY13" s="12">
        <f t="shared" si="15"/>
        <v>0</v>
      </c>
      <c r="AZ13" s="12">
        <f t="shared" si="16"/>
        <v>0</v>
      </c>
      <c r="BA13" s="12">
        <f t="shared" si="17"/>
        <v>0</v>
      </c>
      <c r="BB13" s="12">
        <f t="shared" si="18"/>
        <v>0</v>
      </c>
      <c r="BC13" s="12">
        <f t="shared" si="19"/>
        <v>0</v>
      </c>
      <c r="BD13" s="12">
        <f t="shared" si="20"/>
        <v>0</v>
      </c>
      <c r="BE13" s="12">
        <f t="shared" si="21"/>
        <v>0</v>
      </c>
      <c r="BF13" s="12"/>
      <c r="BG13" s="129">
        <f t="shared" si="22"/>
        <v>0</v>
      </c>
      <c r="BH13" s="129">
        <f t="shared" si="23"/>
        <v>0</v>
      </c>
      <c r="BI13" s="129"/>
      <c r="BJ13" s="12">
        <f t="shared" si="24"/>
        <v>0</v>
      </c>
      <c r="BK13" s="12">
        <f t="shared" si="25"/>
        <v>0</v>
      </c>
      <c r="BL13" s="12">
        <f t="shared" si="26"/>
        <v>0</v>
      </c>
      <c r="BM13" s="12">
        <f t="shared" si="27"/>
        <v>0</v>
      </c>
      <c r="BN13" s="12">
        <f t="shared" si="28"/>
        <v>0</v>
      </c>
      <c r="BO13" s="12">
        <f t="shared" si="29"/>
        <v>0</v>
      </c>
      <c r="BP13" s="12">
        <f t="shared" si="30"/>
        <v>0</v>
      </c>
      <c r="BQ13" s="12">
        <f t="shared" si="31"/>
        <v>0</v>
      </c>
      <c r="BR13" s="12">
        <f t="shared" si="32"/>
        <v>0</v>
      </c>
      <c r="BS13" s="12">
        <f t="shared" si="33"/>
        <v>0</v>
      </c>
      <c r="BT13" s="12">
        <f t="shared" si="34"/>
        <v>0</v>
      </c>
      <c r="BU13" s="12">
        <f t="shared" si="35"/>
        <v>0</v>
      </c>
      <c r="BV13" s="12">
        <f t="shared" si="36"/>
        <v>0</v>
      </c>
      <c r="BW13" s="12">
        <f t="shared" si="37"/>
        <v>0</v>
      </c>
      <c r="BX13" s="12">
        <f t="shared" si="38"/>
        <v>0</v>
      </c>
      <c r="BY13" s="12">
        <f t="shared" si="39"/>
        <v>0</v>
      </c>
      <c r="BZ13" s="12"/>
      <c r="CA13" s="636"/>
    </row>
    <row r="14" spans="1:79" s="9" customFormat="1" ht="57" customHeight="1">
      <c r="A14" s="12"/>
      <c r="B14" s="320"/>
      <c r="C14" s="12"/>
      <c r="D14" s="194" t="s">
        <v>154</v>
      </c>
      <c r="E14" s="321"/>
      <c r="F14" s="250" t="s">
        <v>171</v>
      </c>
      <c r="G14" s="130" t="s">
        <v>131</v>
      </c>
      <c r="H14" s="130">
        <v>3</v>
      </c>
      <c r="I14" s="250" t="s">
        <v>1417</v>
      </c>
      <c r="J14" s="427">
        <v>87.15</v>
      </c>
      <c r="K14" s="137"/>
      <c r="L14" s="323"/>
      <c r="M14" s="138"/>
      <c r="N14" s="324"/>
      <c r="O14" s="139"/>
      <c r="P14" s="325"/>
      <c r="Q14" s="186"/>
      <c r="R14" s="187"/>
      <c r="S14" s="186"/>
      <c r="T14" s="186"/>
      <c r="U14" s="326">
        <f t="shared" ref="U14:U16" si="43">SUM(K14:T14)*J14</f>
        <v>0</v>
      </c>
      <c r="V14" s="129" t="str">
        <f t="shared" ref="V14:V16" si="44">IF(SUM(K14:T14)&gt;0,"Yes","No")</f>
        <v>No</v>
      </c>
      <c r="W14" s="539" t="str">
        <f t="shared" si="3"/>
        <v>No</v>
      </c>
      <c r="Y14" s="213">
        <v>1</v>
      </c>
      <c r="Z14" s="214">
        <f t="shared" ref="Z14:Z16" si="45">Y14*SUM(K14:T14)</f>
        <v>0</v>
      </c>
      <c r="AB14" s="529">
        <v>1.4</v>
      </c>
      <c r="AC14" s="315">
        <f t="shared" si="42"/>
        <v>0</v>
      </c>
      <c r="AD14" s="313">
        <f t="shared" ref="AD14:AD27" si="46">K14*H14</f>
        <v>0</v>
      </c>
      <c r="AE14" s="313">
        <f t="shared" si="5"/>
        <v>0</v>
      </c>
      <c r="AF14" s="313">
        <f t="shared" si="6"/>
        <v>0</v>
      </c>
      <c r="AG14" s="313">
        <f t="shared" si="7"/>
        <v>0</v>
      </c>
      <c r="AH14" s="313">
        <f t="shared" si="8"/>
        <v>0</v>
      </c>
      <c r="AI14" s="313">
        <f t="shared" si="9"/>
        <v>0</v>
      </c>
      <c r="AJ14" s="313">
        <f t="shared" si="10"/>
        <v>0</v>
      </c>
      <c r="AK14" s="313">
        <f t="shared" si="11"/>
        <v>0</v>
      </c>
      <c r="AL14" s="313">
        <f t="shared" si="12"/>
        <v>0</v>
      </c>
      <c r="AM14" s="313">
        <f t="shared" si="13"/>
        <v>0</v>
      </c>
      <c r="AN14" s="132">
        <v>1</v>
      </c>
      <c r="AO14" s="322">
        <v>6</v>
      </c>
      <c r="AP14" s="169"/>
      <c r="AQ14" s="322"/>
      <c r="AR14" s="169"/>
      <c r="AS14" s="322"/>
      <c r="AT14" s="169">
        <v>1</v>
      </c>
      <c r="AU14" s="322">
        <v>2</v>
      </c>
      <c r="AV14" s="169"/>
      <c r="AX14" s="12">
        <f t="shared" si="14"/>
        <v>0</v>
      </c>
      <c r="AY14" s="12">
        <f t="shared" si="15"/>
        <v>0</v>
      </c>
      <c r="AZ14" s="12">
        <f t="shared" si="16"/>
        <v>0</v>
      </c>
      <c r="BA14" s="12">
        <f t="shared" si="17"/>
        <v>0</v>
      </c>
      <c r="BB14" s="12">
        <f t="shared" si="18"/>
        <v>0</v>
      </c>
      <c r="BC14" s="12">
        <f t="shared" si="19"/>
        <v>0</v>
      </c>
      <c r="BD14" s="12">
        <f t="shared" si="20"/>
        <v>0</v>
      </c>
      <c r="BE14" s="12">
        <f t="shared" si="21"/>
        <v>0</v>
      </c>
      <c r="BF14" s="12"/>
      <c r="BG14" s="129">
        <f t="shared" si="22"/>
        <v>0</v>
      </c>
      <c r="BH14" s="129">
        <f t="shared" si="23"/>
        <v>0</v>
      </c>
      <c r="BI14" s="12"/>
      <c r="BJ14" s="12">
        <f t="shared" si="24"/>
        <v>0</v>
      </c>
      <c r="BK14" s="12">
        <f t="shared" si="25"/>
        <v>0</v>
      </c>
      <c r="BL14" s="12">
        <f t="shared" si="26"/>
        <v>0</v>
      </c>
      <c r="BM14" s="12">
        <f t="shared" si="27"/>
        <v>0</v>
      </c>
      <c r="BN14" s="12">
        <f t="shared" si="28"/>
        <v>0</v>
      </c>
      <c r="BO14" s="12">
        <f t="shared" si="29"/>
        <v>0</v>
      </c>
      <c r="BP14" s="12">
        <f t="shared" si="30"/>
        <v>0</v>
      </c>
      <c r="BQ14" s="12">
        <f t="shared" si="31"/>
        <v>0</v>
      </c>
      <c r="BR14" s="12">
        <f t="shared" si="32"/>
        <v>0</v>
      </c>
      <c r="BS14" s="12">
        <f t="shared" si="33"/>
        <v>0</v>
      </c>
      <c r="BT14" s="12">
        <f t="shared" si="34"/>
        <v>0</v>
      </c>
      <c r="BU14" s="12">
        <f t="shared" si="35"/>
        <v>0</v>
      </c>
      <c r="BV14" s="12">
        <f t="shared" si="36"/>
        <v>0</v>
      </c>
      <c r="BW14" s="12">
        <f t="shared" si="37"/>
        <v>0</v>
      </c>
      <c r="BX14" s="12">
        <f t="shared" si="38"/>
        <v>0</v>
      </c>
      <c r="BY14" s="12">
        <f t="shared" si="39"/>
        <v>0</v>
      </c>
      <c r="BZ14" s="12"/>
    </row>
    <row r="15" spans="1:79" s="11" customFormat="1" ht="57" customHeight="1">
      <c r="A15" s="129"/>
      <c r="B15" s="320"/>
      <c r="C15" s="12"/>
      <c r="D15" s="423" t="s">
        <v>155</v>
      </c>
      <c r="E15" s="328"/>
      <c r="F15" s="425" t="s">
        <v>171</v>
      </c>
      <c r="G15" s="329" t="s">
        <v>67</v>
      </c>
      <c r="H15" s="329">
        <v>4</v>
      </c>
      <c r="I15" s="425" t="s">
        <v>1417</v>
      </c>
      <c r="J15" s="428">
        <v>71.400000000000006</v>
      </c>
      <c r="K15" s="161"/>
      <c r="L15" s="332"/>
      <c r="M15" s="162"/>
      <c r="N15" s="333"/>
      <c r="O15" s="163"/>
      <c r="P15" s="334"/>
      <c r="Q15" s="188"/>
      <c r="R15" s="189"/>
      <c r="S15" s="188"/>
      <c r="T15" s="188"/>
      <c r="U15" s="330">
        <f t="shared" si="43"/>
        <v>0</v>
      </c>
      <c r="V15" s="331" t="str">
        <f t="shared" si="44"/>
        <v>No</v>
      </c>
      <c r="W15" s="214" t="str">
        <f t="shared" si="3"/>
        <v>No</v>
      </c>
      <c r="X15" s="9"/>
      <c r="Y15" s="213">
        <v>1</v>
      </c>
      <c r="Z15" s="214">
        <f t="shared" si="45"/>
        <v>0</v>
      </c>
      <c r="AB15" s="529">
        <v>1.35</v>
      </c>
      <c r="AC15" s="315">
        <f t="shared" si="42"/>
        <v>0</v>
      </c>
      <c r="AD15" s="313">
        <f t="shared" si="46"/>
        <v>0</v>
      </c>
      <c r="AE15" s="313">
        <f t="shared" si="5"/>
        <v>0</v>
      </c>
      <c r="AF15" s="313">
        <f t="shared" si="6"/>
        <v>0</v>
      </c>
      <c r="AG15" s="313">
        <f t="shared" si="7"/>
        <v>0</v>
      </c>
      <c r="AH15" s="313">
        <f t="shared" si="8"/>
        <v>0</v>
      </c>
      <c r="AI15" s="313">
        <f t="shared" si="9"/>
        <v>0</v>
      </c>
      <c r="AJ15" s="313">
        <f t="shared" si="10"/>
        <v>0</v>
      </c>
      <c r="AK15" s="313">
        <f t="shared" si="11"/>
        <v>0</v>
      </c>
      <c r="AL15" s="313">
        <f t="shared" si="12"/>
        <v>0</v>
      </c>
      <c r="AM15" s="313">
        <f t="shared" si="13"/>
        <v>0</v>
      </c>
      <c r="AN15" s="329">
        <v>1</v>
      </c>
      <c r="AO15" s="322">
        <v>8</v>
      </c>
      <c r="AP15" s="169"/>
      <c r="AQ15" s="322"/>
      <c r="AR15" s="169"/>
      <c r="AS15" s="322">
        <v>2</v>
      </c>
      <c r="AT15" s="169">
        <v>2</v>
      </c>
      <c r="AU15" s="322"/>
      <c r="AV15" s="169"/>
      <c r="AX15" s="12">
        <f t="shared" si="14"/>
        <v>0</v>
      </c>
      <c r="AY15" s="12">
        <f t="shared" si="15"/>
        <v>0</v>
      </c>
      <c r="AZ15" s="12">
        <f t="shared" si="16"/>
        <v>0</v>
      </c>
      <c r="BA15" s="12">
        <f t="shared" si="17"/>
        <v>0</v>
      </c>
      <c r="BB15" s="12">
        <f t="shared" si="18"/>
        <v>0</v>
      </c>
      <c r="BC15" s="12">
        <f t="shared" si="19"/>
        <v>0</v>
      </c>
      <c r="BD15" s="12">
        <f t="shared" si="20"/>
        <v>0</v>
      </c>
      <c r="BE15" s="12">
        <f t="shared" si="21"/>
        <v>0</v>
      </c>
      <c r="BF15" s="12"/>
      <c r="BG15" s="129">
        <f t="shared" si="22"/>
        <v>0</v>
      </c>
      <c r="BH15" s="129">
        <f t="shared" si="23"/>
        <v>0</v>
      </c>
      <c r="BI15" s="12"/>
      <c r="BJ15" s="12">
        <f t="shared" si="24"/>
        <v>0</v>
      </c>
      <c r="BK15" s="12">
        <f t="shared" si="25"/>
        <v>0</v>
      </c>
      <c r="BL15" s="12">
        <f t="shared" si="26"/>
        <v>0</v>
      </c>
      <c r="BM15" s="12">
        <f t="shared" si="27"/>
        <v>0</v>
      </c>
      <c r="BN15" s="12">
        <f t="shared" si="28"/>
        <v>0</v>
      </c>
      <c r="BO15" s="12">
        <f t="shared" si="29"/>
        <v>0</v>
      </c>
      <c r="BP15" s="12">
        <f t="shared" si="30"/>
        <v>0</v>
      </c>
      <c r="BQ15" s="12">
        <f t="shared" si="31"/>
        <v>0</v>
      </c>
      <c r="BR15" s="12">
        <f t="shared" si="32"/>
        <v>0</v>
      </c>
      <c r="BS15" s="12">
        <f t="shared" si="33"/>
        <v>0</v>
      </c>
      <c r="BT15" s="12">
        <f t="shared" si="34"/>
        <v>0</v>
      </c>
      <c r="BU15" s="12">
        <f t="shared" si="35"/>
        <v>0</v>
      </c>
      <c r="BV15" s="12">
        <f t="shared" si="36"/>
        <v>0</v>
      </c>
      <c r="BW15" s="12">
        <f t="shared" si="37"/>
        <v>0</v>
      </c>
      <c r="BX15" s="12">
        <f t="shared" si="38"/>
        <v>0</v>
      </c>
      <c r="BY15" s="12">
        <f t="shared" si="39"/>
        <v>0</v>
      </c>
      <c r="BZ15" s="12"/>
    </row>
    <row r="16" spans="1:79" s="9" customFormat="1" ht="57" customHeight="1">
      <c r="A16" s="12"/>
      <c r="B16" s="320"/>
      <c r="C16" s="12"/>
      <c r="D16" s="238" t="s">
        <v>156</v>
      </c>
      <c r="E16" s="534"/>
      <c r="F16" s="250" t="s">
        <v>1082</v>
      </c>
      <c r="G16" s="130" t="s">
        <v>168</v>
      </c>
      <c r="H16" s="130">
        <v>10</v>
      </c>
      <c r="I16" s="250" t="s">
        <v>1417</v>
      </c>
      <c r="J16" s="427">
        <v>71.400000000000006</v>
      </c>
      <c r="K16" s="535"/>
      <c r="L16" s="536"/>
      <c r="M16" s="537"/>
      <c r="N16" s="538"/>
      <c r="O16" s="589"/>
      <c r="P16" s="382"/>
      <c r="Q16" s="471"/>
      <c r="R16" s="472"/>
      <c r="S16" s="471"/>
      <c r="T16" s="471"/>
      <c r="U16" s="326">
        <f t="shared" si="43"/>
        <v>0</v>
      </c>
      <c r="V16" s="129" t="str">
        <f t="shared" si="44"/>
        <v>No</v>
      </c>
      <c r="W16" s="539" t="str">
        <f t="shared" si="3"/>
        <v>No</v>
      </c>
      <c r="Y16" s="213">
        <v>1</v>
      </c>
      <c r="Z16" s="214">
        <f t="shared" si="45"/>
        <v>0</v>
      </c>
      <c r="AB16" s="529">
        <v>1.35</v>
      </c>
      <c r="AC16" s="315">
        <f t="shared" si="42"/>
        <v>0</v>
      </c>
      <c r="AD16" s="313">
        <f t="shared" si="46"/>
        <v>0</v>
      </c>
      <c r="AE16" s="313">
        <f t="shared" si="5"/>
        <v>0</v>
      </c>
      <c r="AF16" s="313">
        <f t="shared" si="6"/>
        <v>0</v>
      </c>
      <c r="AG16" s="313">
        <f t="shared" si="7"/>
        <v>0</v>
      </c>
      <c r="AH16" s="313">
        <f t="shared" si="8"/>
        <v>0</v>
      </c>
      <c r="AI16" s="313">
        <f t="shared" si="9"/>
        <v>0</v>
      </c>
      <c r="AJ16" s="313">
        <f t="shared" si="10"/>
        <v>0</v>
      </c>
      <c r="AK16" s="313">
        <f t="shared" si="11"/>
        <v>0</v>
      </c>
      <c r="AL16" s="313">
        <f t="shared" si="12"/>
        <v>0</v>
      </c>
      <c r="AM16" s="313">
        <f t="shared" si="13"/>
        <v>0</v>
      </c>
      <c r="AN16" s="132">
        <v>1</v>
      </c>
      <c r="AO16" s="322">
        <v>12</v>
      </c>
      <c r="AP16" s="169"/>
      <c r="AQ16" s="322"/>
      <c r="AR16" s="169">
        <v>1</v>
      </c>
      <c r="AS16" s="322">
        <v>6</v>
      </c>
      <c r="AT16" s="169">
        <v>3</v>
      </c>
      <c r="AU16" s="322"/>
      <c r="AV16" s="169"/>
      <c r="AX16" s="12">
        <f t="shared" si="14"/>
        <v>0</v>
      </c>
      <c r="AY16" s="12">
        <f t="shared" si="15"/>
        <v>0</v>
      </c>
      <c r="AZ16" s="12">
        <f t="shared" si="16"/>
        <v>0</v>
      </c>
      <c r="BA16" s="12">
        <f t="shared" si="17"/>
        <v>0</v>
      </c>
      <c r="BB16" s="12">
        <f t="shared" si="18"/>
        <v>0</v>
      </c>
      <c r="BC16" s="12">
        <f t="shared" si="19"/>
        <v>0</v>
      </c>
      <c r="BD16" s="12">
        <f t="shared" si="20"/>
        <v>0</v>
      </c>
      <c r="BE16" s="12">
        <f t="shared" si="21"/>
        <v>0</v>
      </c>
      <c r="BF16" s="12"/>
      <c r="BG16" s="129">
        <f t="shared" si="22"/>
        <v>0</v>
      </c>
      <c r="BH16" s="129">
        <f t="shared" si="23"/>
        <v>0</v>
      </c>
      <c r="BI16" s="12"/>
      <c r="BJ16" s="12">
        <f t="shared" si="24"/>
        <v>0</v>
      </c>
      <c r="BK16" s="12">
        <f t="shared" si="25"/>
        <v>0</v>
      </c>
      <c r="BL16" s="12">
        <f t="shared" si="26"/>
        <v>0</v>
      </c>
      <c r="BM16" s="12">
        <f t="shared" si="27"/>
        <v>0</v>
      </c>
      <c r="BN16" s="12">
        <f t="shared" si="28"/>
        <v>0</v>
      </c>
      <c r="BO16" s="12">
        <f t="shared" si="29"/>
        <v>0</v>
      </c>
      <c r="BP16" s="12">
        <f t="shared" si="30"/>
        <v>0</v>
      </c>
      <c r="BQ16" s="12">
        <f t="shared" si="31"/>
        <v>0</v>
      </c>
      <c r="BR16" s="12">
        <f t="shared" si="32"/>
        <v>0</v>
      </c>
      <c r="BS16" s="12">
        <f t="shared" si="33"/>
        <v>0</v>
      </c>
      <c r="BT16" s="12">
        <f t="shared" si="34"/>
        <v>0</v>
      </c>
      <c r="BU16" s="12">
        <f t="shared" si="35"/>
        <v>0</v>
      </c>
      <c r="BV16" s="12">
        <f t="shared" si="36"/>
        <v>0</v>
      </c>
      <c r="BW16" s="12">
        <f t="shared" si="37"/>
        <v>0</v>
      </c>
      <c r="BX16" s="12">
        <f t="shared" si="38"/>
        <v>0</v>
      </c>
      <c r="BY16" s="12">
        <f t="shared" si="39"/>
        <v>0</v>
      </c>
      <c r="BZ16" s="12"/>
    </row>
    <row r="17" spans="1:78" s="11" customFormat="1" ht="57" customHeight="1">
      <c r="A17" s="129"/>
      <c r="B17" s="320"/>
      <c r="C17" s="12"/>
      <c r="D17" s="423" t="s">
        <v>157</v>
      </c>
      <c r="E17" s="328"/>
      <c r="F17" s="425" t="s">
        <v>170</v>
      </c>
      <c r="G17" s="329" t="s">
        <v>131</v>
      </c>
      <c r="H17" s="329">
        <v>2</v>
      </c>
      <c r="I17" s="425" t="s">
        <v>1079</v>
      </c>
      <c r="J17" s="428">
        <v>73.5</v>
      </c>
      <c r="K17" s="161"/>
      <c r="L17" s="332"/>
      <c r="M17" s="162"/>
      <c r="N17" s="333"/>
      <c r="O17" s="163"/>
      <c r="P17" s="334"/>
      <c r="Q17" s="188"/>
      <c r="R17" s="189"/>
      <c r="S17" s="188"/>
      <c r="T17" s="188"/>
      <c r="U17" s="330">
        <f t="shared" ref="U17:U27" si="47">SUM(K17:T17)*J17</f>
        <v>0</v>
      </c>
      <c r="V17" s="331" t="str">
        <f t="shared" ref="V17:V27" si="48">IF(SUM(K17:T17)&gt;0,"Yes","No")</f>
        <v>No</v>
      </c>
      <c r="W17" s="214" t="str">
        <f t="shared" si="3"/>
        <v>No</v>
      </c>
      <c r="X17" s="9"/>
      <c r="Y17" s="213">
        <v>1</v>
      </c>
      <c r="Z17" s="214">
        <f t="shared" ref="Z17:Z27" si="49">Y17*SUM(K17:T17)</f>
        <v>0</v>
      </c>
      <c r="AB17" s="529">
        <v>0.85</v>
      </c>
      <c r="AC17" s="315">
        <f t="shared" si="42"/>
        <v>0</v>
      </c>
      <c r="AD17" s="313">
        <f t="shared" si="46"/>
        <v>0</v>
      </c>
      <c r="AE17" s="313">
        <f t="shared" si="5"/>
        <v>0</v>
      </c>
      <c r="AF17" s="313">
        <f t="shared" si="6"/>
        <v>0</v>
      </c>
      <c r="AG17" s="313">
        <f t="shared" si="7"/>
        <v>0</v>
      </c>
      <c r="AH17" s="313">
        <f t="shared" si="8"/>
        <v>0</v>
      </c>
      <c r="AI17" s="313">
        <f t="shared" si="9"/>
        <v>0</v>
      </c>
      <c r="AJ17" s="313">
        <f t="shared" si="10"/>
        <v>0</v>
      </c>
      <c r="AK17" s="313">
        <f t="shared" si="11"/>
        <v>0</v>
      </c>
      <c r="AL17" s="313">
        <f t="shared" si="12"/>
        <v>0</v>
      </c>
      <c r="AM17" s="313">
        <f t="shared" si="13"/>
        <v>0</v>
      </c>
      <c r="AN17" s="329">
        <v>1</v>
      </c>
      <c r="AO17" s="322">
        <v>7</v>
      </c>
      <c r="AP17" s="169"/>
      <c r="AQ17" s="322"/>
      <c r="AR17" s="169"/>
      <c r="AS17" s="322"/>
      <c r="AT17" s="169"/>
      <c r="AU17" s="322"/>
      <c r="AV17" s="169"/>
      <c r="AX17" s="12">
        <f t="shared" si="14"/>
        <v>0</v>
      </c>
      <c r="AY17" s="12">
        <f t="shared" si="15"/>
        <v>0</v>
      </c>
      <c r="AZ17" s="12">
        <f t="shared" si="16"/>
        <v>0</v>
      </c>
      <c r="BA17" s="12">
        <f t="shared" si="17"/>
        <v>0</v>
      </c>
      <c r="BB17" s="12">
        <f t="shared" si="18"/>
        <v>0</v>
      </c>
      <c r="BC17" s="12">
        <f t="shared" si="19"/>
        <v>0</v>
      </c>
      <c r="BD17" s="12">
        <f t="shared" si="20"/>
        <v>0</v>
      </c>
      <c r="BE17" s="12">
        <f t="shared" si="21"/>
        <v>0</v>
      </c>
      <c r="BF17" s="12"/>
      <c r="BG17" s="129">
        <f t="shared" si="22"/>
        <v>0</v>
      </c>
      <c r="BH17" s="129">
        <f t="shared" si="23"/>
        <v>0</v>
      </c>
      <c r="BI17" s="12"/>
      <c r="BJ17" s="12">
        <f t="shared" si="24"/>
        <v>0</v>
      </c>
      <c r="BK17" s="12">
        <f t="shared" si="25"/>
        <v>0</v>
      </c>
      <c r="BL17" s="12">
        <f t="shared" si="26"/>
        <v>0</v>
      </c>
      <c r="BM17" s="12">
        <f t="shared" si="27"/>
        <v>0</v>
      </c>
      <c r="BN17" s="12">
        <f t="shared" si="28"/>
        <v>0</v>
      </c>
      <c r="BO17" s="12">
        <f t="shared" si="29"/>
        <v>0</v>
      </c>
      <c r="BP17" s="12">
        <f t="shared" si="30"/>
        <v>0</v>
      </c>
      <c r="BQ17" s="12">
        <f t="shared" si="31"/>
        <v>0</v>
      </c>
      <c r="BR17" s="12">
        <f t="shared" si="32"/>
        <v>0</v>
      </c>
      <c r="BS17" s="12">
        <f t="shared" si="33"/>
        <v>0</v>
      </c>
      <c r="BT17" s="12">
        <f t="shared" si="34"/>
        <v>0</v>
      </c>
      <c r="BU17" s="12">
        <f t="shared" si="35"/>
        <v>0</v>
      </c>
      <c r="BV17" s="12">
        <f t="shared" si="36"/>
        <v>0</v>
      </c>
      <c r="BW17" s="12">
        <f t="shared" si="37"/>
        <v>0</v>
      </c>
      <c r="BX17" s="12">
        <f t="shared" si="38"/>
        <v>0</v>
      </c>
      <c r="BY17" s="12">
        <f t="shared" si="39"/>
        <v>0</v>
      </c>
      <c r="BZ17" s="12"/>
    </row>
    <row r="18" spans="1:78" s="9" customFormat="1" ht="57" customHeight="1">
      <c r="A18" s="12"/>
      <c r="B18" s="320"/>
      <c r="C18" s="12"/>
      <c r="D18" s="194" t="s">
        <v>158</v>
      </c>
      <c r="E18" s="321"/>
      <c r="F18" s="250" t="s">
        <v>170</v>
      </c>
      <c r="G18" s="130" t="s">
        <v>67</v>
      </c>
      <c r="H18" s="130">
        <v>4</v>
      </c>
      <c r="I18" s="250" t="s">
        <v>1079</v>
      </c>
      <c r="J18" s="427">
        <v>76.650000000000006</v>
      </c>
      <c r="K18" s="137"/>
      <c r="L18" s="323"/>
      <c r="M18" s="138"/>
      <c r="N18" s="324"/>
      <c r="O18" s="139"/>
      <c r="P18" s="325"/>
      <c r="Q18" s="186"/>
      <c r="R18" s="187"/>
      <c r="S18" s="186"/>
      <c r="T18" s="186"/>
      <c r="U18" s="326">
        <f t="shared" si="47"/>
        <v>0</v>
      </c>
      <c r="V18" s="129" t="str">
        <f t="shared" si="48"/>
        <v>No</v>
      </c>
      <c r="W18" s="327" t="str">
        <f t="shared" si="3"/>
        <v>No</v>
      </c>
      <c r="Y18" s="213">
        <v>1</v>
      </c>
      <c r="Z18" s="214">
        <f t="shared" si="49"/>
        <v>0</v>
      </c>
      <c r="AB18" s="529">
        <v>0.6</v>
      </c>
      <c r="AC18" s="315">
        <f t="shared" si="42"/>
        <v>0</v>
      </c>
      <c r="AD18" s="313">
        <f t="shared" si="46"/>
        <v>0</v>
      </c>
      <c r="AE18" s="313">
        <f t="shared" si="5"/>
        <v>0</v>
      </c>
      <c r="AF18" s="313">
        <f t="shared" si="6"/>
        <v>0</v>
      </c>
      <c r="AG18" s="313">
        <f t="shared" si="7"/>
        <v>0</v>
      </c>
      <c r="AH18" s="313">
        <f t="shared" si="8"/>
        <v>0</v>
      </c>
      <c r="AI18" s="313">
        <f t="shared" si="9"/>
        <v>0</v>
      </c>
      <c r="AJ18" s="313">
        <f t="shared" si="10"/>
        <v>0</v>
      </c>
      <c r="AK18" s="313">
        <f t="shared" si="11"/>
        <v>0</v>
      </c>
      <c r="AL18" s="313">
        <f t="shared" si="12"/>
        <v>0</v>
      </c>
      <c r="AM18" s="313">
        <f t="shared" si="13"/>
        <v>0</v>
      </c>
      <c r="AN18" s="132">
        <v>1</v>
      </c>
      <c r="AO18" s="322">
        <v>8</v>
      </c>
      <c r="AP18" s="169"/>
      <c r="AQ18" s="322"/>
      <c r="AR18" s="169"/>
      <c r="AS18" s="322"/>
      <c r="AT18" s="169"/>
      <c r="AU18" s="322"/>
      <c r="AV18" s="169"/>
      <c r="AX18" s="12">
        <f t="shared" si="14"/>
        <v>0</v>
      </c>
      <c r="AY18" s="12">
        <f t="shared" si="15"/>
        <v>0</v>
      </c>
      <c r="AZ18" s="12">
        <f t="shared" si="16"/>
        <v>0</v>
      </c>
      <c r="BA18" s="12">
        <f t="shared" si="17"/>
        <v>0</v>
      </c>
      <c r="BB18" s="12">
        <f t="shared" si="18"/>
        <v>0</v>
      </c>
      <c r="BC18" s="12">
        <f t="shared" si="19"/>
        <v>0</v>
      </c>
      <c r="BD18" s="12">
        <f t="shared" si="20"/>
        <v>0</v>
      </c>
      <c r="BE18" s="12">
        <f t="shared" si="21"/>
        <v>0</v>
      </c>
      <c r="BF18" s="12"/>
      <c r="BG18" s="129">
        <f t="shared" si="22"/>
        <v>0</v>
      </c>
      <c r="BH18" s="129">
        <f t="shared" si="23"/>
        <v>0</v>
      </c>
      <c r="BI18" s="12"/>
      <c r="BJ18" s="12">
        <f t="shared" si="24"/>
        <v>0</v>
      </c>
      <c r="BK18" s="12">
        <f t="shared" si="25"/>
        <v>0</v>
      </c>
      <c r="BL18" s="12">
        <f t="shared" si="26"/>
        <v>0</v>
      </c>
      <c r="BM18" s="12">
        <f t="shared" si="27"/>
        <v>0</v>
      </c>
      <c r="BN18" s="12">
        <f t="shared" si="28"/>
        <v>0</v>
      </c>
      <c r="BO18" s="12">
        <f t="shared" si="29"/>
        <v>0</v>
      </c>
      <c r="BP18" s="12">
        <f t="shared" si="30"/>
        <v>0</v>
      </c>
      <c r="BQ18" s="12">
        <f t="shared" si="31"/>
        <v>0</v>
      </c>
      <c r="BR18" s="12">
        <f t="shared" si="32"/>
        <v>0</v>
      </c>
      <c r="BS18" s="12">
        <f t="shared" si="33"/>
        <v>0</v>
      </c>
      <c r="BT18" s="12">
        <f t="shared" si="34"/>
        <v>0</v>
      </c>
      <c r="BU18" s="12">
        <f t="shared" si="35"/>
        <v>0</v>
      </c>
      <c r="BV18" s="12">
        <f t="shared" si="36"/>
        <v>0</v>
      </c>
      <c r="BW18" s="12">
        <f t="shared" si="37"/>
        <v>0</v>
      </c>
      <c r="BX18" s="12">
        <f t="shared" si="38"/>
        <v>0</v>
      </c>
      <c r="BY18" s="12">
        <f t="shared" si="39"/>
        <v>0</v>
      </c>
      <c r="BZ18" s="12"/>
    </row>
    <row r="19" spans="1:78" s="11" customFormat="1" ht="57" customHeight="1">
      <c r="A19" s="129"/>
      <c r="B19" s="320"/>
      <c r="C19" s="12"/>
      <c r="D19" s="423" t="s">
        <v>159</v>
      </c>
      <c r="E19" s="328"/>
      <c r="F19" s="425" t="s">
        <v>172</v>
      </c>
      <c r="G19" s="329" t="s">
        <v>67</v>
      </c>
      <c r="H19" s="329">
        <v>4</v>
      </c>
      <c r="I19" s="425" t="s">
        <v>1079</v>
      </c>
      <c r="J19" s="428">
        <v>72.45</v>
      </c>
      <c r="K19" s="161"/>
      <c r="L19" s="332"/>
      <c r="M19" s="162"/>
      <c r="N19" s="333"/>
      <c r="O19" s="163"/>
      <c r="P19" s="334"/>
      <c r="Q19" s="188"/>
      <c r="R19" s="189"/>
      <c r="S19" s="188"/>
      <c r="T19" s="188"/>
      <c r="U19" s="330">
        <f t="shared" si="47"/>
        <v>0</v>
      </c>
      <c r="V19" s="331" t="str">
        <f t="shared" si="48"/>
        <v>No</v>
      </c>
      <c r="W19" s="214" t="str">
        <f t="shared" si="3"/>
        <v>No</v>
      </c>
      <c r="X19" s="9"/>
      <c r="Y19" s="213">
        <v>1</v>
      </c>
      <c r="Z19" s="214">
        <f t="shared" si="49"/>
        <v>0</v>
      </c>
      <c r="AB19" s="529">
        <v>0.75</v>
      </c>
      <c r="AC19" s="315">
        <f t="shared" si="42"/>
        <v>0</v>
      </c>
      <c r="AD19" s="313">
        <f t="shared" si="46"/>
        <v>0</v>
      </c>
      <c r="AE19" s="313">
        <f t="shared" si="5"/>
        <v>0</v>
      </c>
      <c r="AF19" s="313">
        <f t="shared" si="6"/>
        <v>0</v>
      </c>
      <c r="AG19" s="313">
        <f t="shared" si="7"/>
        <v>0</v>
      </c>
      <c r="AH19" s="313">
        <f t="shared" si="8"/>
        <v>0</v>
      </c>
      <c r="AI19" s="313">
        <f t="shared" si="9"/>
        <v>0</v>
      </c>
      <c r="AJ19" s="313">
        <f t="shared" si="10"/>
        <v>0</v>
      </c>
      <c r="AK19" s="313">
        <f t="shared" si="11"/>
        <v>0</v>
      </c>
      <c r="AL19" s="313">
        <f t="shared" si="12"/>
        <v>0</v>
      </c>
      <c r="AM19" s="313">
        <f t="shared" si="13"/>
        <v>0</v>
      </c>
      <c r="AN19" s="329">
        <v>1</v>
      </c>
      <c r="AO19" s="322">
        <v>12</v>
      </c>
      <c r="AP19" s="169"/>
      <c r="AQ19" s="322"/>
      <c r="AR19" s="169"/>
      <c r="AS19" s="322"/>
      <c r="AT19" s="169"/>
      <c r="AU19" s="322"/>
      <c r="AV19" s="169"/>
      <c r="AX19" s="12">
        <f t="shared" si="14"/>
        <v>0</v>
      </c>
      <c r="AY19" s="12">
        <f t="shared" si="15"/>
        <v>0</v>
      </c>
      <c r="AZ19" s="12">
        <f t="shared" si="16"/>
        <v>0</v>
      </c>
      <c r="BA19" s="12">
        <f t="shared" si="17"/>
        <v>0</v>
      </c>
      <c r="BB19" s="12">
        <f t="shared" si="18"/>
        <v>0</v>
      </c>
      <c r="BC19" s="12">
        <f t="shared" si="19"/>
        <v>0</v>
      </c>
      <c r="BD19" s="12">
        <f t="shared" si="20"/>
        <v>0</v>
      </c>
      <c r="BE19" s="12">
        <f t="shared" si="21"/>
        <v>0</v>
      </c>
      <c r="BF19" s="12"/>
      <c r="BG19" s="129">
        <f t="shared" si="22"/>
        <v>0</v>
      </c>
      <c r="BH19" s="129">
        <f t="shared" si="23"/>
        <v>0</v>
      </c>
      <c r="BI19" s="12"/>
      <c r="BJ19" s="12">
        <f t="shared" si="24"/>
        <v>0</v>
      </c>
      <c r="BK19" s="12">
        <f t="shared" si="25"/>
        <v>0</v>
      </c>
      <c r="BL19" s="12">
        <f t="shared" si="26"/>
        <v>0</v>
      </c>
      <c r="BM19" s="12">
        <f t="shared" si="27"/>
        <v>0</v>
      </c>
      <c r="BN19" s="12">
        <f t="shared" si="28"/>
        <v>0</v>
      </c>
      <c r="BO19" s="12">
        <f t="shared" si="29"/>
        <v>0</v>
      </c>
      <c r="BP19" s="12">
        <f t="shared" si="30"/>
        <v>0</v>
      </c>
      <c r="BQ19" s="12">
        <f t="shared" si="31"/>
        <v>0</v>
      </c>
      <c r="BR19" s="12">
        <f t="shared" si="32"/>
        <v>0</v>
      </c>
      <c r="BS19" s="12">
        <f t="shared" si="33"/>
        <v>0</v>
      </c>
      <c r="BT19" s="12">
        <f t="shared" si="34"/>
        <v>0</v>
      </c>
      <c r="BU19" s="12">
        <f t="shared" si="35"/>
        <v>0</v>
      </c>
      <c r="BV19" s="12">
        <f t="shared" si="36"/>
        <v>0</v>
      </c>
      <c r="BW19" s="12">
        <f t="shared" si="37"/>
        <v>0</v>
      </c>
      <c r="BX19" s="12">
        <f t="shared" si="38"/>
        <v>0</v>
      </c>
      <c r="BY19" s="12">
        <f t="shared" si="39"/>
        <v>0</v>
      </c>
      <c r="BZ19" s="12"/>
    </row>
    <row r="20" spans="1:78" s="9" customFormat="1" ht="57" customHeight="1">
      <c r="A20" s="12"/>
      <c r="B20" s="320"/>
      <c r="C20" s="12"/>
      <c r="D20" s="194" t="s">
        <v>160</v>
      </c>
      <c r="E20" s="321"/>
      <c r="F20" s="250" t="s">
        <v>170</v>
      </c>
      <c r="G20" s="130" t="s">
        <v>67</v>
      </c>
      <c r="H20" s="130">
        <v>4</v>
      </c>
      <c r="I20" s="250" t="s">
        <v>1079</v>
      </c>
      <c r="J20" s="427">
        <v>71.400000000000006</v>
      </c>
      <c r="K20" s="137"/>
      <c r="L20" s="323"/>
      <c r="M20" s="138"/>
      <c r="N20" s="324"/>
      <c r="O20" s="139"/>
      <c r="P20" s="325"/>
      <c r="Q20" s="186"/>
      <c r="R20" s="187"/>
      <c r="S20" s="186"/>
      <c r="T20" s="186"/>
      <c r="U20" s="326">
        <f t="shared" si="47"/>
        <v>0</v>
      </c>
      <c r="V20" s="129" t="str">
        <f t="shared" si="48"/>
        <v>No</v>
      </c>
      <c r="W20" s="327" t="str">
        <f t="shared" si="3"/>
        <v>No</v>
      </c>
      <c r="Y20" s="213">
        <v>1</v>
      </c>
      <c r="Z20" s="214">
        <f t="shared" si="49"/>
        <v>0</v>
      </c>
      <c r="AB20" s="529">
        <v>0.7</v>
      </c>
      <c r="AC20" s="315">
        <f t="shared" si="42"/>
        <v>0</v>
      </c>
      <c r="AD20" s="313">
        <f t="shared" si="46"/>
        <v>0</v>
      </c>
      <c r="AE20" s="313">
        <f t="shared" si="5"/>
        <v>0</v>
      </c>
      <c r="AF20" s="313">
        <f t="shared" si="6"/>
        <v>0</v>
      </c>
      <c r="AG20" s="313">
        <f t="shared" si="7"/>
        <v>0</v>
      </c>
      <c r="AH20" s="313">
        <f t="shared" si="8"/>
        <v>0</v>
      </c>
      <c r="AI20" s="313">
        <f t="shared" si="9"/>
        <v>0</v>
      </c>
      <c r="AJ20" s="313">
        <f t="shared" si="10"/>
        <v>0</v>
      </c>
      <c r="AK20" s="313">
        <f t="shared" si="11"/>
        <v>0</v>
      </c>
      <c r="AL20" s="313">
        <f t="shared" si="12"/>
        <v>0</v>
      </c>
      <c r="AM20" s="313">
        <f t="shared" si="13"/>
        <v>0</v>
      </c>
      <c r="AN20" s="132">
        <v>1</v>
      </c>
      <c r="AO20" s="322">
        <v>8</v>
      </c>
      <c r="AP20" s="169"/>
      <c r="AQ20" s="322"/>
      <c r="AR20" s="169"/>
      <c r="AS20" s="322"/>
      <c r="AT20" s="169"/>
      <c r="AU20" s="322"/>
      <c r="AV20" s="169"/>
      <c r="AX20" s="12">
        <f t="shared" si="14"/>
        <v>0</v>
      </c>
      <c r="AY20" s="12">
        <f t="shared" si="15"/>
        <v>0</v>
      </c>
      <c r="AZ20" s="12">
        <f t="shared" si="16"/>
        <v>0</v>
      </c>
      <c r="BA20" s="12">
        <f t="shared" si="17"/>
        <v>0</v>
      </c>
      <c r="BB20" s="12">
        <f t="shared" si="18"/>
        <v>0</v>
      </c>
      <c r="BC20" s="12">
        <f t="shared" si="19"/>
        <v>0</v>
      </c>
      <c r="BD20" s="12">
        <f t="shared" si="20"/>
        <v>0</v>
      </c>
      <c r="BE20" s="12">
        <f t="shared" si="21"/>
        <v>0</v>
      </c>
      <c r="BF20" s="12"/>
      <c r="BG20" s="129">
        <f t="shared" si="22"/>
        <v>0</v>
      </c>
      <c r="BH20" s="129">
        <f t="shared" si="23"/>
        <v>0</v>
      </c>
      <c r="BI20" s="12"/>
      <c r="BJ20" s="12">
        <f t="shared" si="24"/>
        <v>0</v>
      </c>
      <c r="BK20" s="12">
        <f t="shared" si="25"/>
        <v>0</v>
      </c>
      <c r="BL20" s="12">
        <f t="shared" si="26"/>
        <v>0</v>
      </c>
      <c r="BM20" s="12">
        <f t="shared" si="27"/>
        <v>0</v>
      </c>
      <c r="BN20" s="12">
        <f t="shared" si="28"/>
        <v>0</v>
      </c>
      <c r="BO20" s="12">
        <f t="shared" si="29"/>
        <v>0</v>
      </c>
      <c r="BP20" s="12">
        <f t="shared" si="30"/>
        <v>0</v>
      </c>
      <c r="BQ20" s="12">
        <f t="shared" si="31"/>
        <v>0</v>
      </c>
      <c r="BR20" s="12">
        <f t="shared" si="32"/>
        <v>0</v>
      </c>
      <c r="BS20" s="12">
        <f t="shared" si="33"/>
        <v>0</v>
      </c>
      <c r="BT20" s="12">
        <f t="shared" si="34"/>
        <v>0</v>
      </c>
      <c r="BU20" s="12">
        <f t="shared" si="35"/>
        <v>0</v>
      </c>
      <c r="BV20" s="12">
        <f t="shared" si="36"/>
        <v>0</v>
      </c>
      <c r="BW20" s="12">
        <f t="shared" si="37"/>
        <v>0</v>
      </c>
      <c r="BX20" s="12">
        <f t="shared" si="38"/>
        <v>0</v>
      </c>
      <c r="BY20" s="12">
        <f t="shared" si="39"/>
        <v>0</v>
      </c>
      <c r="BZ20" s="12"/>
    </row>
    <row r="21" spans="1:78" s="11" customFormat="1" ht="57" customHeight="1">
      <c r="A21" s="129"/>
      <c r="B21" s="320"/>
      <c r="C21" s="12"/>
      <c r="D21" s="423" t="s">
        <v>161</v>
      </c>
      <c r="E21" s="328"/>
      <c r="F21" s="425" t="s">
        <v>173</v>
      </c>
      <c r="G21" s="329" t="s">
        <v>168</v>
      </c>
      <c r="H21" s="329">
        <v>6</v>
      </c>
      <c r="I21" s="425" t="s">
        <v>1079</v>
      </c>
      <c r="J21" s="428">
        <v>73.5</v>
      </c>
      <c r="K21" s="161"/>
      <c r="L21" s="332"/>
      <c r="M21" s="162"/>
      <c r="N21" s="333"/>
      <c r="O21" s="163"/>
      <c r="P21" s="334"/>
      <c r="Q21" s="188"/>
      <c r="R21" s="189"/>
      <c r="S21" s="188"/>
      <c r="T21" s="188"/>
      <c r="U21" s="330">
        <f t="shared" si="47"/>
        <v>0</v>
      </c>
      <c r="V21" s="331" t="str">
        <f t="shared" si="48"/>
        <v>No</v>
      </c>
      <c r="W21" s="214" t="str">
        <f t="shared" si="3"/>
        <v>No</v>
      </c>
      <c r="X21" s="9"/>
      <c r="Y21" s="213">
        <v>1</v>
      </c>
      <c r="Z21" s="214">
        <f t="shared" si="49"/>
        <v>0</v>
      </c>
      <c r="AB21" s="529">
        <v>0.8</v>
      </c>
      <c r="AC21" s="315">
        <f t="shared" si="42"/>
        <v>0</v>
      </c>
      <c r="AD21" s="313">
        <f t="shared" si="46"/>
        <v>0</v>
      </c>
      <c r="AE21" s="313">
        <f t="shared" si="5"/>
        <v>0</v>
      </c>
      <c r="AF21" s="313">
        <f t="shared" si="6"/>
        <v>0</v>
      </c>
      <c r="AG21" s="313">
        <f t="shared" si="7"/>
        <v>0</v>
      </c>
      <c r="AH21" s="313">
        <f t="shared" si="8"/>
        <v>0</v>
      </c>
      <c r="AI21" s="313">
        <f t="shared" si="9"/>
        <v>0</v>
      </c>
      <c r="AJ21" s="313">
        <f t="shared" si="10"/>
        <v>0</v>
      </c>
      <c r="AK21" s="313">
        <f t="shared" si="11"/>
        <v>0</v>
      </c>
      <c r="AL21" s="313">
        <f t="shared" si="12"/>
        <v>0</v>
      </c>
      <c r="AM21" s="313">
        <f t="shared" si="13"/>
        <v>0</v>
      </c>
      <c r="AN21" s="329">
        <v>1</v>
      </c>
      <c r="AO21" s="322">
        <v>12</v>
      </c>
      <c r="AP21" s="169"/>
      <c r="AQ21" s="322"/>
      <c r="AR21" s="169"/>
      <c r="AS21" s="322"/>
      <c r="AT21" s="169"/>
      <c r="AU21" s="322"/>
      <c r="AV21" s="169"/>
      <c r="AX21" s="12">
        <f t="shared" si="14"/>
        <v>0</v>
      </c>
      <c r="AY21" s="12">
        <f t="shared" si="15"/>
        <v>0</v>
      </c>
      <c r="AZ21" s="12">
        <f t="shared" si="16"/>
        <v>0</v>
      </c>
      <c r="BA21" s="12">
        <f t="shared" si="17"/>
        <v>0</v>
      </c>
      <c r="BB21" s="12">
        <f t="shared" si="18"/>
        <v>0</v>
      </c>
      <c r="BC21" s="12">
        <f t="shared" si="19"/>
        <v>0</v>
      </c>
      <c r="BD21" s="12">
        <f t="shared" si="20"/>
        <v>0</v>
      </c>
      <c r="BE21" s="12">
        <f t="shared" si="21"/>
        <v>0</v>
      </c>
      <c r="BF21" s="12"/>
      <c r="BG21" s="129">
        <f t="shared" si="22"/>
        <v>0</v>
      </c>
      <c r="BH21" s="129">
        <f t="shared" si="23"/>
        <v>0</v>
      </c>
      <c r="BI21" s="12"/>
      <c r="BJ21" s="12">
        <f t="shared" si="24"/>
        <v>0</v>
      </c>
      <c r="BK21" s="12">
        <f t="shared" si="25"/>
        <v>0</v>
      </c>
      <c r="BL21" s="12">
        <f t="shared" si="26"/>
        <v>0</v>
      </c>
      <c r="BM21" s="12">
        <f t="shared" si="27"/>
        <v>0</v>
      </c>
      <c r="BN21" s="12">
        <f t="shared" si="28"/>
        <v>0</v>
      </c>
      <c r="BO21" s="12">
        <f t="shared" si="29"/>
        <v>0</v>
      </c>
      <c r="BP21" s="12">
        <f t="shared" si="30"/>
        <v>0</v>
      </c>
      <c r="BQ21" s="12">
        <f t="shared" si="31"/>
        <v>0</v>
      </c>
      <c r="BR21" s="12">
        <f t="shared" si="32"/>
        <v>0</v>
      </c>
      <c r="BS21" s="12">
        <f t="shared" si="33"/>
        <v>0</v>
      </c>
      <c r="BT21" s="12">
        <f t="shared" si="34"/>
        <v>0</v>
      </c>
      <c r="BU21" s="12">
        <f t="shared" si="35"/>
        <v>0</v>
      </c>
      <c r="BV21" s="12">
        <f t="shared" si="36"/>
        <v>0</v>
      </c>
      <c r="BW21" s="12">
        <f t="shared" si="37"/>
        <v>0</v>
      </c>
      <c r="BX21" s="12">
        <f t="shared" si="38"/>
        <v>0</v>
      </c>
      <c r="BY21" s="12">
        <f t="shared" si="39"/>
        <v>0</v>
      </c>
      <c r="BZ21" s="12"/>
    </row>
    <row r="22" spans="1:78" s="9" customFormat="1" ht="57" customHeight="1">
      <c r="A22" s="12"/>
      <c r="B22" s="320"/>
      <c r="C22" s="12"/>
      <c r="D22" s="194" t="s">
        <v>162</v>
      </c>
      <c r="E22" s="321"/>
      <c r="F22" s="250" t="s">
        <v>1081</v>
      </c>
      <c r="G22" s="130" t="s">
        <v>168</v>
      </c>
      <c r="H22" s="130">
        <v>8</v>
      </c>
      <c r="I22" s="250" t="s">
        <v>1079</v>
      </c>
      <c r="J22" s="427">
        <v>76.650000000000006</v>
      </c>
      <c r="K22" s="137"/>
      <c r="L22" s="323"/>
      <c r="M22" s="138"/>
      <c r="N22" s="324"/>
      <c r="O22" s="139"/>
      <c r="P22" s="325"/>
      <c r="Q22" s="186"/>
      <c r="R22" s="187"/>
      <c r="S22" s="186"/>
      <c r="T22" s="186"/>
      <c r="U22" s="326">
        <f t="shared" si="47"/>
        <v>0</v>
      </c>
      <c r="V22" s="129" t="str">
        <f t="shared" si="48"/>
        <v>No</v>
      </c>
      <c r="W22" s="327" t="str">
        <f t="shared" si="3"/>
        <v>No</v>
      </c>
      <c r="Y22" s="213">
        <v>1</v>
      </c>
      <c r="Z22" s="214">
        <f t="shared" si="49"/>
        <v>0</v>
      </c>
      <c r="AB22" s="529">
        <v>1.08</v>
      </c>
      <c r="AC22" s="315">
        <f t="shared" si="42"/>
        <v>0</v>
      </c>
      <c r="AD22" s="313">
        <f t="shared" si="46"/>
        <v>0</v>
      </c>
      <c r="AE22" s="313">
        <f t="shared" si="5"/>
        <v>0</v>
      </c>
      <c r="AF22" s="313">
        <f t="shared" si="6"/>
        <v>0</v>
      </c>
      <c r="AG22" s="313">
        <f t="shared" si="7"/>
        <v>0</v>
      </c>
      <c r="AH22" s="313">
        <f t="shared" si="8"/>
        <v>0</v>
      </c>
      <c r="AI22" s="313">
        <f t="shared" si="9"/>
        <v>0</v>
      </c>
      <c r="AJ22" s="313">
        <f t="shared" si="10"/>
        <v>0</v>
      </c>
      <c r="AK22" s="313">
        <f t="shared" si="11"/>
        <v>0</v>
      </c>
      <c r="AL22" s="313">
        <f t="shared" si="12"/>
        <v>0</v>
      </c>
      <c r="AM22" s="313">
        <f t="shared" si="13"/>
        <v>0</v>
      </c>
      <c r="AN22" s="132">
        <v>1</v>
      </c>
      <c r="AO22" s="322">
        <v>21</v>
      </c>
      <c r="AP22" s="169"/>
      <c r="AQ22" s="322"/>
      <c r="AR22" s="169"/>
      <c r="AS22" s="322"/>
      <c r="AT22" s="169"/>
      <c r="AU22" s="322"/>
      <c r="AV22" s="169"/>
      <c r="AX22" s="12">
        <f t="shared" si="14"/>
        <v>0</v>
      </c>
      <c r="AY22" s="12">
        <f t="shared" si="15"/>
        <v>0</v>
      </c>
      <c r="AZ22" s="12">
        <f t="shared" si="16"/>
        <v>0</v>
      </c>
      <c r="BA22" s="12">
        <f t="shared" si="17"/>
        <v>0</v>
      </c>
      <c r="BB22" s="12">
        <f t="shared" si="18"/>
        <v>0</v>
      </c>
      <c r="BC22" s="12">
        <f t="shared" si="19"/>
        <v>0</v>
      </c>
      <c r="BD22" s="12">
        <f t="shared" si="20"/>
        <v>0</v>
      </c>
      <c r="BE22" s="12">
        <f t="shared" si="21"/>
        <v>0</v>
      </c>
      <c r="BF22" s="12"/>
      <c r="BG22" s="129">
        <f t="shared" si="22"/>
        <v>0</v>
      </c>
      <c r="BH22" s="129">
        <f t="shared" si="23"/>
        <v>0</v>
      </c>
      <c r="BI22" s="12"/>
      <c r="BJ22" s="12">
        <f t="shared" si="24"/>
        <v>0</v>
      </c>
      <c r="BK22" s="12">
        <f t="shared" si="25"/>
        <v>0</v>
      </c>
      <c r="BL22" s="12">
        <f t="shared" si="26"/>
        <v>0</v>
      </c>
      <c r="BM22" s="12">
        <f t="shared" si="27"/>
        <v>0</v>
      </c>
      <c r="BN22" s="12">
        <f t="shared" si="28"/>
        <v>0</v>
      </c>
      <c r="BO22" s="12">
        <f t="shared" si="29"/>
        <v>0</v>
      </c>
      <c r="BP22" s="12">
        <f t="shared" si="30"/>
        <v>0</v>
      </c>
      <c r="BQ22" s="12">
        <f t="shared" si="31"/>
        <v>0</v>
      </c>
      <c r="BR22" s="12">
        <f t="shared" si="32"/>
        <v>0</v>
      </c>
      <c r="BS22" s="12">
        <f t="shared" si="33"/>
        <v>0</v>
      </c>
      <c r="BT22" s="12">
        <f t="shared" si="34"/>
        <v>0</v>
      </c>
      <c r="BU22" s="12">
        <f t="shared" si="35"/>
        <v>0</v>
      </c>
      <c r="BV22" s="12">
        <f t="shared" si="36"/>
        <v>0</v>
      </c>
      <c r="BW22" s="12">
        <f t="shared" si="37"/>
        <v>0</v>
      </c>
      <c r="BX22" s="12">
        <f t="shared" si="38"/>
        <v>0</v>
      </c>
      <c r="BY22" s="12">
        <f t="shared" si="39"/>
        <v>0</v>
      </c>
      <c r="BZ22" s="12"/>
    </row>
    <row r="23" spans="1:78" s="11" customFormat="1" ht="57" customHeight="1">
      <c r="A23" s="129"/>
      <c r="B23" s="320"/>
      <c r="C23" s="12"/>
      <c r="D23" s="423" t="s">
        <v>163</v>
      </c>
      <c r="E23" s="328"/>
      <c r="F23" s="425" t="s">
        <v>1081</v>
      </c>
      <c r="G23" s="329" t="s">
        <v>168</v>
      </c>
      <c r="H23" s="329">
        <v>8</v>
      </c>
      <c r="I23" s="425" t="s">
        <v>1079</v>
      </c>
      <c r="J23" s="428">
        <v>66.150000000000006</v>
      </c>
      <c r="K23" s="161"/>
      <c r="L23" s="332"/>
      <c r="M23" s="162"/>
      <c r="N23" s="333"/>
      <c r="O23" s="163"/>
      <c r="P23" s="334"/>
      <c r="Q23" s="188"/>
      <c r="R23" s="189"/>
      <c r="S23" s="188"/>
      <c r="T23" s="188"/>
      <c r="U23" s="330">
        <f t="shared" si="47"/>
        <v>0</v>
      </c>
      <c r="V23" s="331" t="str">
        <f t="shared" si="48"/>
        <v>No</v>
      </c>
      <c r="W23" s="214" t="str">
        <f t="shared" si="3"/>
        <v>No</v>
      </c>
      <c r="X23" s="9"/>
      <c r="Y23" s="213">
        <v>1</v>
      </c>
      <c r="Z23" s="214">
        <f t="shared" si="49"/>
        <v>0</v>
      </c>
      <c r="AB23" s="529">
        <v>0.51</v>
      </c>
      <c r="AC23" s="315">
        <f t="shared" si="42"/>
        <v>0</v>
      </c>
      <c r="AD23" s="313">
        <f t="shared" si="46"/>
        <v>0</v>
      </c>
      <c r="AE23" s="313">
        <f t="shared" si="5"/>
        <v>0</v>
      </c>
      <c r="AF23" s="313">
        <f t="shared" si="6"/>
        <v>0</v>
      </c>
      <c r="AG23" s="313">
        <f t="shared" si="7"/>
        <v>0</v>
      </c>
      <c r="AH23" s="313">
        <f t="shared" si="8"/>
        <v>0</v>
      </c>
      <c r="AI23" s="313">
        <f t="shared" si="9"/>
        <v>0</v>
      </c>
      <c r="AJ23" s="313">
        <f t="shared" si="10"/>
        <v>0</v>
      </c>
      <c r="AK23" s="313">
        <f t="shared" si="11"/>
        <v>0</v>
      </c>
      <c r="AL23" s="313">
        <f t="shared" si="12"/>
        <v>0</v>
      </c>
      <c r="AM23" s="313">
        <f t="shared" si="13"/>
        <v>0</v>
      </c>
      <c r="AN23" s="329">
        <v>1</v>
      </c>
      <c r="AO23" s="322">
        <v>16</v>
      </c>
      <c r="AP23" s="169"/>
      <c r="AQ23" s="322"/>
      <c r="AR23" s="169"/>
      <c r="AS23" s="322"/>
      <c r="AT23" s="169"/>
      <c r="AU23" s="322"/>
      <c r="AV23" s="169"/>
      <c r="AX23" s="12">
        <f t="shared" si="14"/>
        <v>0</v>
      </c>
      <c r="AY23" s="12">
        <f t="shared" si="15"/>
        <v>0</v>
      </c>
      <c r="AZ23" s="12">
        <f t="shared" si="16"/>
        <v>0</v>
      </c>
      <c r="BA23" s="12">
        <f t="shared" si="17"/>
        <v>0</v>
      </c>
      <c r="BB23" s="12">
        <f t="shared" si="18"/>
        <v>0</v>
      </c>
      <c r="BC23" s="12">
        <f t="shared" si="19"/>
        <v>0</v>
      </c>
      <c r="BD23" s="12">
        <f t="shared" si="20"/>
        <v>0</v>
      </c>
      <c r="BE23" s="12">
        <f t="shared" si="21"/>
        <v>0</v>
      </c>
      <c r="BF23" s="12"/>
      <c r="BG23" s="129">
        <f t="shared" si="22"/>
        <v>0</v>
      </c>
      <c r="BH23" s="129">
        <f t="shared" si="23"/>
        <v>0</v>
      </c>
      <c r="BI23" s="12"/>
      <c r="BJ23" s="12">
        <f t="shared" si="24"/>
        <v>0</v>
      </c>
      <c r="BK23" s="12">
        <f t="shared" si="25"/>
        <v>0</v>
      </c>
      <c r="BL23" s="12">
        <f t="shared" si="26"/>
        <v>0</v>
      </c>
      <c r="BM23" s="12">
        <f t="shared" si="27"/>
        <v>0</v>
      </c>
      <c r="BN23" s="12">
        <f t="shared" si="28"/>
        <v>0</v>
      </c>
      <c r="BO23" s="12">
        <f t="shared" si="29"/>
        <v>0</v>
      </c>
      <c r="BP23" s="12">
        <f t="shared" si="30"/>
        <v>0</v>
      </c>
      <c r="BQ23" s="12">
        <f t="shared" si="31"/>
        <v>0</v>
      </c>
      <c r="BR23" s="12">
        <f t="shared" si="32"/>
        <v>0</v>
      </c>
      <c r="BS23" s="12">
        <f t="shared" si="33"/>
        <v>0</v>
      </c>
      <c r="BT23" s="12">
        <f t="shared" si="34"/>
        <v>0</v>
      </c>
      <c r="BU23" s="12">
        <f t="shared" si="35"/>
        <v>0</v>
      </c>
      <c r="BV23" s="12">
        <f t="shared" si="36"/>
        <v>0</v>
      </c>
      <c r="BW23" s="12">
        <f t="shared" si="37"/>
        <v>0</v>
      </c>
      <c r="BX23" s="12">
        <f t="shared" si="38"/>
        <v>0</v>
      </c>
      <c r="BY23" s="12">
        <f t="shared" si="39"/>
        <v>0</v>
      </c>
      <c r="BZ23" s="12"/>
    </row>
    <row r="24" spans="1:78" s="9" customFormat="1" ht="57" customHeight="1">
      <c r="A24" s="12"/>
      <c r="B24" s="320"/>
      <c r="C24" s="12"/>
      <c r="D24" s="194" t="s">
        <v>164</v>
      </c>
      <c r="E24" s="321"/>
      <c r="F24" s="250" t="s">
        <v>172</v>
      </c>
      <c r="G24" s="130" t="s">
        <v>168</v>
      </c>
      <c r="H24" s="130">
        <v>10</v>
      </c>
      <c r="I24" s="250" t="s">
        <v>1079</v>
      </c>
      <c r="J24" s="427">
        <v>60.900000000000006</v>
      </c>
      <c r="K24" s="137"/>
      <c r="L24" s="323"/>
      <c r="M24" s="138"/>
      <c r="N24" s="324"/>
      <c r="O24" s="139"/>
      <c r="P24" s="325"/>
      <c r="Q24" s="186"/>
      <c r="R24" s="187"/>
      <c r="S24" s="186"/>
      <c r="T24" s="186"/>
      <c r="U24" s="326">
        <f t="shared" si="47"/>
        <v>0</v>
      </c>
      <c r="V24" s="129" t="str">
        <f t="shared" si="48"/>
        <v>No</v>
      </c>
      <c r="W24" s="327" t="str">
        <f t="shared" si="3"/>
        <v>No</v>
      </c>
      <c r="Y24" s="213">
        <v>1</v>
      </c>
      <c r="Z24" s="214">
        <f t="shared" si="49"/>
        <v>0</v>
      </c>
      <c r="AB24" s="529">
        <v>0.35</v>
      </c>
      <c r="AC24" s="315">
        <f t="shared" si="42"/>
        <v>0</v>
      </c>
      <c r="AD24" s="313">
        <f t="shared" si="46"/>
        <v>0</v>
      </c>
      <c r="AE24" s="313">
        <f t="shared" si="5"/>
        <v>0</v>
      </c>
      <c r="AF24" s="313">
        <f t="shared" si="6"/>
        <v>0</v>
      </c>
      <c r="AG24" s="313">
        <f t="shared" si="7"/>
        <v>0</v>
      </c>
      <c r="AH24" s="313">
        <f t="shared" si="8"/>
        <v>0</v>
      </c>
      <c r="AI24" s="313">
        <f t="shared" si="9"/>
        <v>0</v>
      </c>
      <c r="AJ24" s="313">
        <f t="shared" si="10"/>
        <v>0</v>
      </c>
      <c r="AK24" s="313">
        <f t="shared" si="11"/>
        <v>0</v>
      </c>
      <c r="AL24" s="313">
        <f t="shared" si="12"/>
        <v>0</v>
      </c>
      <c r="AM24" s="313">
        <f t="shared" si="13"/>
        <v>0</v>
      </c>
      <c r="AN24" s="132">
        <v>1</v>
      </c>
      <c r="AO24" s="322">
        <v>20</v>
      </c>
      <c r="AP24" s="169"/>
      <c r="AQ24" s="322"/>
      <c r="AR24" s="169"/>
      <c r="AS24" s="322"/>
      <c r="AT24" s="169"/>
      <c r="AU24" s="322"/>
      <c r="AV24" s="169"/>
      <c r="AX24" s="12">
        <f t="shared" si="14"/>
        <v>0</v>
      </c>
      <c r="AY24" s="12">
        <f t="shared" si="15"/>
        <v>0</v>
      </c>
      <c r="AZ24" s="12">
        <f t="shared" si="16"/>
        <v>0</v>
      </c>
      <c r="BA24" s="12">
        <f t="shared" si="17"/>
        <v>0</v>
      </c>
      <c r="BB24" s="12">
        <f t="shared" si="18"/>
        <v>0</v>
      </c>
      <c r="BC24" s="12">
        <f t="shared" si="19"/>
        <v>0</v>
      </c>
      <c r="BD24" s="12">
        <f t="shared" si="20"/>
        <v>0</v>
      </c>
      <c r="BE24" s="12">
        <f t="shared" si="21"/>
        <v>0</v>
      </c>
      <c r="BF24" s="12"/>
      <c r="BG24" s="129">
        <f t="shared" si="22"/>
        <v>0</v>
      </c>
      <c r="BH24" s="129">
        <f t="shared" si="23"/>
        <v>0</v>
      </c>
      <c r="BI24" s="12"/>
      <c r="BJ24" s="12">
        <f t="shared" si="24"/>
        <v>0</v>
      </c>
      <c r="BK24" s="12">
        <f t="shared" si="25"/>
        <v>0</v>
      </c>
      <c r="BL24" s="12">
        <f t="shared" si="26"/>
        <v>0</v>
      </c>
      <c r="BM24" s="12">
        <f t="shared" si="27"/>
        <v>0</v>
      </c>
      <c r="BN24" s="12">
        <f t="shared" si="28"/>
        <v>0</v>
      </c>
      <c r="BO24" s="12">
        <f t="shared" si="29"/>
        <v>0</v>
      </c>
      <c r="BP24" s="12">
        <f t="shared" si="30"/>
        <v>0</v>
      </c>
      <c r="BQ24" s="12">
        <f t="shared" si="31"/>
        <v>0</v>
      </c>
      <c r="BR24" s="12">
        <f t="shared" si="32"/>
        <v>0</v>
      </c>
      <c r="BS24" s="12">
        <f t="shared" si="33"/>
        <v>0</v>
      </c>
      <c r="BT24" s="12">
        <f t="shared" si="34"/>
        <v>0</v>
      </c>
      <c r="BU24" s="12">
        <f t="shared" si="35"/>
        <v>0</v>
      </c>
      <c r="BV24" s="12">
        <f t="shared" si="36"/>
        <v>0</v>
      </c>
      <c r="BW24" s="12">
        <f t="shared" si="37"/>
        <v>0</v>
      </c>
      <c r="BX24" s="12">
        <f t="shared" si="38"/>
        <v>0</v>
      </c>
      <c r="BY24" s="12">
        <f t="shared" si="39"/>
        <v>0</v>
      </c>
      <c r="BZ24" s="12"/>
    </row>
    <row r="25" spans="1:78" s="11" customFormat="1" ht="57" customHeight="1">
      <c r="A25" s="129"/>
      <c r="B25" s="320"/>
      <c r="C25" s="12"/>
      <c r="D25" s="423" t="s">
        <v>165</v>
      </c>
      <c r="E25" s="328"/>
      <c r="F25" s="425" t="s">
        <v>170</v>
      </c>
      <c r="G25" s="329" t="s">
        <v>168</v>
      </c>
      <c r="H25" s="329">
        <v>10</v>
      </c>
      <c r="I25" s="425" t="s">
        <v>1079</v>
      </c>
      <c r="J25" s="428">
        <v>57.75</v>
      </c>
      <c r="K25" s="161"/>
      <c r="L25" s="332"/>
      <c r="M25" s="162"/>
      <c r="N25" s="333"/>
      <c r="O25" s="163"/>
      <c r="P25" s="334"/>
      <c r="Q25" s="188"/>
      <c r="R25" s="189"/>
      <c r="S25" s="188"/>
      <c r="T25" s="188"/>
      <c r="U25" s="330">
        <f t="shared" si="47"/>
        <v>0</v>
      </c>
      <c r="V25" s="331" t="str">
        <f t="shared" si="48"/>
        <v>No</v>
      </c>
      <c r="W25" s="214" t="str">
        <f t="shared" si="3"/>
        <v>No</v>
      </c>
      <c r="X25" s="9"/>
      <c r="Y25" s="213">
        <v>1</v>
      </c>
      <c r="Z25" s="214">
        <f t="shared" si="49"/>
        <v>0</v>
      </c>
      <c r="AB25" s="529">
        <v>0.25</v>
      </c>
      <c r="AC25" s="315">
        <f t="shared" si="42"/>
        <v>0</v>
      </c>
      <c r="AD25" s="313">
        <f t="shared" si="46"/>
        <v>0</v>
      </c>
      <c r="AE25" s="313">
        <f t="shared" si="5"/>
        <v>0</v>
      </c>
      <c r="AF25" s="313">
        <f t="shared" si="6"/>
        <v>0</v>
      </c>
      <c r="AG25" s="313">
        <f t="shared" si="7"/>
        <v>0</v>
      </c>
      <c r="AH25" s="313">
        <f t="shared" si="8"/>
        <v>0</v>
      </c>
      <c r="AI25" s="313">
        <f t="shared" si="9"/>
        <v>0</v>
      </c>
      <c r="AJ25" s="313">
        <f t="shared" si="10"/>
        <v>0</v>
      </c>
      <c r="AK25" s="313">
        <f t="shared" si="11"/>
        <v>0</v>
      </c>
      <c r="AL25" s="313">
        <f t="shared" si="12"/>
        <v>0</v>
      </c>
      <c r="AM25" s="313">
        <f t="shared" si="13"/>
        <v>0</v>
      </c>
      <c r="AN25" s="329">
        <v>1</v>
      </c>
      <c r="AO25" s="322">
        <v>20</v>
      </c>
      <c r="AP25" s="169"/>
      <c r="AQ25" s="322"/>
      <c r="AR25" s="169"/>
      <c r="AS25" s="322"/>
      <c r="AT25" s="169"/>
      <c r="AU25" s="322"/>
      <c r="AV25" s="169"/>
      <c r="AX25" s="12">
        <f t="shared" si="14"/>
        <v>0</v>
      </c>
      <c r="AY25" s="12">
        <f t="shared" si="15"/>
        <v>0</v>
      </c>
      <c r="AZ25" s="12">
        <f t="shared" si="16"/>
        <v>0</v>
      </c>
      <c r="BA25" s="12">
        <f t="shared" si="17"/>
        <v>0</v>
      </c>
      <c r="BB25" s="12">
        <f t="shared" si="18"/>
        <v>0</v>
      </c>
      <c r="BC25" s="12">
        <f t="shared" si="19"/>
        <v>0</v>
      </c>
      <c r="BD25" s="12">
        <f t="shared" si="20"/>
        <v>0</v>
      </c>
      <c r="BE25" s="12">
        <f t="shared" si="21"/>
        <v>0</v>
      </c>
      <c r="BF25" s="12"/>
      <c r="BG25" s="129">
        <f t="shared" si="22"/>
        <v>0</v>
      </c>
      <c r="BH25" s="129">
        <f t="shared" si="23"/>
        <v>0</v>
      </c>
      <c r="BI25" s="12"/>
      <c r="BJ25" s="12">
        <f t="shared" si="24"/>
        <v>0</v>
      </c>
      <c r="BK25" s="12">
        <f t="shared" si="25"/>
        <v>0</v>
      </c>
      <c r="BL25" s="12">
        <f t="shared" si="26"/>
        <v>0</v>
      </c>
      <c r="BM25" s="12">
        <f t="shared" si="27"/>
        <v>0</v>
      </c>
      <c r="BN25" s="12">
        <f t="shared" si="28"/>
        <v>0</v>
      </c>
      <c r="BO25" s="12">
        <f t="shared" si="29"/>
        <v>0</v>
      </c>
      <c r="BP25" s="12">
        <f t="shared" si="30"/>
        <v>0</v>
      </c>
      <c r="BQ25" s="12">
        <f t="shared" si="31"/>
        <v>0</v>
      </c>
      <c r="BR25" s="12">
        <f t="shared" si="32"/>
        <v>0</v>
      </c>
      <c r="BS25" s="12">
        <f t="shared" si="33"/>
        <v>0</v>
      </c>
      <c r="BT25" s="12">
        <f t="shared" si="34"/>
        <v>0</v>
      </c>
      <c r="BU25" s="12">
        <f t="shared" si="35"/>
        <v>0</v>
      </c>
      <c r="BV25" s="12">
        <f t="shared" si="36"/>
        <v>0</v>
      </c>
      <c r="BW25" s="12">
        <f t="shared" si="37"/>
        <v>0</v>
      </c>
      <c r="BX25" s="12">
        <f t="shared" si="38"/>
        <v>0</v>
      </c>
      <c r="BY25" s="12">
        <f t="shared" si="39"/>
        <v>0</v>
      </c>
      <c r="BZ25" s="12"/>
    </row>
    <row r="26" spans="1:78" s="9" customFormat="1" ht="57" customHeight="1">
      <c r="A26" s="12"/>
      <c r="B26" s="320"/>
      <c r="C26" s="12"/>
      <c r="D26" s="194" t="s">
        <v>166</v>
      </c>
      <c r="E26" s="321"/>
      <c r="F26" s="250" t="s">
        <v>1082</v>
      </c>
      <c r="G26" s="130" t="s">
        <v>169</v>
      </c>
      <c r="H26" s="130">
        <v>12</v>
      </c>
      <c r="I26" s="250" t="s">
        <v>1079</v>
      </c>
      <c r="J26" s="427">
        <v>55.650000000000006</v>
      </c>
      <c r="K26" s="137"/>
      <c r="L26" s="323"/>
      <c r="M26" s="138"/>
      <c r="N26" s="324"/>
      <c r="O26" s="139"/>
      <c r="P26" s="325"/>
      <c r="Q26" s="186"/>
      <c r="R26" s="187"/>
      <c r="S26" s="186"/>
      <c r="T26" s="186"/>
      <c r="U26" s="326">
        <f>SUM(K26:T26)*J26</f>
        <v>0</v>
      </c>
      <c r="V26" s="129" t="str">
        <f>IF(SUM(K26:T26)&gt;0,"Yes","No")</f>
        <v>No</v>
      </c>
      <c r="W26" s="327" t="str">
        <f t="shared" si="3"/>
        <v>No</v>
      </c>
      <c r="Y26" s="213">
        <v>1</v>
      </c>
      <c r="Z26" s="214">
        <f>Y26*SUM(K26:T26)</f>
        <v>0</v>
      </c>
      <c r="AB26" s="529">
        <v>0.19</v>
      </c>
      <c r="AC26" s="315">
        <f t="shared" si="42"/>
        <v>0</v>
      </c>
      <c r="AD26" s="313">
        <f t="shared" si="46"/>
        <v>0</v>
      </c>
      <c r="AE26" s="313">
        <f t="shared" si="5"/>
        <v>0</v>
      </c>
      <c r="AF26" s="313">
        <f t="shared" si="6"/>
        <v>0</v>
      </c>
      <c r="AG26" s="313">
        <f t="shared" si="7"/>
        <v>0</v>
      </c>
      <c r="AH26" s="313">
        <f t="shared" si="8"/>
        <v>0</v>
      </c>
      <c r="AI26" s="313">
        <f t="shared" si="9"/>
        <v>0</v>
      </c>
      <c r="AJ26" s="313">
        <f t="shared" si="10"/>
        <v>0</v>
      </c>
      <c r="AK26" s="313">
        <f t="shared" si="11"/>
        <v>0</v>
      </c>
      <c r="AL26" s="313">
        <f t="shared" si="12"/>
        <v>0</v>
      </c>
      <c r="AM26" s="313">
        <f t="shared" si="13"/>
        <v>0</v>
      </c>
      <c r="AN26" s="132">
        <v>1</v>
      </c>
      <c r="AO26" s="322">
        <v>24</v>
      </c>
      <c r="AP26" s="169"/>
      <c r="AQ26" s="322"/>
      <c r="AR26" s="169"/>
      <c r="AS26" s="322"/>
      <c r="AT26" s="169"/>
      <c r="AU26" s="322"/>
      <c r="AV26" s="169"/>
      <c r="AX26" s="12">
        <f t="shared" si="14"/>
        <v>0</v>
      </c>
      <c r="AY26" s="12">
        <f t="shared" si="15"/>
        <v>0</v>
      </c>
      <c r="AZ26" s="12">
        <f t="shared" si="16"/>
        <v>0</v>
      </c>
      <c r="BA26" s="12">
        <f t="shared" si="17"/>
        <v>0</v>
      </c>
      <c r="BB26" s="12">
        <f t="shared" si="18"/>
        <v>0</v>
      </c>
      <c r="BC26" s="12">
        <f t="shared" si="19"/>
        <v>0</v>
      </c>
      <c r="BD26" s="12">
        <f t="shared" si="20"/>
        <v>0</v>
      </c>
      <c r="BE26" s="12">
        <f t="shared" si="21"/>
        <v>0</v>
      </c>
      <c r="BF26" s="12"/>
      <c r="BG26" s="129">
        <f t="shared" si="22"/>
        <v>0</v>
      </c>
      <c r="BH26" s="129">
        <f t="shared" si="23"/>
        <v>0</v>
      </c>
      <c r="BI26" s="12"/>
      <c r="BJ26" s="12">
        <f t="shared" si="24"/>
        <v>0</v>
      </c>
      <c r="BK26" s="12">
        <f t="shared" si="25"/>
        <v>0</v>
      </c>
      <c r="BL26" s="12">
        <f t="shared" si="26"/>
        <v>0</v>
      </c>
      <c r="BM26" s="12">
        <f t="shared" si="27"/>
        <v>0</v>
      </c>
      <c r="BN26" s="12">
        <f t="shared" si="28"/>
        <v>0</v>
      </c>
      <c r="BO26" s="12">
        <f t="shared" si="29"/>
        <v>0</v>
      </c>
      <c r="BP26" s="12">
        <f t="shared" si="30"/>
        <v>0</v>
      </c>
      <c r="BQ26" s="12">
        <f t="shared" si="31"/>
        <v>0</v>
      </c>
      <c r="BR26" s="12">
        <f t="shared" si="32"/>
        <v>0</v>
      </c>
      <c r="BS26" s="12">
        <f t="shared" si="33"/>
        <v>0</v>
      </c>
      <c r="BT26" s="12">
        <f t="shared" si="34"/>
        <v>0</v>
      </c>
      <c r="BU26" s="12">
        <f t="shared" si="35"/>
        <v>0</v>
      </c>
      <c r="BV26" s="12">
        <f t="shared" si="36"/>
        <v>0</v>
      </c>
      <c r="BW26" s="12">
        <f t="shared" si="37"/>
        <v>0</v>
      </c>
      <c r="BX26" s="12">
        <f t="shared" si="38"/>
        <v>0</v>
      </c>
      <c r="BY26" s="12">
        <f t="shared" si="39"/>
        <v>0</v>
      </c>
      <c r="BZ26" s="12"/>
    </row>
    <row r="27" spans="1:78" s="11" customFormat="1" ht="57" customHeight="1">
      <c r="A27" s="129"/>
      <c r="B27" s="335"/>
      <c r="C27" s="39"/>
      <c r="D27" s="424" t="s">
        <v>167</v>
      </c>
      <c r="E27" s="336"/>
      <c r="F27" s="426" t="s">
        <v>1083</v>
      </c>
      <c r="G27" s="337" t="s">
        <v>1071</v>
      </c>
      <c r="H27" s="337">
        <v>12</v>
      </c>
      <c r="I27" s="426" t="s">
        <v>1079</v>
      </c>
      <c r="J27" s="429">
        <v>50.400000000000006</v>
      </c>
      <c r="K27" s="341"/>
      <c r="L27" s="342"/>
      <c r="M27" s="343"/>
      <c r="N27" s="344"/>
      <c r="O27" s="345"/>
      <c r="P27" s="346"/>
      <c r="Q27" s="347"/>
      <c r="R27" s="348"/>
      <c r="S27" s="347"/>
      <c r="T27" s="347"/>
      <c r="U27" s="349">
        <f t="shared" si="47"/>
        <v>0</v>
      </c>
      <c r="V27" s="350" t="str">
        <f t="shared" si="48"/>
        <v>No</v>
      </c>
      <c r="W27" s="218" t="str">
        <f t="shared" si="3"/>
        <v>No</v>
      </c>
      <c r="X27" s="9"/>
      <c r="Y27" s="217">
        <v>1</v>
      </c>
      <c r="Z27" s="218">
        <f t="shared" si="49"/>
        <v>0</v>
      </c>
      <c r="AB27" s="530">
        <v>7.0000000000000007E-2</v>
      </c>
      <c r="AC27" s="315">
        <f t="shared" si="42"/>
        <v>0</v>
      </c>
      <c r="AD27" s="313">
        <f t="shared" si="46"/>
        <v>0</v>
      </c>
      <c r="AE27" s="313">
        <f t="shared" si="5"/>
        <v>0</v>
      </c>
      <c r="AF27" s="313">
        <f t="shared" si="6"/>
        <v>0</v>
      </c>
      <c r="AG27" s="313">
        <f t="shared" si="7"/>
        <v>0</v>
      </c>
      <c r="AH27" s="313">
        <f t="shared" si="8"/>
        <v>0</v>
      </c>
      <c r="AI27" s="313">
        <f t="shared" si="9"/>
        <v>0</v>
      </c>
      <c r="AJ27" s="313">
        <f t="shared" si="10"/>
        <v>0</v>
      </c>
      <c r="AK27" s="313">
        <f t="shared" si="11"/>
        <v>0</v>
      </c>
      <c r="AL27" s="313">
        <f t="shared" si="12"/>
        <v>0</v>
      </c>
      <c r="AM27" s="313">
        <f t="shared" si="13"/>
        <v>0</v>
      </c>
      <c r="AN27" s="337">
        <v>1</v>
      </c>
      <c r="AO27" s="339">
        <v>24</v>
      </c>
      <c r="AP27" s="340"/>
      <c r="AQ27" s="339"/>
      <c r="AR27" s="340"/>
      <c r="AS27" s="339"/>
      <c r="AT27" s="340"/>
      <c r="AU27" s="339"/>
      <c r="AV27" s="340"/>
      <c r="AX27" s="12">
        <f t="shared" si="14"/>
        <v>0</v>
      </c>
      <c r="AY27" s="12">
        <f t="shared" si="15"/>
        <v>0</v>
      </c>
      <c r="AZ27" s="12">
        <f t="shared" si="16"/>
        <v>0</v>
      </c>
      <c r="BA27" s="12">
        <f t="shared" si="17"/>
        <v>0</v>
      </c>
      <c r="BB27" s="12">
        <f t="shared" si="18"/>
        <v>0</v>
      </c>
      <c r="BC27" s="12">
        <f t="shared" si="19"/>
        <v>0</v>
      </c>
      <c r="BD27" s="12">
        <f t="shared" si="20"/>
        <v>0</v>
      </c>
      <c r="BE27" s="12">
        <f t="shared" si="21"/>
        <v>0</v>
      </c>
      <c r="BF27" s="12"/>
      <c r="BG27" s="129">
        <f t="shared" si="22"/>
        <v>0</v>
      </c>
      <c r="BH27" s="129">
        <f t="shared" si="23"/>
        <v>0</v>
      </c>
      <c r="BI27" s="12"/>
      <c r="BJ27" s="12">
        <f t="shared" si="24"/>
        <v>0</v>
      </c>
      <c r="BK27" s="12">
        <f t="shared" si="25"/>
        <v>0</v>
      </c>
      <c r="BL27" s="12">
        <f t="shared" si="26"/>
        <v>0</v>
      </c>
      <c r="BM27" s="12">
        <f t="shared" si="27"/>
        <v>0</v>
      </c>
      <c r="BN27" s="12">
        <f t="shared" si="28"/>
        <v>0</v>
      </c>
      <c r="BO27" s="12">
        <f t="shared" si="29"/>
        <v>0</v>
      </c>
      <c r="BP27" s="12">
        <f t="shared" si="30"/>
        <v>0</v>
      </c>
      <c r="BQ27" s="12">
        <f t="shared" si="31"/>
        <v>0</v>
      </c>
      <c r="BR27" s="12">
        <f t="shared" si="32"/>
        <v>0</v>
      </c>
      <c r="BS27" s="12">
        <f t="shared" si="33"/>
        <v>0</v>
      </c>
      <c r="BT27" s="12">
        <f t="shared" si="34"/>
        <v>0</v>
      </c>
      <c r="BU27" s="12">
        <f t="shared" si="35"/>
        <v>0</v>
      </c>
      <c r="BV27" s="12">
        <f t="shared" si="36"/>
        <v>0</v>
      </c>
      <c r="BW27" s="12">
        <f t="shared" si="37"/>
        <v>0</v>
      </c>
      <c r="BX27" s="12">
        <f t="shared" si="38"/>
        <v>0</v>
      </c>
      <c r="BY27" s="12">
        <f t="shared" si="39"/>
        <v>0</v>
      </c>
      <c r="BZ27" s="12"/>
    </row>
    <row r="28" spans="1:78">
      <c r="AX28" s="12">
        <f t="shared" si="14"/>
        <v>0</v>
      </c>
      <c r="AY28" s="12">
        <f t="shared" si="15"/>
        <v>0</v>
      </c>
      <c r="AZ28" s="12">
        <f t="shared" si="16"/>
        <v>0</v>
      </c>
      <c r="BA28" s="12">
        <f t="shared" si="17"/>
        <v>0</v>
      </c>
      <c r="BB28" s="12">
        <f t="shared" si="18"/>
        <v>0</v>
      </c>
      <c r="BC28" s="12">
        <f t="shared" si="19"/>
        <v>0</v>
      </c>
      <c r="BD28" s="12">
        <f t="shared" si="20"/>
        <v>0</v>
      </c>
      <c r="BE28" s="12">
        <f t="shared" si="21"/>
        <v>0</v>
      </c>
      <c r="BF28" s="12"/>
      <c r="BG28" s="129">
        <f t="shared" si="22"/>
        <v>0</v>
      </c>
      <c r="BH28" s="129">
        <f t="shared" si="23"/>
        <v>0</v>
      </c>
      <c r="BI28" s="12"/>
      <c r="BJ28" s="12">
        <f t="shared" si="24"/>
        <v>0</v>
      </c>
      <c r="BK28" s="12">
        <f t="shared" si="25"/>
        <v>0</v>
      </c>
      <c r="BL28" s="12">
        <f t="shared" si="26"/>
        <v>0</v>
      </c>
      <c r="BM28" s="12">
        <f t="shared" si="27"/>
        <v>0</v>
      </c>
      <c r="BN28" s="12">
        <f t="shared" si="28"/>
        <v>0</v>
      </c>
      <c r="BO28" s="12">
        <f t="shared" si="29"/>
        <v>0</v>
      </c>
      <c r="BP28" s="12">
        <f t="shared" si="30"/>
        <v>0</v>
      </c>
      <c r="BQ28" s="12">
        <f t="shared" si="31"/>
        <v>0</v>
      </c>
      <c r="BR28" s="12">
        <f t="shared" si="32"/>
        <v>0</v>
      </c>
      <c r="BS28" s="12">
        <f t="shared" si="33"/>
        <v>0</v>
      </c>
      <c r="BT28" s="12">
        <f t="shared" si="34"/>
        <v>0</v>
      </c>
      <c r="BU28" s="12">
        <f t="shared" si="35"/>
        <v>0</v>
      </c>
      <c r="BV28" s="12">
        <f t="shared" si="36"/>
        <v>0</v>
      </c>
      <c r="BW28" s="12">
        <f t="shared" si="37"/>
        <v>0</v>
      </c>
      <c r="BX28" s="12">
        <f t="shared" si="38"/>
        <v>0</v>
      </c>
      <c r="BY28" s="12">
        <f t="shared" si="39"/>
        <v>0</v>
      </c>
      <c r="BZ28" s="12"/>
    </row>
    <row r="29" spans="1:78">
      <c r="AX29" s="12">
        <f t="shared" si="14"/>
        <v>0</v>
      </c>
      <c r="AY29" s="12">
        <f t="shared" si="15"/>
        <v>0</v>
      </c>
      <c r="AZ29" s="12">
        <f t="shared" si="16"/>
        <v>0</v>
      </c>
      <c r="BA29" s="12">
        <f t="shared" si="17"/>
        <v>0</v>
      </c>
      <c r="BB29" s="12">
        <f t="shared" si="18"/>
        <v>0</v>
      </c>
      <c r="BC29" s="12">
        <f t="shared" si="19"/>
        <v>0</v>
      </c>
      <c r="BD29" s="12">
        <f t="shared" si="20"/>
        <v>0</v>
      </c>
      <c r="BE29" s="12">
        <f t="shared" si="21"/>
        <v>0</v>
      </c>
      <c r="BF29" s="12"/>
      <c r="BG29" s="129">
        <f t="shared" si="22"/>
        <v>0</v>
      </c>
      <c r="BH29" s="129">
        <f t="shared" si="23"/>
        <v>0</v>
      </c>
      <c r="BI29" s="12"/>
      <c r="BJ29" s="12">
        <f t="shared" si="24"/>
        <v>0</v>
      </c>
      <c r="BK29" s="12">
        <f t="shared" si="25"/>
        <v>0</v>
      </c>
      <c r="BL29" s="12">
        <f t="shared" si="26"/>
        <v>0</v>
      </c>
      <c r="BM29" s="12">
        <f t="shared" si="27"/>
        <v>0</v>
      </c>
      <c r="BN29" s="12">
        <f t="shared" si="28"/>
        <v>0</v>
      </c>
      <c r="BO29" s="12">
        <f t="shared" si="29"/>
        <v>0</v>
      </c>
      <c r="BP29" s="12">
        <f t="shared" si="30"/>
        <v>0</v>
      </c>
      <c r="BQ29" s="12">
        <f t="shared" si="31"/>
        <v>0</v>
      </c>
      <c r="BR29" s="12">
        <f t="shared" si="32"/>
        <v>0</v>
      </c>
      <c r="BS29" s="12">
        <f t="shared" si="33"/>
        <v>0</v>
      </c>
      <c r="BT29" s="12">
        <f t="shared" si="34"/>
        <v>0</v>
      </c>
      <c r="BU29" s="12">
        <f t="shared" si="35"/>
        <v>0</v>
      </c>
      <c r="BV29" s="12">
        <f t="shared" si="36"/>
        <v>0</v>
      </c>
      <c r="BW29" s="12">
        <f t="shared" si="37"/>
        <v>0</v>
      </c>
      <c r="BX29" s="12">
        <f t="shared" si="38"/>
        <v>0</v>
      </c>
      <c r="BY29" s="12">
        <f t="shared" si="39"/>
        <v>0</v>
      </c>
      <c r="BZ29" s="12"/>
    </row>
    <row r="30" spans="1:78">
      <c r="AX30" s="12">
        <f t="shared" si="14"/>
        <v>0</v>
      </c>
      <c r="AY30" s="12">
        <f t="shared" si="15"/>
        <v>0</v>
      </c>
      <c r="AZ30" s="12">
        <f t="shared" si="16"/>
        <v>0</v>
      </c>
      <c r="BA30" s="12">
        <f t="shared" si="17"/>
        <v>0</v>
      </c>
      <c r="BB30" s="12">
        <f t="shared" si="18"/>
        <v>0</v>
      </c>
      <c r="BC30" s="12">
        <f t="shared" si="19"/>
        <v>0</v>
      </c>
      <c r="BD30" s="12">
        <f t="shared" si="20"/>
        <v>0</v>
      </c>
      <c r="BE30" s="12">
        <f t="shared" si="21"/>
        <v>0</v>
      </c>
      <c r="BF30" s="12"/>
      <c r="BG30" s="129">
        <f t="shared" si="22"/>
        <v>0</v>
      </c>
      <c r="BH30" s="129">
        <f t="shared" si="23"/>
        <v>0</v>
      </c>
      <c r="BI30" s="12"/>
      <c r="BJ30" s="12">
        <f t="shared" si="24"/>
        <v>0</v>
      </c>
      <c r="BK30" s="12">
        <f t="shared" si="25"/>
        <v>0</v>
      </c>
      <c r="BL30" s="12">
        <f t="shared" si="26"/>
        <v>0</v>
      </c>
      <c r="BM30" s="12">
        <f t="shared" si="27"/>
        <v>0</v>
      </c>
      <c r="BN30" s="12">
        <f t="shared" si="28"/>
        <v>0</v>
      </c>
      <c r="BO30" s="12">
        <f t="shared" si="29"/>
        <v>0</v>
      </c>
      <c r="BP30" s="12">
        <f t="shared" si="30"/>
        <v>0</v>
      </c>
      <c r="BQ30" s="12">
        <f t="shared" si="31"/>
        <v>0</v>
      </c>
      <c r="BR30" s="12">
        <f t="shared" si="32"/>
        <v>0</v>
      </c>
      <c r="BS30" s="12">
        <f t="shared" si="33"/>
        <v>0</v>
      </c>
      <c r="BT30" s="12">
        <f t="shared" si="34"/>
        <v>0</v>
      </c>
      <c r="BU30" s="12">
        <f t="shared" si="35"/>
        <v>0</v>
      </c>
      <c r="BV30" s="12">
        <f t="shared" si="36"/>
        <v>0</v>
      </c>
      <c r="BW30" s="12">
        <f t="shared" si="37"/>
        <v>0</v>
      </c>
      <c r="BX30" s="12">
        <f t="shared" si="38"/>
        <v>0</v>
      </c>
      <c r="BY30" s="12">
        <f t="shared" si="39"/>
        <v>0</v>
      </c>
      <c r="BZ30" s="12"/>
    </row>
    <row r="31" spans="1:78">
      <c r="AX31" s="12">
        <f t="shared" si="14"/>
        <v>0</v>
      </c>
      <c r="AY31" s="12">
        <f t="shared" si="15"/>
        <v>0</v>
      </c>
      <c r="AZ31" s="12">
        <f t="shared" si="16"/>
        <v>0</v>
      </c>
      <c r="BA31" s="12">
        <f t="shared" si="17"/>
        <v>0</v>
      </c>
      <c r="BB31" s="12">
        <f t="shared" si="18"/>
        <v>0</v>
      </c>
      <c r="BC31" s="12">
        <f t="shared" si="19"/>
        <v>0</v>
      </c>
      <c r="BD31" s="12">
        <f t="shared" si="20"/>
        <v>0</v>
      </c>
      <c r="BE31" s="12">
        <f t="shared" si="21"/>
        <v>0</v>
      </c>
      <c r="BF31" s="12"/>
      <c r="BG31" s="129">
        <f t="shared" si="22"/>
        <v>0</v>
      </c>
      <c r="BH31" s="129">
        <f t="shared" si="23"/>
        <v>0</v>
      </c>
      <c r="BI31" s="12"/>
      <c r="BJ31" s="12">
        <f t="shared" si="24"/>
        <v>0</v>
      </c>
      <c r="BK31" s="12">
        <f t="shared" si="25"/>
        <v>0</v>
      </c>
      <c r="BL31" s="12">
        <f t="shared" si="26"/>
        <v>0</v>
      </c>
      <c r="BM31" s="12">
        <f t="shared" si="27"/>
        <v>0</v>
      </c>
      <c r="BN31" s="12">
        <f t="shared" si="28"/>
        <v>0</v>
      </c>
      <c r="BO31" s="12">
        <f t="shared" si="29"/>
        <v>0</v>
      </c>
      <c r="BP31" s="12">
        <f t="shared" si="30"/>
        <v>0</v>
      </c>
      <c r="BQ31" s="12">
        <f t="shared" si="31"/>
        <v>0</v>
      </c>
      <c r="BR31" s="12">
        <f t="shared" si="32"/>
        <v>0</v>
      </c>
      <c r="BS31" s="12">
        <f t="shared" si="33"/>
        <v>0</v>
      </c>
      <c r="BT31" s="12">
        <f t="shared" si="34"/>
        <v>0</v>
      </c>
      <c r="BU31" s="12">
        <f t="shared" si="35"/>
        <v>0</v>
      </c>
      <c r="BV31" s="12">
        <f t="shared" si="36"/>
        <v>0</v>
      </c>
      <c r="BW31" s="12">
        <f t="shared" si="37"/>
        <v>0</v>
      </c>
      <c r="BX31" s="12">
        <f t="shared" si="38"/>
        <v>0</v>
      </c>
      <c r="BY31" s="12">
        <f t="shared" si="39"/>
        <v>0</v>
      </c>
      <c r="BZ31" s="12"/>
    </row>
    <row r="32" spans="1:78">
      <c r="AX32" s="12">
        <f t="shared" si="14"/>
        <v>0</v>
      </c>
      <c r="AY32" s="12">
        <f t="shared" si="15"/>
        <v>0</v>
      </c>
      <c r="AZ32" s="12">
        <f t="shared" si="16"/>
        <v>0</v>
      </c>
      <c r="BA32" s="12">
        <f t="shared" si="17"/>
        <v>0</v>
      </c>
      <c r="BB32" s="12">
        <f t="shared" si="18"/>
        <v>0</v>
      </c>
      <c r="BC32" s="12">
        <f t="shared" si="19"/>
        <v>0</v>
      </c>
      <c r="BD32" s="12">
        <f t="shared" si="20"/>
        <v>0</v>
      </c>
      <c r="BE32" s="12">
        <f t="shared" si="21"/>
        <v>0</v>
      </c>
      <c r="BF32" s="12"/>
      <c r="BG32" s="129">
        <f t="shared" si="22"/>
        <v>0</v>
      </c>
      <c r="BH32" s="129">
        <f t="shared" si="23"/>
        <v>0</v>
      </c>
      <c r="BI32" s="12"/>
      <c r="BJ32" s="12">
        <f t="shared" si="24"/>
        <v>0</v>
      </c>
      <c r="BK32" s="12">
        <f t="shared" si="25"/>
        <v>0</v>
      </c>
      <c r="BL32" s="12">
        <f t="shared" si="26"/>
        <v>0</v>
      </c>
      <c r="BM32" s="12">
        <f t="shared" si="27"/>
        <v>0</v>
      </c>
      <c r="BN32" s="12">
        <f t="shared" si="28"/>
        <v>0</v>
      </c>
      <c r="BO32" s="12">
        <f t="shared" si="29"/>
        <v>0</v>
      </c>
      <c r="BP32" s="12">
        <f t="shared" si="30"/>
        <v>0</v>
      </c>
      <c r="BQ32" s="12">
        <f t="shared" si="31"/>
        <v>0</v>
      </c>
      <c r="BR32" s="12">
        <f t="shared" si="32"/>
        <v>0</v>
      </c>
      <c r="BS32" s="12">
        <f t="shared" si="33"/>
        <v>0</v>
      </c>
      <c r="BT32" s="12">
        <f t="shared" si="34"/>
        <v>0</v>
      </c>
      <c r="BU32" s="12">
        <f t="shared" si="35"/>
        <v>0</v>
      </c>
      <c r="BV32" s="12">
        <f t="shared" si="36"/>
        <v>0</v>
      </c>
      <c r="BW32" s="12">
        <f t="shared" si="37"/>
        <v>0</v>
      </c>
      <c r="BX32" s="12">
        <f t="shared" si="38"/>
        <v>0</v>
      </c>
      <c r="BY32" s="12">
        <f t="shared" si="39"/>
        <v>0</v>
      </c>
      <c r="BZ32" s="12"/>
    </row>
    <row r="33" spans="50:78">
      <c r="AX33" s="12">
        <f t="shared" si="14"/>
        <v>0</v>
      </c>
      <c r="AY33" s="12">
        <f t="shared" si="15"/>
        <v>0</v>
      </c>
      <c r="AZ33" s="12">
        <f t="shared" si="16"/>
        <v>0</v>
      </c>
      <c r="BA33" s="12">
        <f t="shared" si="17"/>
        <v>0</v>
      </c>
      <c r="BB33" s="12">
        <f t="shared" si="18"/>
        <v>0</v>
      </c>
      <c r="BC33" s="12">
        <f t="shared" si="19"/>
        <v>0</v>
      </c>
      <c r="BD33" s="12">
        <f t="shared" si="20"/>
        <v>0</v>
      </c>
      <c r="BE33" s="12">
        <f t="shared" si="21"/>
        <v>0</v>
      </c>
      <c r="BF33" s="12"/>
      <c r="BG33" s="129">
        <f t="shared" si="22"/>
        <v>0</v>
      </c>
      <c r="BH33" s="129">
        <f t="shared" si="23"/>
        <v>0</v>
      </c>
      <c r="BI33" s="12"/>
      <c r="BJ33" s="12">
        <f t="shared" si="24"/>
        <v>0</v>
      </c>
      <c r="BK33" s="12">
        <f t="shared" si="25"/>
        <v>0</v>
      </c>
      <c r="BL33" s="12">
        <f t="shared" si="26"/>
        <v>0</v>
      </c>
      <c r="BM33" s="12">
        <f t="shared" si="27"/>
        <v>0</v>
      </c>
      <c r="BN33" s="12">
        <f t="shared" si="28"/>
        <v>0</v>
      </c>
      <c r="BO33" s="12">
        <f t="shared" si="29"/>
        <v>0</v>
      </c>
      <c r="BP33" s="12">
        <f t="shared" si="30"/>
        <v>0</v>
      </c>
      <c r="BQ33" s="12">
        <f t="shared" si="31"/>
        <v>0</v>
      </c>
      <c r="BR33" s="12">
        <f t="shared" si="32"/>
        <v>0</v>
      </c>
      <c r="BS33" s="12">
        <f t="shared" si="33"/>
        <v>0</v>
      </c>
      <c r="BT33" s="12">
        <f t="shared" si="34"/>
        <v>0</v>
      </c>
      <c r="BU33" s="12">
        <f t="shared" si="35"/>
        <v>0</v>
      </c>
      <c r="BV33" s="12">
        <f t="shared" si="36"/>
        <v>0</v>
      </c>
      <c r="BW33" s="12">
        <f t="shared" si="37"/>
        <v>0</v>
      </c>
      <c r="BX33" s="12">
        <f t="shared" si="38"/>
        <v>0</v>
      </c>
      <c r="BY33" s="12">
        <f t="shared" si="39"/>
        <v>0</v>
      </c>
      <c r="BZ33" s="12"/>
    </row>
    <row r="34" spans="50:78">
      <c r="AX34" s="12">
        <f t="shared" si="14"/>
        <v>0</v>
      </c>
      <c r="AY34" s="12">
        <f t="shared" si="15"/>
        <v>0</v>
      </c>
      <c r="AZ34" s="12">
        <f t="shared" si="16"/>
        <v>0</v>
      </c>
      <c r="BA34" s="12">
        <f t="shared" si="17"/>
        <v>0</v>
      </c>
      <c r="BB34" s="12">
        <f t="shared" si="18"/>
        <v>0</v>
      </c>
      <c r="BC34" s="12">
        <f t="shared" si="19"/>
        <v>0</v>
      </c>
      <c r="BD34" s="12">
        <f t="shared" si="20"/>
        <v>0</v>
      </c>
      <c r="BE34" s="12">
        <f t="shared" si="21"/>
        <v>0</v>
      </c>
      <c r="BF34" s="12"/>
      <c r="BG34" s="129">
        <f t="shared" si="22"/>
        <v>0</v>
      </c>
      <c r="BH34" s="129">
        <f t="shared" si="23"/>
        <v>0</v>
      </c>
      <c r="BI34" s="12"/>
      <c r="BJ34" s="12">
        <f t="shared" si="24"/>
        <v>0</v>
      </c>
      <c r="BK34" s="12">
        <f t="shared" si="25"/>
        <v>0</v>
      </c>
      <c r="BL34" s="12">
        <f t="shared" si="26"/>
        <v>0</v>
      </c>
      <c r="BM34" s="12">
        <f t="shared" si="27"/>
        <v>0</v>
      </c>
      <c r="BN34" s="12">
        <f t="shared" si="28"/>
        <v>0</v>
      </c>
      <c r="BO34" s="12">
        <f t="shared" si="29"/>
        <v>0</v>
      </c>
      <c r="BP34" s="12">
        <f t="shared" si="30"/>
        <v>0</v>
      </c>
      <c r="BQ34" s="12">
        <f t="shared" si="31"/>
        <v>0</v>
      </c>
      <c r="BR34" s="12">
        <f t="shared" si="32"/>
        <v>0</v>
      </c>
      <c r="BS34" s="12">
        <f t="shared" si="33"/>
        <v>0</v>
      </c>
      <c r="BT34" s="12">
        <f t="shared" si="34"/>
        <v>0</v>
      </c>
      <c r="BU34" s="12">
        <f t="shared" si="35"/>
        <v>0</v>
      </c>
      <c r="BV34" s="12">
        <f t="shared" si="36"/>
        <v>0</v>
      </c>
      <c r="BW34" s="12">
        <f t="shared" si="37"/>
        <v>0</v>
      </c>
      <c r="BX34" s="12">
        <f t="shared" si="38"/>
        <v>0</v>
      </c>
      <c r="BY34" s="12">
        <f t="shared" si="39"/>
        <v>0</v>
      </c>
      <c r="BZ34" s="129"/>
    </row>
    <row r="35" spans="50:78">
      <c r="AX35" s="12">
        <f t="shared" ref="AX35:AX51" si="50">IF(G35="XS",IF(SUM(K35:T35)&gt;0,SUM(K35:T35),0),0)*H35</f>
        <v>0</v>
      </c>
      <c r="AY35" s="12">
        <f t="shared" ref="AY35:AY51" si="51">IF(G35="S",IF(SUM(K35:T35)&gt;0,SUM(K35:T35),0),0)*H35</f>
        <v>0</v>
      </c>
      <c r="AZ35" s="12">
        <f t="shared" ref="AZ35:AZ51" si="52">IF(G35="M",IF(SUM(K35:T35)&gt;0,SUM(K35:T35),0),0)*H35</f>
        <v>0</v>
      </c>
      <c r="BA35" s="12">
        <f t="shared" ref="BA35:BA51" si="53">IF(G35="L",IF(SUM(K35:T35)&gt;0,SUM(K35:T35),0),0)*H35</f>
        <v>0</v>
      </c>
      <c r="BB35" s="12">
        <f t="shared" ref="BB35:BB51" si="54">IF(G35="XL",IF(SUM(K35:T35)&gt;0,SUM(K35:T35),0),0)*H35</f>
        <v>0</v>
      </c>
      <c r="BC35" s="12">
        <f t="shared" ref="BC35:BC51" si="55">IF(G35="2XL",IF(SUM(K35:T35)&gt;0,SUM(K35:T35),0),0)*H35</f>
        <v>0</v>
      </c>
      <c r="BD35" s="12">
        <f t="shared" ref="BD35:BD51" si="56">IF(G35="3XL",IF(SUM(K35:T35)&gt;0,SUM(K35:T35),0),0)*H35</f>
        <v>0</v>
      </c>
      <c r="BE35" s="12">
        <f t="shared" ref="BE35:BE51" si="57">IF(G35="various",IF(SUM(K35:T35)&gt;0,SUM(K35:T35),0),0)*H35</f>
        <v>0</v>
      </c>
      <c r="BF35" s="12"/>
      <c r="BG35" s="129">
        <f t="shared" ref="BG35:BG51" si="58">IF(E35="",IF(SUM(K35:T35)&gt;0,SUM(K35:T35),0),0)*H35</f>
        <v>0</v>
      </c>
      <c r="BH35" s="129">
        <f t="shared" ref="BH35:BH51" si="59">IF(E35="Dual tex.",IF(SUM(K35:T35)&gt;0,SUM(K35:T35),0),0)*H35</f>
        <v>0</v>
      </c>
      <c r="BI35" s="12"/>
      <c r="BJ35" s="12">
        <f t="shared" si="24"/>
        <v>0</v>
      </c>
      <c r="BK35" s="12">
        <f t="shared" si="25"/>
        <v>0</v>
      </c>
      <c r="BL35" s="12">
        <f t="shared" si="26"/>
        <v>0</v>
      </c>
      <c r="BM35" s="12">
        <f t="shared" si="27"/>
        <v>0</v>
      </c>
      <c r="BN35" s="12">
        <f t="shared" si="28"/>
        <v>0</v>
      </c>
      <c r="BO35" s="12">
        <f t="shared" si="29"/>
        <v>0</v>
      </c>
      <c r="BP35" s="12">
        <f t="shared" si="30"/>
        <v>0</v>
      </c>
      <c r="BQ35" s="12">
        <f t="shared" si="31"/>
        <v>0</v>
      </c>
      <c r="BR35" s="12">
        <f t="shared" si="32"/>
        <v>0</v>
      </c>
      <c r="BS35" s="12">
        <f t="shared" si="33"/>
        <v>0</v>
      </c>
      <c r="BT35" s="12">
        <f t="shared" si="34"/>
        <v>0</v>
      </c>
      <c r="BU35" s="12">
        <f t="shared" si="35"/>
        <v>0</v>
      </c>
      <c r="BV35" s="12">
        <f t="shared" si="36"/>
        <v>0</v>
      </c>
      <c r="BW35" s="12">
        <f t="shared" si="37"/>
        <v>0</v>
      </c>
      <c r="BX35" s="12">
        <f t="shared" si="38"/>
        <v>0</v>
      </c>
      <c r="BY35" s="12">
        <f t="shared" si="39"/>
        <v>0</v>
      </c>
      <c r="BZ35" s="129"/>
    </row>
    <row r="36" spans="50:78">
      <c r="AX36" s="12">
        <f t="shared" si="50"/>
        <v>0</v>
      </c>
      <c r="AY36" s="12">
        <f t="shared" si="51"/>
        <v>0</v>
      </c>
      <c r="AZ36" s="12">
        <f t="shared" si="52"/>
        <v>0</v>
      </c>
      <c r="BA36" s="12">
        <f t="shared" si="53"/>
        <v>0</v>
      </c>
      <c r="BB36" s="12">
        <f t="shared" si="54"/>
        <v>0</v>
      </c>
      <c r="BC36" s="12">
        <f t="shared" si="55"/>
        <v>0</v>
      </c>
      <c r="BD36" s="12">
        <f t="shared" si="56"/>
        <v>0</v>
      </c>
      <c r="BE36" s="12">
        <f t="shared" si="57"/>
        <v>0</v>
      </c>
      <c r="BF36" s="12"/>
      <c r="BG36" s="129">
        <f t="shared" si="58"/>
        <v>0</v>
      </c>
      <c r="BH36" s="129">
        <f t="shared" si="59"/>
        <v>0</v>
      </c>
      <c r="BI36" s="12"/>
      <c r="BJ36" s="12">
        <f t="shared" si="24"/>
        <v>0</v>
      </c>
      <c r="BK36" s="12">
        <f t="shared" si="25"/>
        <v>0</v>
      </c>
      <c r="BL36" s="12">
        <f t="shared" si="26"/>
        <v>0</v>
      </c>
      <c r="BM36" s="12">
        <f t="shared" si="27"/>
        <v>0</v>
      </c>
      <c r="BN36" s="12">
        <f t="shared" si="28"/>
        <v>0</v>
      </c>
      <c r="BO36" s="12">
        <f t="shared" si="29"/>
        <v>0</v>
      </c>
      <c r="BP36" s="12">
        <f t="shared" si="30"/>
        <v>0</v>
      </c>
      <c r="BQ36" s="12">
        <f t="shared" si="31"/>
        <v>0</v>
      </c>
      <c r="BR36" s="12">
        <f t="shared" si="32"/>
        <v>0</v>
      </c>
      <c r="BS36" s="12">
        <f t="shared" si="33"/>
        <v>0</v>
      </c>
      <c r="BT36" s="12">
        <f t="shared" si="34"/>
        <v>0</v>
      </c>
      <c r="BU36" s="12">
        <f t="shared" si="35"/>
        <v>0</v>
      </c>
      <c r="BV36" s="12">
        <f t="shared" si="36"/>
        <v>0</v>
      </c>
      <c r="BW36" s="12">
        <f t="shared" si="37"/>
        <v>0</v>
      </c>
      <c r="BX36" s="12">
        <f t="shared" si="38"/>
        <v>0</v>
      </c>
      <c r="BY36" s="12">
        <f t="shared" si="39"/>
        <v>0</v>
      </c>
      <c r="BZ36" s="12"/>
    </row>
    <row r="37" spans="50:78">
      <c r="AX37" s="12">
        <f t="shared" si="50"/>
        <v>0</v>
      </c>
      <c r="AY37" s="12">
        <f t="shared" si="51"/>
        <v>0</v>
      </c>
      <c r="AZ37" s="12">
        <f t="shared" si="52"/>
        <v>0</v>
      </c>
      <c r="BA37" s="12">
        <f t="shared" si="53"/>
        <v>0</v>
      </c>
      <c r="BB37" s="12">
        <f t="shared" si="54"/>
        <v>0</v>
      </c>
      <c r="BC37" s="12">
        <f t="shared" si="55"/>
        <v>0</v>
      </c>
      <c r="BD37" s="12">
        <f t="shared" si="56"/>
        <v>0</v>
      </c>
      <c r="BE37" s="12">
        <f t="shared" si="57"/>
        <v>0</v>
      </c>
      <c r="BF37" s="12"/>
      <c r="BG37" s="129">
        <f t="shared" si="58"/>
        <v>0</v>
      </c>
      <c r="BH37" s="129">
        <f t="shared" si="59"/>
        <v>0</v>
      </c>
      <c r="BI37" s="12"/>
      <c r="BJ37" s="12">
        <f t="shared" si="24"/>
        <v>0</v>
      </c>
      <c r="BK37" s="12">
        <f t="shared" si="25"/>
        <v>0</v>
      </c>
      <c r="BL37" s="12">
        <f t="shared" si="26"/>
        <v>0</v>
      </c>
      <c r="BM37" s="12">
        <f t="shared" si="27"/>
        <v>0</v>
      </c>
      <c r="BN37" s="12">
        <f t="shared" si="28"/>
        <v>0</v>
      </c>
      <c r="BO37" s="12">
        <f t="shared" si="29"/>
        <v>0</v>
      </c>
      <c r="BP37" s="12">
        <f t="shared" si="30"/>
        <v>0</v>
      </c>
      <c r="BQ37" s="12">
        <f t="shared" si="31"/>
        <v>0</v>
      </c>
      <c r="BR37" s="12">
        <f t="shared" si="32"/>
        <v>0</v>
      </c>
      <c r="BS37" s="12">
        <f t="shared" si="33"/>
        <v>0</v>
      </c>
      <c r="BT37" s="12">
        <f t="shared" si="34"/>
        <v>0</v>
      </c>
      <c r="BU37" s="12">
        <f t="shared" si="35"/>
        <v>0</v>
      </c>
      <c r="BV37" s="12">
        <f t="shared" si="36"/>
        <v>0</v>
      </c>
      <c r="BW37" s="12">
        <f t="shared" si="37"/>
        <v>0</v>
      </c>
      <c r="BX37" s="12">
        <f t="shared" si="38"/>
        <v>0</v>
      </c>
      <c r="BY37" s="12">
        <f t="shared" si="39"/>
        <v>0</v>
      </c>
      <c r="BZ37" s="12"/>
    </row>
    <row r="38" spans="50:78">
      <c r="AX38" s="12">
        <f t="shared" si="50"/>
        <v>0</v>
      </c>
      <c r="AY38" s="12">
        <f t="shared" si="51"/>
        <v>0</v>
      </c>
      <c r="AZ38" s="12">
        <f t="shared" si="52"/>
        <v>0</v>
      </c>
      <c r="BA38" s="12">
        <f t="shared" si="53"/>
        <v>0</v>
      </c>
      <c r="BB38" s="12">
        <f t="shared" si="54"/>
        <v>0</v>
      </c>
      <c r="BC38" s="12">
        <f t="shared" si="55"/>
        <v>0</v>
      </c>
      <c r="BD38" s="12">
        <f t="shared" si="56"/>
        <v>0</v>
      </c>
      <c r="BE38" s="12">
        <f t="shared" si="57"/>
        <v>0</v>
      </c>
      <c r="BF38" s="12"/>
      <c r="BG38" s="129">
        <f t="shared" si="58"/>
        <v>0</v>
      </c>
      <c r="BH38" s="129">
        <f t="shared" si="59"/>
        <v>0</v>
      </c>
      <c r="BI38" s="12"/>
      <c r="BJ38" s="12">
        <f t="shared" si="24"/>
        <v>0</v>
      </c>
      <c r="BK38" s="12">
        <f t="shared" si="25"/>
        <v>0</v>
      </c>
      <c r="BL38" s="12">
        <f t="shared" si="26"/>
        <v>0</v>
      </c>
      <c r="BM38" s="12">
        <f t="shared" si="27"/>
        <v>0</v>
      </c>
      <c r="BN38" s="12">
        <f t="shared" si="28"/>
        <v>0</v>
      </c>
      <c r="BO38" s="12">
        <f t="shared" si="29"/>
        <v>0</v>
      </c>
      <c r="BP38" s="12">
        <f t="shared" si="30"/>
        <v>0</v>
      </c>
      <c r="BQ38" s="12">
        <f t="shared" si="31"/>
        <v>0</v>
      </c>
      <c r="BR38" s="12">
        <f t="shared" si="32"/>
        <v>0</v>
      </c>
      <c r="BS38" s="12">
        <f t="shared" si="33"/>
        <v>0</v>
      </c>
      <c r="BT38" s="12">
        <f t="shared" si="34"/>
        <v>0</v>
      </c>
      <c r="BU38" s="12">
        <f t="shared" si="35"/>
        <v>0</v>
      </c>
      <c r="BV38" s="12">
        <f t="shared" si="36"/>
        <v>0</v>
      </c>
      <c r="BW38" s="12">
        <f t="shared" si="37"/>
        <v>0</v>
      </c>
      <c r="BX38" s="12">
        <f t="shared" si="38"/>
        <v>0</v>
      </c>
      <c r="BY38" s="12">
        <f t="shared" si="39"/>
        <v>0</v>
      </c>
      <c r="BZ38" s="129"/>
    </row>
    <row r="39" spans="50:78">
      <c r="AX39" s="12">
        <f t="shared" si="50"/>
        <v>0</v>
      </c>
      <c r="AY39" s="12">
        <f t="shared" si="51"/>
        <v>0</v>
      </c>
      <c r="AZ39" s="12">
        <f t="shared" si="52"/>
        <v>0</v>
      </c>
      <c r="BA39" s="12">
        <f t="shared" si="53"/>
        <v>0</v>
      </c>
      <c r="BB39" s="12">
        <f t="shared" si="54"/>
        <v>0</v>
      </c>
      <c r="BC39" s="12">
        <f t="shared" si="55"/>
        <v>0</v>
      </c>
      <c r="BD39" s="12">
        <f t="shared" si="56"/>
        <v>0</v>
      </c>
      <c r="BE39" s="12">
        <f t="shared" si="57"/>
        <v>0</v>
      </c>
      <c r="BF39" s="12"/>
      <c r="BG39" s="129">
        <f t="shared" si="58"/>
        <v>0</v>
      </c>
      <c r="BH39" s="129">
        <f t="shared" si="59"/>
        <v>0</v>
      </c>
      <c r="BI39" s="12"/>
      <c r="BJ39" s="12">
        <f t="shared" si="24"/>
        <v>0</v>
      </c>
      <c r="BK39" s="12">
        <f t="shared" si="25"/>
        <v>0</v>
      </c>
      <c r="BL39" s="12">
        <f t="shared" si="26"/>
        <v>0</v>
      </c>
      <c r="BM39" s="12">
        <f t="shared" si="27"/>
        <v>0</v>
      </c>
      <c r="BN39" s="12">
        <f t="shared" si="28"/>
        <v>0</v>
      </c>
      <c r="BO39" s="12">
        <f t="shared" si="29"/>
        <v>0</v>
      </c>
      <c r="BP39" s="12">
        <f t="shared" si="30"/>
        <v>0</v>
      </c>
      <c r="BQ39" s="12">
        <f t="shared" si="31"/>
        <v>0</v>
      </c>
      <c r="BR39" s="12">
        <f t="shared" si="32"/>
        <v>0</v>
      </c>
      <c r="BS39" s="12">
        <f t="shared" si="33"/>
        <v>0</v>
      </c>
      <c r="BT39" s="12">
        <f t="shared" si="34"/>
        <v>0</v>
      </c>
      <c r="BU39" s="12">
        <f t="shared" si="35"/>
        <v>0</v>
      </c>
      <c r="BV39" s="12">
        <f t="shared" si="36"/>
        <v>0</v>
      </c>
      <c r="BW39" s="12">
        <f t="shared" si="37"/>
        <v>0</v>
      </c>
      <c r="BX39" s="12">
        <f t="shared" si="38"/>
        <v>0</v>
      </c>
      <c r="BY39" s="12">
        <f t="shared" si="39"/>
        <v>0</v>
      </c>
      <c r="BZ39" s="12"/>
    </row>
    <row r="40" spans="50:78">
      <c r="AX40" s="12">
        <f t="shared" si="50"/>
        <v>0</v>
      </c>
      <c r="AY40" s="12">
        <f t="shared" si="51"/>
        <v>0</v>
      </c>
      <c r="AZ40" s="12">
        <f t="shared" si="52"/>
        <v>0</v>
      </c>
      <c r="BA40" s="12">
        <f t="shared" si="53"/>
        <v>0</v>
      </c>
      <c r="BB40" s="12">
        <f t="shared" si="54"/>
        <v>0</v>
      </c>
      <c r="BC40" s="12">
        <f t="shared" si="55"/>
        <v>0</v>
      </c>
      <c r="BD40" s="12">
        <f t="shared" si="56"/>
        <v>0</v>
      </c>
      <c r="BE40" s="12">
        <f t="shared" si="57"/>
        <v>0</v>
      </c>
      <c r="BF40" s="12"/>
      <c r="BG40" s="129">
        <f t="shared" si="58"/>
        <v>0</v>
      </c>
      <c r="BH40" s="129">
        <f t="shared" si="59"/>
        <v>0</v>
      </c>
      <c r="BI40" s="12"/>
      <c r="BJ40" s="12">
        <f t="shared" si="24"/>
        <v>0</v>
      </c>
      <c r="BK40" s="12">
        <f t="shared" si="25"/>
        <v>0</v>
      </c>
      <c r="BL40" s="12">
        <f t="shared" si="26"/>
        <v>0</v>
      </c>
      <c r="BM40" s="12">
        <f t="shared" si="27"/>
        <v>0</v>
      </c>
      <c r="BN40" s="12">
        <f t="shared" si="28"/>
        <v>0</v>
      </c>
      <c r="BO40" s="12">
        <f t="shared" si="29"/>
        <v>0</v>
      </c>
      <c r="BP40" s="12">
        <f t="shared" si="30"/>
        <v>0</v>
      </c>
      <c r="BQ40" s="12">
        <f t="shared" si="31"/>
        <v>0</v>
      </c>
      <c r="BR40" s="12">
        <f t="shared" si="32"/>
        <v>0</v>
      </c>
      <c r="BS40" s="12">
        <f t="shared" si="33"/>
        <v>0</v>
      </c>
      <c r="BT40" s="12">
        <f t="shared" si="34"/>
        <v>0</v>
      </c>
      <c r="BU40" s="12">
        <f t="shared" si="35"/>
        <v>0</v>
      </c>
      <c r="BV40" s="12">
        <f t="shared" si="36"/>
        <v>0</v>
      </c>
      <c r="BW40" s="12">
        <f t="shared" si="37"/>
        <v>0</v>
      </c>
      <c r="BX40" s="12">
        <f t="shared" si="38"/>
        <v>0</v>
      </c>
      <c r="BY40" s="12">
        <f t="shared" si="39"/>
        <v>0</v>
      </c>
      <c r="BZ40" s="12"/>
    </row>
    <row r="41" spans="50:78">
      <c r="AX41" s="12">
        <f t="shared" si="50"/>
        <v>0</v>
      </c>
      <c r="AY41" s="12">
        <f t="shared" si="51"/>
        <v>0</v>
      </c>
      <c r="AZ41" s="12">
        <f t="shared" si="52"/>
        <v>0</v>
      </c>
      <c r="BA41" s="12">
        <f t="shared" si="53"/>
        <v>0</v>
      </c>
      <c r="BB41" s="12">
        <f t="shared" si="54"/>
        <v>0</v>
      </c>
      <c r="BC41" s="12">
        <f t="shared" si="55"/>
        <v>0</v>
      </c>
      <c r="BD41" s="12">
        <f t="shared" si="56"/>
        <v>0</v>
      </c>
      <c r="BE41" s="12">
        <f t="shared" si="57"/>
        <v>0</v>
      </c>
      <c r="BF41" s="12"/>
      <c r="BG41" s="129">
        <f t="shared" si="58"/>
        <v>0</v>
      </c>
      <c r="BH41" s="129">
        <f t="shared" si="59"/>
        <v>0</v>
      </c>
      <c r="BI41" s="12"/>
      <c r="BJ41" s="12">
        <f t="shared" si="24"/>
        <v>0</v>
      </c>
      <c r="BK41" s="12">
        <f t="shared" si="25"/>
        <v>0</v>
      </c>
      <c r="BL41" s="12">
        <f t="shared" si="26"/>
        <v>0</v>
      </c>
      <c r="BM41" s="12">
        <f t="shared" si="27"/>
        <v>0</v>
      </c>
      <c r="BN41" s="12">
        <f t="shared" si="28"/>
        <v>0</v>
      </c>
      <c r="BO41" s="12">
        <f t="shared" si="29"/>
        <v>0</v>
      </c>
      <c r="BP41" s="12">
        <f t="shared" si="30"/>
        <v>0</v>
      </c>
      <c r="BQ41" s="12">
        <f t="shared" si="31"/>
        <v>0</v>
      </c>
      <c r="BR41" s="12">
        <f t="shared" si="32"/>
        <v>0</v>
      </c>
      <c r="BS41" s="12">
        <f t="shared" si="33"/>
        <v>0</v>
      </c>
      <c r="BT41" s="12">
        <f t="shared" si="34"/>
        <v>0</v>
      </c>
      <c r="BU41" s="12">
        <f t="shared" si="35"/>
        <v>0</v>
      </c>
      <c r="BV41" s="12">
        <f t="shared" si="36"/>
        <v>0</v>
      </c>
      <c r="BW41" s="12">
        <f t="shared" si="37"/>
        <v>0</v>
      </c>
      <c r="BX41" s="12">
        <f t="shared" si="38"/>
        <v>0</v>
      </c>
      <c r="BY41" s="12">
        <f t="shared" si="39"/>
        <v>0</v>
      </c>
      <c r="BZ41" s="12"/>
    </row>
    <row r="42" spans="50:78">
      <c r="AX42" s="12">
        <f t="shared" si="50"/>
        <v>0</v>
      </c>
      <c r="AY42" s="12">
        <f t="shared" si="51"/>
        <v>0</v>
      </c>
      <c r="AZ42" s="12">
        <f t="shared" si="52"/>
        <v>0</v>
      </c>
      <c r="BA42" s="12">
        <f t="shared" si="53"/>
        <v>0</v>
      </c>
      <c r="BB42" s="12">
        <f t="shared" si="54"/>
        <v>0</v>
      </c>
      <c r="BC42" s="12">
        <f t="shared" si="55"/>
        <v>0</v>
      </c>
      <c r="BD42" s="12">
        <f t="shared" si="56"/>
        <v>0</v>
      </c>
      <c r="BE42" s="12">
        <f t="shared" si="57"/>
        <v>0</v>
      </c>
      <c r="BF42" s="12"/>
      <c r="BG42" s="129">
        <f t="shared" si="58"/>
        <v>0</v>
      </c>
      <c r="BH42" s="129">
        <f t="shared" si="59"/>
        <v>0</v>
      </c>
      <c r="BI42" s="12"/>
      <c r="BJ42" s="12">
        <f t="shared" si="24"/>
        <v>0</v>
      </c>
      <c r="BK42" s="12">
        <f t="shared" si="25"/>
        <v>0</v>
      </c>
      <c r="BL42" s="12">
        <f t="shared" si="26"/>
        <v>0</v>
      </c>
      <c r="BM42" s="12">
        <f t="shared" si="27"/>
        <v>0</v>
      </c>
      <c r="BN42" s="12">
        <f t="shared" si="28"/>
        <v>0</v>
      </c>
      <c r="BO42" s="12">
        <f t="shared" si="29"/>
        <v>0</v>
      </c>
      <c r="BP42" s="12">
        <f t="shared" si="30"/>
        <v>0</v>
      </c>
      <c r="BQ42" s="12">
        <f t="shared" si="31"/>
        <v>0</v>
      </c>
      <c r="BR42" s="12">
        <f t="shared" si="32"/>
        <v>0</v>
      </c>
      <c r="BS42" s="12">
        <f t="shared" si="33"/>
        <v>0</v>
      </c>
      <c r="BT42" s="12">
        <f t="shared" si="34"/>
        <v>0</v>
      </c>
      <c r="BU42" s="12">
        <f t="shared" si="35"/>
        <v>0</v>
      </c>
      <c r="BV42" s="12">
        <f t="shared" si="36"/>
        <v>0</v>
      </c>
      <c r="BW42" s="12">
        <f t="shared" si="37"/>
        <v>0</v>
      </c>
      <c r="BX42" s="12">
        <f t="shared" si="38"/>
        <v>0</v>
      </c>
      <c r="BY42" s="12">
        <f t="shared" si="39"/>
        <v>0</v>
      </c>
      <c r="BZ42" s="12"/>
    </row>
    <row r="43" spans="50:78">
      <c r="AX43" s="12">
        <f t="shared" si="50"/>
        <v>0</v>
      </c>
      <c r="AY43" s="12">
        <f t="shared" si="51"/>
        <v>0</v>
      </c>
      <c r="AZ43" s="12">
        <f t="shared" si="52"/>
        <v>0</v>
      </c>
      <c r="BA43" s="12">
        <f t="shared" si="53"/>
        <v>0</v>
      </c>
      <c r="BB43" s="12">
        <f t="shared" si="54"/>
        <v>0</v>
      </c>
      <c r="BC43" s="12">
        <f t="shared" si="55"/>
        <v>0</v>
      </c>
      <c r="BD43" s="12">
        <f t="shared" si="56"/>
        <v>0</v>
      </c>
      <c r="BE43" s="12">
        <f t="shared" si="57"/>
        <v>0</v>
      </c>
      <c r="BF43" s="12"/>
      <c r="BG43" s="129">
        <f t="shared" si="58"/>
        <v>0</v>
      </c>
      <c r="BH43" s="129">
        <f t="shared" si="59"/>
        <v>0</v>
      </c>
      <c r="BI43" s="12"/>
      <c r="BJ43" s="12">
        <f t="shared" si="24"/>
        <v>0</v>
      </c>
      <c r="BK43" s="12">
        <f t="shared" si="25"/>
        <v>0</v>
      </c>
      <c r="BL43" s="12">
        <f t="shared" si="26"/>
        <v>0</v>
      </c>
      <c r="BM43" s="12">
        <f t="shared" si="27"/>
        <v>0</v>
      </c>
      <c r="BN43" s="12">
        <f t="shared" si="28"/>
        <v>0</v>
      </c>
      <c r="BO43" s="12">
        <f t="shared" si="29"/>
        <v>0</v>
      </c>
      <c r="BP43" s="12">
        <f t="shared" si="30"/>
        <v>0</v>
      </c>
      <c r="BQ43" s="12">
        <f t="shared" si="31"/>
        <v>0</v>
      </c>
      <c r="BR43" s="12">
        <f t="shared" si="32"/>
        <v>0</v>
      </c>
      <c r="BS43" s="12">
        <f t="shared" si="33"/>
        <v>0</v>
      </c>
      <c r="BT43" s="12">
        <f t="shared" si="34"/>
        <v>0</v>
      </c>
      <c r="BU43" s="12">
        <f t="shared" si="35"/>
        <v>0</v>
      </c>
      <c r="BV43" s="12">
        <f t="shared" si="36"/>
        <v>0</v>
      </c>
      <c r="BW43" s="12">
        <f t="shared" si="37"/>
        <v>0</v>
      </c>
      <c r="BX43" s="12">
        <f t="shared" si="38"/>
        <v>0</v>
      </c>
      <c r="BY43" s="12">
        <f t="shared" si="39"/>
        <v>0</v>
      </c>
      <c r="BZ43" s="12"/>
    </row>
    <row r="44" spans="50:78">
      <c r="AX44" s="12">
        <f t="shared" si="50"/>
        <v>0</v>
      </c>
      <c r="AY44" s="12">
        <f t="shared" si="51"/>
        <v>0</v>
      </c>
      <c r="AZ44" s="12">
        <f t="shared" si="52"/>
        <v>0</v>
      </c>
      <c r="BA44" s="12">
        <f t="shared" si="53"/>
        <v>0</v>
      </c>
      <c r="BB44" s="12">
        <f t="shared" si="54"/>
        <v>0</v>
      </c>
      <c r="BC44" s="12">
        <f t="shared" si="55"/>
        <v>0</v>
      </c>
      <c r="BD44" s="12">
        <f t="shared" si="56"/>
        <v>0</v>
      </c>
      <c r="BE44" s="12">
        <f t="shared" si="57"/>
        <v>0</v>
      </c>
      <c r="BF44" s="129"/>
      <c r="BG44" s="129">
        <f t="shared" si="58"/>
        <v>0</v>
      </c>
      <c r="BH44" s="129">
        <f t="shared" si="59"/>
        <v>0</v>
      </c>
      <c r="BI44" s="129"/>
      <c r="BJ44" s="12">
        <f t="shared" si="24"/>
        <v>0</v>
      </c>
      <c r="BK44" s="12">
        <f t="shared" si="25"/>
        <v>0</v>
      </c>
      <c r="BL44" s="12">
        <f t="shared" si="26"/>
        <v>0</v>
      </c>
      <c r="BM44" s="12">
        <f t="shared" si="27"/>
        <v>0</v>
      </c>
      <c r="BN44" s="12">
        <f t="shared" si="28"/>
        <v>0</v>
      </c>
      <c r="BO44" s="12">
        <f t="shared" si="29"/>
        <v>0</v>
      </c>
      <c r="BP44" s="12">
        <f t="shared" si="30"/>
        <v>0</v>
      </c>
      <c r="BQ44" s="12">
        <f t="shared" si="31"/>
        <v>0</v>
      </c>
      <c r="BR44" s="12">
        <f t="shared" si="32"/>
        <v>0</v>
      </c>
      <c r="BS44" s="12">
        <f t="shared" si="33"/>
        <v>0</v>
      </c>
      <c r="BT44" s="12">
        <f t="shared" si="34"/>
        <v>0</v>
      </c>
      <c r="BU44" s="12">
        <f t="shared" si="35"/>
        <v>0</v>
      </c>
      <c r="BV44" s="12">
        <f t="shared" si="36"/>
        <v>0</v>
      </c>
      <c r="BW44" s="12">
        <f t="shared" si="37"/>
        <v>0</v>
      </c>
      <c r="BX44" s="12">
        <f t="shared" si="38"/>
        <v>0</v>
      </c>
      <c r="BY44" s="12">
        <f t="shared" si="39"/>
        <v>0</v>
      </c>
      <c r="BZ44" s="129"/>
    </row>
    <row r="45" spans="50:78">
      <c r="AX45" s="12">
        <f t="shared" si="50"/>
        <v>0</v>
      </c>
      <c r="AY45" s="12">
        <f t="shared" si="51"/>
        <v>0</v>
      </c>
      <c r="AZ45" s="12">
        <f t="shared" si="52"/>
        <v>0</v>
      </c>
      <c r="BA45" s="12">
        <f t="shared" si="53"/>
        <v>0</v>
      </c>
      <c r="BB45" s="12">
        <f t="shared" si="54"/>
        <v>0</v>
      </c>
      <c r="BC45" s="12">
        <f t="shared" si="55"/>
        <v>0</v>
      </c>
      <c r="BD45" s="12">
        <f t="shared" si="56"/>
        <v>0</v>
      </c>
      <c r="BE45" s="12">
        <f t="shared" si="57"/>
        <v>0</v>
      </c>
      <c r="BF45" s="129"/>
      <c r="BG45" s="129">
        <f t="shared" si="58"/>
        <v>0</v>
      </c>
      <c r="BH45" s="129">
        <f t="shared" si="59"/>
        <v>0</v>
      </c>
      <c r="BI45" s="129"/>
      <c r="BJ45" s="12">
        <f t="shared" si="24"/>
        <v>0</v>
      </c>
      <c r="BK45" s="12">
        <f t="shared" si="25"/>
        <v>0</v>
      </c>
      <c r="BL45" s="12">
        <f t="shared" si="26"/>
        <v>0</v>
      </c>
      <c r="BM45" s="12">
        <f t="shared" si="27"/>
        <v>0</v>
      </c>
      <c r="BN45" s="12">
        <f t="shared" si="28"/>
        <v>0</v>
      </c>
      <c r="BO45" s="12">
        <f t="shared" si="29"/>
        <v>0</v>
      </c>
      <c r="BP45" s="12">
        <f t="shared" si="30"/>
        <v>0</v>
      </c>
      <c r="BQ45" s="12">
        <f t="shared" si="31"/>
        <v>0</v>
      </c>
      <c r="BR45" s="12">
        <f t="shared" si="32"/>
        <v>0</v>
      </c>
      <c r="BS45" s="12">
        <f t="shared" si="33"/>
        <v>0</v>
      </c>
      <c r="BT45" s="12">
        <f t="shared" si="34"/>
        <v>0</v>
      </c>
      <c r="BU45" s="12">
        <f t="shared" si="35"/>
        <v>0</v>
      </c>
      <c r="BV45" s="12">
        <f t="shared" si="36"/>
        <v>0</v>
      </c>
      <c r="BW45" s="12">
        <f t="shared" si="37"/>
        <v>0</v>
      </c>
      <c r="BX45" s="12">
        <f t="shared" si="38"/>
        <v>0</v>
      </c>
      <c r="BY45" s="12">
        <f t="shared" si="39"/>
        <v>0</v>
      </c>
      <c r="BZ45" s="129"/>
    </row>
    <row r="46" spans="50:78">
      <c r="AX46" s="12">
        <f t="shared" si="50"/>
        <v>0</v>
      </c>
      <c r="AY46" s="12">
        <f t="shared" si="51"/>
        <v>0</v>
      </c>
      <c r="AZ46" s="12">
        <f t="shared" si="52"/>
        <v>0</v>
      </c>
      <c r="BA46" s="12">
        <f t="shared" si="53"/>
        <v>0</v>
      </c>
      <c r="BB46" s="12">
        <f t="shared" si="54"/>
        <v>0</v>
      </c>
      <c r="BC46" s="12">
        <f t="shared" si="55"/>
        <v>0</v>
      </c>
      <c r="BD46" s="12">
        <f t="shared" si="56"/>
        <v>0</v>
      </c>
      <c r="BE46" s="12">
        <f t="shared" si="57"/>
        <v>0</v>
      </c>
      <c r="BF46" s="129"/>
      <c r="BG46" s="129">
        <f t="shared" si="58"/>
        <v>0</v>
      </c>
      <c r="BH46" s="129">
        <f t="shared" si="59"/>
        <v>0</v>
      </c>
      <c r="BI46" s="129"/>
      <c r="BJ46" s="12">
        <f t="shared" si="24"/>
        <v>0</v>
      </c>
      <c r="BK46" s="12">
        <f t="shared" si="25"/>
        <v>0</v>
      </c>
      <c r="BL46" s="12">
        <f t="shared" si="26"/>
        <v>0</v>
      </c>
      <c r="BM46" s="12">
        <f t="shared" si="27"/>
        <v>0</v>
      </c>
      <c r="BN46" s="12">
        <f t="shared" si="28"/>
        <v>0</v>
      </c>
      <c r="BO46" s="12">
        <f t="shared" si="29"/>
        <v>0</v>
      </c>
      <c r="BP46" s="12">
        <f t="shared" si="30"/>
        <v>0</v>
      </c>
      <c r="BQ46" s="12">
        <f t="shared" si="31"/>
        <v>0</v>
      </c>
      <c r="BR46" s="12">
        <f t="shared" si="32"/>
        <v>0</v>
      </c>
      <c r="BS46" s="12">
        <f t="shared" si="33"/>
        <v>0</v>
      </c>
      <c r="BT46" s="12">
        <f t="shared" si="34"/>
        <v>0</v>
      </c>
      <c r="BU46" s="12">
        <f t="shared" si="35"/>
        <v>0</v>
      </c>
      <c r="BV46" s="12">
        <f t="shared" si="36"/>
        <v>0</v>
      </c>
      <c r="BW46" s="12">
        <f t="shared" si="37"/>
        <v>0</v>
      </c>
      <c r="BX46" s="12">
        <f t="shared" si="38"/>
        <v>0</v>
      </c>
      <c r="BY46" s="12">
        <f t="shared" si="39"/>
        <v>0</v>
      </c>
      <c r="BZ46" s="129"/>
    </row>
    <row r="47" spans="50:78">
      <c r="AX47" s="12">
        <f t="shared" si="50"/>
        <v>0</v>
      </c>
      <c r="AY47" s="12">
        <f t="shared" si="51"/>
        <v>0</v>
      </c>
      <c r="AZ47" s="12">
        <f t="shared" si="52"/>
        <v>0</v>
      </c>
      <c r="BA47" s="12">
        <f t="shared" si="53"/>
        <v>0</v>
      </c>
      <c r="BB47" s="12">
        <f t="shared" si="54"/>
        <v>0</v>
      </c>
      <c r="BC47" s="12">
        <f t="shared" si="55"/>
        <v>0</v>
      </c>
      <c r="BD47" s="12">
        <f t="shared" si="56"/>
        <v>0</v>
      </c>
      <c r="BE47" s="12">
        <f t="shared" si="57"/>
        <v>0</v>
      </c>
      <c r="BF47" s="129"/>
      <c r="BG47" s="129">
        <f t="shared" si="58"/>
        <v>0</v>
      </c>
      <c r="BH47" s="129">
        <f t="shared" si="59"/>
        <v>0</v>
      </c>
      <c r="BI47" s="129"/>
      <c r="BJ47" s="12">
        <f t="shared" si="24"/>
        <v>0</v>
      </c>
      <c r="BK47" s="12">
        <f t="shared" si="25"/>
        <v>0</v>
      </c>
      <c r="BL47" s="12">
        <f t="shared" si="26"/>
        <v>0</v>
      </c>
      <c r="BM47" s="12">
        <f t="shared" si="27"/>
        <v>0</v>
      </c>
      <c r="BN47" s="12">
        <f t="shared" si="28"/>
        <v>0</v>
      </c>
      <c r="BO47" s="12">
        <f t="shared" si="29"/>
        <v>0</v>
      </c>
      <c r="BP47" s="12">
        <f t="shared" si="30"/>
        <v>0</v>
      </c>
      <c r="BQ47" s="12">
        <f t="shared" si="31"/>
        <v>0</v>
      </c>
      <c r="BR47" s="12">
        <f t="shared" si="32"/>
        <v>0</v>
      </c>
      <c r="BS47" s="12">
        <f t="shared" si="33"/>
        <v>0</v>
      </c>
      <c r="BT47" s="12">
        <f t="shared" si="34"/>
        <v>0</v>
      </c>
      <c r="BU47" s="12">
        <f t="shared" si="35"/>
        <v>0</v>
      </c>
      <c r="BV47" s="12">
        <f t="shared" si="36"/>
        <v>0</v>
      </c>
      <c r="BW47" s="12">
        <f t="shared" si="37"/>
        <v>0</v>
      </c>
      <c r="BX47" s="12">
        <f t="shared" si="38"/>
        <v>0</v>
      </c>
      <c r="BY47" s="12">
        <f t="shared" si="39"/>
        <v>0</v>
      </c>
      <c r="BZ47" s="129"/>
    </row>
    <row r="48" spans="50:78">
      <c r="AX48" s="12">
        <f t="shared" si="50"/>
        <v>0</v>
      </c>
      <c r="AY48" s="12">
        <f t="shared" si="51"/>
        <v>0</v>
      </c>
      <c r="AZ48" s="12">
        <f t="shared" si="52"/>
        <v>0</v>
      </c>
      <c r="BA48" s="12">
        <f t="shared" si="53"/>
        <v>0</v>
      </c>
      <c r="BB48" s="12">
        <f t="shared" si="54"/>
        <v>0</v>
      </c>
      <c r="BC48" s="12">
        <f t="shared" si="55"/>
        <v>0</v>
      </c>
      <c r="BD48" s="12">
        <f t="shared" si="56"/>
        <v>0</v>
      </c>
      <c r="BE48" s="12">
        <f t="shared" si="57"/>
        <v>0</v>
      </c>
      <c r="BF48" s="12"/>
      <c r="BG48" s="129">
        <f t="shared" si="58"/>
        <v>0</v>
      </c>
      <c r="BH48" s="129">
        <f t="shared" si="59"/>
        <v>0</v>
      </c>
      <c r="BI48" s="12"/>
      <c r="BJ48" s="12">
        <f t="shared" si="24"/>
        <v>0</v>
      </c>
      <c r="BK48" s="12">
        <f t="shared" si="25"/>
        <v>0</v>
      </c>
      <c r="BL48" s="12">
        <f t="shared" si="26"/>
        <v>0</v>
      </c>
      <c r="BM48" s="12">
        <f t="shared" si="27"/>
        <v>0</v>
      </c>
      <c r="BN48" s="12">
        <f t="shared" si="28"/>
        <v>0</v>
      </c>
      <c r="BO48" s="12">
        <f t="shared" si="29"/>
        <v>0</v>
      </c>
      <c r="BP48" s="12">
        <f t="shared" si="30"/>
        <v>0</v>
      </c>
      <c r="BQ48" s="12">
        <f t="shared" si="31"/>
        <v>0</v>
      </c>
      <c r="BR48" s="12">
        <f t="shared" si="32"/>
        <v>0</v>
      </c>
      <c r="BS48" s="12">
        <f t="shared" si="33"/>
        <v>0</v>
      </c>
      <c r="BT48" s="12">
        <f t="shared" si="34"/>
        <v>0</v>
      </c>
      <c r="BU48" s="12">
        <f t="shared" si="35"/>
        <v>0</v>
      </c>
      <c r="BV48" s="12">
        <f t="shared" si="36"/>
        <v>0</v>
      </c>
      <c r="BW48" s="12">
        <f t="shared" si="37"/>
        <v>0</v>
      </c>
      <c r="BX48" s="12">
        <f t="shared" si="38"/>
        <v>0</v>
      </c>
      <c r="BY48" s="12">
        <f t="shared" si="39"/>
        <v>0</v>
      </c>
      <c r="BZ48" s="12"/>
    </row>
    <row r="49" spans="50:78">
      <c r="AX49" s="12">
        <f t="shared" si="50"/>
        <v>0</v>
      </c>
      <c r="AY49" s="12">
        <f t="shared" si="51"/>
        <v>0</v>
      </c>
      <c r="AZ49" s="12">
        <f t="shared" si="52"/>
        <v>0</v>
      </c>
      <c r="BA49" s="12">
        <f t="shared" si="53"/>
        <v>0</v>
      </c>
      <c r="BB49" s="12">
        <f t="shared" si="54"/>
        <v>0</v>
      </c>
      <c r="BC49" s="12">
        <f t="shared" si="55"/>
        <v>0</v>
      </c>
      <c r="BD49" s="12">
        <f t="shared" si="56"/>
        <v>0</v>
      </c>
      <c r="BE49" s="12">
        <f t="shared" si="57"/>
        <v>0</v>
      </c>
      <c r="BF49" s="12"/>
      <c r="BG49" s="129">
        <f t="shared" si="58"/>
        <v>0</v>
      </c>
      <c r="BH49" s="129">
        <f t="shared" si="59"/>
        <v>0</v>
      </c>
      <c r="BI49" s="12"/>
      <c r="BJ49" s="12">
        <f t="shared" si="24"/>
        <v>0</v>
      </c>
      <c r="BK49" s="12">
        <f t="shared" si="25"/>
        <v>0</v>
      </c>
      <c r="BL49" s="12">
        <f t="shared" si="26"/>
        <v>0</v>
      </c>
      <c r="BM49" s="12">
        <f t="shared" si="27"/>
        <v>0</v>
      </c>
      <c r="BN49" s="12">
        <f t="shared" si="28"/>
        <v>0</v>
      </c>
      <c r="BO49" s="12">
        <f t="shared" si="29"/>
        <v>0</v>
      </c>
      <c r="BP49" s="12">
        <f t="shared" si="30"/>
        <v>0</v>
      </c>
      <c r="BQ49" s="12">
        <f t="shared" si="31"/>
        <v>0</v>
      </c>
      <c r="BR49" s="12">
        <f t="shared" si="32"/>
        <v>0</v>
      </c>
      <c r="BS49" s="12">
        <f t="shared" si="33"/>
        <v>0</v>
      </c>
      <c r="BT49" s="12">
        <f t="shared" si="34"/>
        <v>0</v>
      </c>
      <c r="BU49" s="12">
        <f t="shared" si="35"/>
        <v>0</v>
      </c>
      <c r="BV49" s="12">
        <f t="shared" si="36"/>
        <v>0</v>
      </c>
      <c r="BW49" s="12">
        <f t="shared" si="37"/>
        <v>0</v>
      </c>
      <c r="BX49" s="12">
        <f t="shared" si="38"/>
        <v>0</v>
      </c>
      <c r="BY49" s="12">
        <f t="shared" si="39"/>
        <v>0</v>
      </c>
      <c r="BZ49" s="12"/>
    </row>
    <row r="50" spans="50:78">
      <c r="AX50" s="12">
        <f t="shared" si="50"/>
        <v>0</v>
      </c>
      <c r="AY50" s="12">
        <f t="shared" si="51"/>
        <v>0</v>
      </c>
      <c r="AZ50" s="12">
        <f t="shared" si="52"/>
        <v>0</v>
      </c>
      <c r="BA50" s="12">
        <f t="shared" si="53"/>
        <v>0</v>
      </c>
      <c r="BB50" s="12">
        <f t="shared" si="54"/>
        <v>0</v>
      </c>
      <c r="BC50" s="12">
        <f t="shared" si="55"/>
        <v>0</v>
      </c>
      <c r="BD50" s="12">
        <f t="shared" si="56"/>
        <v>0</v>
      </c>
      <c r="BE50" s="12">
        <f t="shared" si="57"/>
        <v>0</v>
      </c>
      <c r="BF50" s="129"/>
      <c r="BG50" s="129">
        <f t="shared" si="58"/>
        <v>0</v>
      </c>
      <c r="BH50" s="129">
        <f t="shared" si="59"/>
        <v>0</v>
      </c>
      <c r="BI50" s="129"/>
      <c r="BJ50" s="12">
        <f t="shared" si="24"/>
        <v>0</v>
      </c>
      <c r="BK50" s="12">
        <f t="shared" si="25"/>
        <v>0</v>
      </c>
      <c r="BL50" s="12">
        <f t="shared" si="26"/>
        <v>0</v>
      </c>
      <c r="BM50" s="12">
        <f t="shared" si="27"/>
        <v>0</v>
      </c>
      <c r="BN50" s="12">
        <f t="shared" si="28"/>
        <v>0</v>
      </c>
      <c r="BO50" s="12">
        <f t="shared" si="29"/>
        <v>0</v>
      </c>
      <c r="BP50" s="12">
        <f t="shared" si="30"/>
        <v>0</v>
      </c>
      <c r="BQ50" s="12">
        <f t="shared" si="31"/>
        <v>0</v>
      </c>
      <c r="BR50" s="12">
        <f t="shared" si="32"/>
        <v>0</v>
      </c>
      <c r="BS50" s="12">
        <f t="shared" si="33"/>
        <v>0</v>
      </c>
      <c r="BT50" s="12">
        <f t="shared" si="34"/>
        <v>0</v>
      </c>
      <c r="BU50" s="12">
        <f t="shared" si="35"/>
        <v>0</v>
      </c>
      <c r="BV50" s="12">
        <f t="shared" si="36"/>
        <v>0</v>
      </c>
      <c r="BW50" s="12">
        <f t="shared" si="37"/>
        <v>0</v>
      </c>
      <c r="BX50" s="12">
        <f t="shared" si="38"/>
        <v>0</v>
      </c>
      <c r="BY50" s="12">
        <f t="shared" si="39"/>
        <v>0</v>
      </c>
      <c r="BZ50" s="129"/>
    </row>
    <row r="51" spans="50:78">
      <c r="AX51" s="12">
        <f t="shared" si="50"/>
        <v>0</v>
      </c>
      <c r="AY51" s="12">
        <f t="shared" si="51"/>
        <v>0</v>
      </c>
      <c r="AZ51" s="12">
        <f t="shared" si="52"/>
        <v>0</v>
      </c>
      <c r="BA51" s="12">
        <f t="shared" si="53"/>
        <v>0</v>
      </c>
      <c r="BB51" s="12">
        <f t="shared" si="54"/>
        <v>0</v>
      </c>
      <c r="BC51" s="12">
        <f t="shared" si="55"/>
        <v>0</v>
      </c>
      <c r="BD51" s="12">
        <f t="shared" si="56"/>
        <v>0</v>
      </c>
      <c r="BE51" s="12">
        <f t="shared" si="57"/>
        <v>0</v>
      </c>
      <c r="BF51" s="129"/>
      <c r="BG51" s="129">
        <f t="shared" si="58"/>
        <v>0</v>
      </c>
      <c r="BH51" s="129">
        <f t="shared" si="59"/>
        <v>0</v>
      </c>
      <c r="BI51" s="129"/>
      <c r="BJ51" s="12">
        <f>IF(B51="sloper",IF(SUM(H51:U51)&gt;0,SUM(H51:U51),0),0)*E51</f>
        <v>0</v>
      </c>
      <c r="BK51" s="12">
        <f>IF(B51="footholds",IF(SUM(H51:U51)&gt;0,SUM(H51:U51),0),0)*E51</f>
        <v>0</v>
      </c>
      <c r="BL51" s="12">
        <f>IF(B51="micros",IF(SUM(H51:U51)&gt;0,SUM(H51:U51),0),0)*E51</f>
        <v>0</v>
      </c>
      <c r="BM51" s="12">
        <f>IF(B51="jug",IF(SUM(H51:U51)&gt;0,SUM(H51:U51),0),0)*E51</f>
        <v>0</v>
      </c>
      <c r="BN51" s="12">
        <f>IF(B51="ledge",IF(SUM(H51:U51)&gt;0,SUM(H51:U51),0),0)*E51</f>
        <v>0</v>
      </c>
      <c r="BO51" s="12">
        <f>IF(B51="edge",IF(SUM(H51:U51)&gt;0,SUM(H51:U51),0),0)*E51</f>
        <v>0</v>
      </c>
      <c r="BP51" s="12">
        <f>IF(B51="crimp",IF(SUM(H51:U51)&gt;0,SUM(H51:U51),0),0)*E51</f>
        <v>0</v>
      </c>
      <c r="BQ51" s="12">
        <f>IF(B51="incut",IF(SUM(H51:U51)&gt;0,SUM(H51:U51),0),0)*E51</f>
        <v>0</v>
      </c>
      <c r="BR51" s="12">
        <f>IF(B51="dish",IF(SUM(H51:U51)&gt;0,SUM(H51:U51),0),0)*E51</f>
        <v>0</v>
      </c>
      <c r="BS51" s="12">
        <f>IF(B51="pinch",IF(SUM(H51:U51)&gt;0,SUM(H51:U51),0),0)*E51</f>
        <v>0</v>
      </c>
      <c r="BT51" s="12">
        <f>IF(B51="pocket",IF(SUM(H51:U51)&gt;0,SUM(H51:U51),0),0)*E51</f>
        <v>0</v>
      </c>
      <c r="BU51" s="12">
        <f>IF(B51="insert",IF(SUM(H51:U51)&gt;0,SUM(H51:U51),0),0)*E51</f>
        <v>0</v>
      </c>
      <c r="BV51" s="12">
        <f>IF(B51="feature",IF(SUM(H51:U51)&gt;0,SUM(H51:U51),0),0)*E51</f>
        <v>0</v>
      </c>
      <c r="BW51" s="12">
        <f>IF(B51="scoop",IF(SUM(H51:U51)&gt;0,SUM(H51:U51),0),0)*E51</f>
        <v>0</v>
      </c>
      <c r="BX51" s="12">
        <f>IF(B51="positive",IF(SUM(H51:U51)&gt;0,SUM(H51:U51),0),0)*E51</f>
        <v>0</v>
      </c>
      <c r="BY51" s="12">
        <f>IF(B51="various",IF(SUM(H51:U51)&gt;0,SUM(H51:U51),0),0)*E51</f>
        <v>0</v>
      </c>
      <c r="BZ51" s="129"/>
    </row>
  </sheetData>
  <sheetProtection algorithmName="SHA-512" hashValue="wk/5FY49BuAvNkmaRa3O/KVq4OPqtVBJPddqJCnPQ5gJb5az6YeVc3wJ1tyGQBEZfD+ZJEQFeRLQOyLFGbhNHg==" saltValue="Fh9QGq6qZAgRHu6/1lMP9A==" spinCount="100000" sheet="1" autoFilter="0"/>
  <autoFilter ref="V8:W27" xr:uid="{00000000-0009-0000-0000-000003000000}"/>
  <mergeCells count="8">
    <mergeCell ref="C2:C5"/>
    <mergeCell ref="L1:M1"/>
    <mergeCell ref="L2:M2"/>
    <mergeCell ref="L3:M3"/>
    <mergeCell ref="CA12:CA13"/>
    <mergeCell ref="BZ3:BZ5"/>
    <mergeCell ref="AY10:BI10"/>
    <mergeCell ref="K13:T13"/>
  </mergeCells>
  <conditionalFormatting sqref="K11:K12 K14:K27">
    <cfRule type="notContainsBlanks" dxfId="9" priority="1">
      <formula>LEN(TRIM(K11))&gt;0</formula>
    </cfRule>
  </conditionalFormatting>
  <conditionalFormatting sqref="L11:L12 L14:L27">
    <cfRule type="notContainsBlanks" dxfId="8" priority="12">
      <formula>LEN(TRIM(L11))&gt;0</formula>
    </cfRule>
  </conditionalFormatting>
  <conditionalFormatting sqref="M11:M12 M14:M27">
    <cfRule type="notContainsBlanks" dxfId="7" priority="15">
      <formula>LEN(TRIM(M11))&gt;0</formula>
    </cfRule>
  </conditionalFormatting>
  <conditionalFormatting sqref="N11:N12 N14:N27">
    <cfRule type="notContainsBlanks" dxfId="6" priority="16">
      <formula>LEN(TRIM(N11))&gt;0</formula>
    </cfRule>
  </conditionalFormatting>
  <conditionalFormatting sqref="O11:O12 O14:O27">
    <cfRule type="notContainsBlanks" dxfId="5" priority="17">
      <formula>LEN(TRIM(O11))&gt;0</formula>
    </cfRule>
  </conditionalFormatting>
  <conditionalFormatting sqref="P11:P12 P14:P27">
    <cfRule type="notContainsBlanks" dxfId="4" priority="18">
      <formula>LEN(TRIM(P11))&gt;0</formula>
    </cfRule>
  </conditionalFormatting>
  <conditionalFormatting sqref="Q11:Q12 Q14:Q27">
    <cfRule type="notContainsBlanks" dxfId="3" priority="19">
      <formula>LEN(TRIM(Q11))&gt;0</formula>
    </cfRule>
  </conditionalFormatting>
  <conditionalFormatting sqref="R11:R12 R14:R27">
    <cfRule type="notContainsBlanks" dxfId="2" priority="20">
      <formula>LEN(TRIM(R11))&gt;0</formula>
    </cfRule>
  </conditionalFormatting>
  <conditionalFormatting sqref="S11:S12 S14:S27">
    <cfRule type="notContainsBlanks" dxfId="1" priority="4">
      <formula>LEN(TRIM(S11))&gt;0</formula>
    </cfRule>
  </conditionalFormatting>
  <conditionalFormatting sqref="T11:T12 T14:T27">
    <cfRule type="notContainsBlanks" dxfId="0" priority="21">
      <formula>LEN(TRIM(T11))&gt;0</formula>
    </cfRule>
  </conditionalFormatting>
  <pageMargins left="0.25" right="0.25" top="0.75" bottom="0.75" header="0.3" footer="0.3"/>
  <pageSetup paperSize="9" scale="52" fitToHeight="0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3"/>
  <dimension ref="A1:T61"/>
  <sheetViews>
    <sheetView showGridLines="0" showWhiteSpace="0" zoomScaleNormal="100" workbookViewId="0">
      <selection activeCell="T6" sqref="T6"/>
    </sheetView>
  </sheetViews>
  <sheetFormatPr defaultColWidth="12.296875" defaultRowHeight="23.25" customHeight="1"/>
  <cols>
    <col min="1" max="1" width="8.5" style="74" customWidth="1"/>
    <col min="2" max="2" width="4.69921875" style="74" customWidth="1"/>
    <col min="3" max="4" width="4.19921875" style="68" customWidth="1"/>
    <col min="5" max="16" width="4.19921875" style="67" customWidth="1"/>
    <col min="17" max="17" width="7" style="67" hidden="1" customWidth="1"/>
    <col min="18" max="18" width="6.3984375" style="67" customWidth="1"/>
    <col min="19" max="19" width="5.5" style="67" customWidth="1"/>
    <col min="20" max="20" width="6.296875" style="68" customWidth="1"/>
    <col min="21" max="21" width="4.796875" style="68" customWidth="1"/>
    <col min="22" max="16384" width="12.296875" style="68"/>
  </cols>
  <sheetData>
    <row r="1" spans="1:20" ht="29.25" customHeight="1">
      <c r="A1" s="638" t="s">
        <v>178</v>
      </c>
      <c r="B1" s="638"/>
      <c r="C1" s="638"/>
      <c r="D1" s="638"/>
      <c r="E1" s="66"/>
      <c r="H1" s="646" t="s">
        <v>23</v>
      </c>
      <c r="I1" s="647"/>
      <c r="J1" s="647"/>
      <c r="K1" s="307"/>
      <c r="L1" s="652" t="s">
        <v>5</v>
      </c>
      <c r="M1" s="646"/>
    </row>
    <row r="2" spans="1:20" ht="23.25" customHeight="1">
      <c r="A2" s="638"/>
      <c r="B2" s="638"/>
      <c r="C2" s="638"/>
      <c r="D2" s="638"/>
      <c r="E2" s="85"/>
      <c r="F2" s="86"/>
      <c r="G2" s="87" t="s">
        <v>11</v>
      </c>
      <c r="H2" s="648">
        <f>R5</f>
        <v>0</v>
      </c>
      <c r="I2" s="649"/>
      <c r="J2" s="649"/>
      <c r="K2" s="308"/>
      <c r="L2" s="650">
        <f>'NEO GRP '!M4</f>
        <v>0</v>
      </c>
      <c r="M2" s="651"/>
    </row>
    <row r="3" spans="1:20" ht="23.25" customHeight="1">
      <c r="A3" s="645" t="s">
        <v>109</v>
      </c>
      <c r="B3" s="645"/>
      <c r="M3" s="653" t="s">
        <v>108</v>
      </c>
      <c r="N3" s="653"/>
      <c r="O3" s="653"/>
      <c r="P3" s="653"/>
    </row>
    <row r="4" spans="1:20" ht="55.5" customHeight="1">
      <c r="A4" s="639"/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1"/>
      <c r="M4" s="642"/>
      <c r="N4" s="643"/>
      <c r="O4" s="643"/>
      <c r="P4" s="643"/>
      <c r="Q4" s="643"/>
      <c r="R4" s="644"/>
      <c r="S4" s="69"/>
    </row>
    <row r="5" spans="1:20" customFormat="1" ht="24" customHeight="1" thickBot="1">
      <c r="A5" s="70"/>
      <c r="B5" s="70"/>
      <c r="R5" s="90">
        <f>SUM(R7:R61)</f>
        <v>0</v>
      </c>
      <c r="S5" s="90">
        <f>SUM(S7:S61)</f>
        <v>0</v>
      </c>
      <c r="T5" s="90">
        <f>SUM(T7:T61)</f>
        <v>0</v>
      </c>
    </row>
    <row r="6" spans="1:20" ht="76.5" customHeight="1" thickBot="1">
      <c r="A6" s="71" t="s">
        <v>17</v>
      </c>
      <c r="B6" s="71" t="s">
        <v>105</v>
      </c>
      <c r="C6" s="482" t="s">
        <v>1</v>
      </c>
      <c r="D6" s="482" t="s">
        <v>2</v>
      </c>
      <c r="E6" s="482" t="s">
        <v>10</v>
      </c>
      <c r="F6" s="482" t="s">
        <v>32</v>
      </c>
      <c r="G6" s="482" t="s">
        <v>3</v>
      </c>
      <c r="H6" s="482" t="s">
        <v>13</v>
      </c>
      <c r="I6" s="482" t="s">
        <v>1362</v>
      </c>
      <c r="J6" s="482" t="s">
        <v>19</v>
      </c>
      <c r="K6" s="482" t="s">
        <v>119</v>
      </c>
      <c r="L6" s="482" t="s">
        <v>14</v>
      </c>
      <c r="M6" s="482" t="s">
        <v>15</v>
      </c>
      <c r="N6" s="482" t="s">
        <v>18</v>
      </c>
      <c r="O6" s="482" t="s">
        <v>106</v>
      </c>
      <c r="P6" s="482" t="s">
        <v>107</v>
      </c>
      <c r="Q6" s="113" t="s">
        <v>22</v>
      </c>
      <c r="R6" s="118" t="s">
        <v>21</v>
      </c>
      <c r="S6" s="119" t="s">
        <v>113</v>
      </c>
      <c r="T6" s="120" t="s">
        <v>114</v>
      </c>
    </row>
    <row r="7" spans="1:20" ht="22.2" customHeight="1">
      <c r="A7" s="73" t="str">
        <f>'NEO GRP '!D11</f>
        <v>NEO-1</v>
      </c>
      <c r="B7" s="82" t="str">
        <f>IF('NEO GRP '!E11=0,"",'NEO GRP '!E11)</f>
        <v/>
      </c>
      <c r="C7" s="112" t="str">
        <f>IF('NEO GRP '!L11=0,"",'NEO GRP '!L11)</f>
        <v/>
      </c>
      <c r="D7" s="112" t="str">
        <f>IF('NEO GRP '!M11=0,"",'NEO GRP '!M11)</f>
        <v/>
      </c>
      <c r="E7" s="112" t="str">
        <f>IF('NEO GRP '!N11=0,"",'NEO GRP '!N11)</f>
        <v/>
      </c>
      <c r="F7" s="112" t="str">
        <f>IF('NEO GRP '!O11=0,"",'NEO GRP '!O11)</f>
        <v/>
      </c>
      <c r="G7" s="112" t="str">
        <f>IF('NEO GRP '!P11=0,"",'NEO GRP '!P11)</f>
        <v/>
      </c>
      <c r="H7" s="112" t="str">
        <f>IF('NEO GRP '!Q11=0,"",'NEO GRP '!Q11)</f>
        <v/>
      </c>
      <c r="I7" s="112" t="str">
        <f>IF('NEO GRP '!R11=0,"",'NEO GRP '!R11)</f>
        <v/>
      </c>
      <c r="J7" s="112" t="str">
        <f>IF('NEO GRP '!S11=0,"",'NEO GRP '!S11)</f>
        <v/>
      </c>
      <c r="K7" s="112" t="str">
        <f>IF('NEO GRP '!T11=0,"",'NEO GRP '!T11)</f>
        <v/>
      </c>
      <c r="L7" s="112" t="str">
        <f>IF('NEO GRP '!U11=0,"",'NEO GRP '!U11)</f>
        <v/>
      </c>
      <c r="M7" s="112" t="str">
        <f>IF('NEO GRP '!V11=0,"",'NEO GRP '!V11)</f>
        <v/>
      </c>
      <c r="N7" s="112" t="str">
        <f>IF('NEO GRP '!W11=0,"",'NEO GRP '!W11)</f>
        <v/>
      </c>
      <c r="O7" s="112" t="str">
        <f>IF('NEO GRP '!X11=0,"",'NEO GRP '!X11)</f>
        <v/>
      </c>
      <c r="P7" s="112" t="str">
        <f>IF('NEO GRP '!Y11=0,"",'NEO GRP '!Y11)</f>
        <v/>
      </c>
      <c r="Q7" s="112" t="str">
        <f>IF('NEO GRP '!Z11=0,"",'NEO GRP '!Z11)</f>
        <v>not available</v>
      </c>
      <c r="R7" s="115">
        <f>SUM(C7:P7)</f>
        <v>0</v>
      </c>
      <c r="S7" s="116">
        <f>R7*'NEO GRP '!I11</f>
        <v>0</v>
      </c>
      <c r="T7" s="117">
        <f>R7*'NEO GRP '!AY11</f>
        <v>0</v>
      </c>
    </row>
    <row r="8" spans="1:20" ht="23.25" customHeight="1">
      <c r="A8" s="73" t="str">
        <f>'NEO GRP '!D12</f>
        <v>NEO-1-DT</v>
      </c>
      <c r="B8" s="584" t="str">
        <f>IF('NEO GRP '!E12=0,"",'NEO GRP '!E12)</f>
        <v>Dual tex.</v>
      </c>
      <c r="C8" s="112" t="str">
        <f>IF('NEO GRP '!L12=0,"",'NEO GRP '!L12)</f>
        <v/>
      </c>
      <c r="D8" s="112" t="str">
        <f>IF('NEO GRP '!M12=0,"",'NEO GRP '!M12)</f>
        <v/>
      </c>
      <c r="E8" s="112" t="str">
        <f>IF('NEO GRP '!N12=0,"",'NEO GRP '!N12)</f>
        <v/>
      </c>
      <c r="F8" s="112" t="str">
        <f>IF('NEO GRP '!O12=0,"",'NEO GRP '!O12)</f>
        <v/>
      </c>
      <c r="G8" s="112" t="str">
        <f>IF('NEO GRP '!P12=0,"",'NEO GRP '!P12)</f>
        <v/>
      </c>
      <c r="H8" s="112" t="str">
        <f>IF('NEO GRP '!Q12=0,"",'NEO GRP '!Q12)</f>
        <v/>
      </c>
      <c r="I8" s="112" t="str">
        <f>IF('NEO GRP '!R12=0,"",'NEO GRP '!R12)</f>
        <v/>
      </c>
      <c r="J8" s="112" t="str">
        <f>IF('NEO GRP '!S12=0,"",'NEO GRP '!S12)</f>
        <v/>
      </c>
      <c r="K8" s="112" t="str">
        <f>IF('NEO GRP '!T12=0,"",'NEO GRP '!T12)</f>
        <v/>
      </c>
      <c r="L8" s="112" t="str">
        <f>IF('NEO GRP '!U12=0,"",'NEO GRP '!U12)</f>
        <v/>
      </c>
      <c r="M8" s="112" t="str">
        <f>IF('NEO GRP '!V12=0,"",'NEO GRP '!V12)</f>
        <v/>
      </c>
      <c r="N8" s="112" t="str">
        <f>IF('NEO GRP '!W12=0,"",'NEO GRP '!W12)</f>
        <v/>
      </c>
      <c r="O8" s="112" t="str">
        <f>IF('NEO GRP '!X12=0,"",'NEO GRP '!X12)</f>
        <v/>
      </c>
      <c r="P8" s="112" t="str">
        <f>IF('NEO GRP '!Y12=0,"",'NEO GRP '!Y12)</f>
        <v/>
      </c>
      <c r="Q8" s="585" t="e">
        <f>R8*'NEO GRP '!#REF!</f>
        <v>#REF!</v>
      </c>
      <c r="R8" s="115">
        <f t="shared" ref="R8:R31" si="0">SUM(C8:P8)</f>
        <v>0</v>
      </c>
      <c r="S8" s="116">
        <f>R8*'NEO GRP '!I12</f>
        <v>0</v>
      </c>
      <c r="T8" s="117">
        <f>R8*'NEO GRP '!AY12</f>
        <v>0</v>
      </c>
    </row>
    <row r="9" spans="1:20" ht="23.25" customHeight="1">
      <c r="A9" s="73" t="str">
        <f>'NEO GRP '!D13</f>
        <v>NEO-2</v>
      </c>
      <c r="B9" s="82" t="str">
        <f>IF('NEO GRP '!E13=0,"",'NEO GRP '!E13)</f>
        <v/>
      </c>
      <c r="C9" s="112" t="str">
        <f>IF('NEO GRP '!L13=0,"",'NEO GRP '!L13)</f>
        <v/>
      </c>
      <c r="D9" s="112" t="str">
        <f>IF('NEO GRP '!M13=0,"",'NEO GRP '!M13)</f>
        <v/>
      </c>
      <c r="E9" s="112" t="str">
        <f>IF('NEO GRP '!N13=0,"",'NEO GRP '!N13)</f>
        <v/>
      </c>
      <c r="F9" s="112" t="str">
        <f>IF('NEO GRP '!O13=0,"",'NEO GRP '!O13)</f>
        <v/>
      </c>
      <c r="G9" s="112" t="str">
        <f>IF('NEO GRP '!P13=0,"",'NEO GRP '!P13)</f>
        <v/>
      </c>
      <c r="H9" s="112" t="str">
        <f>IF('NEO GRP '!Q13=0,"",'NEO GRP '!Q13)</f>
        <v/>
      </c>
      <c r="I9" s="112" t="str">
        <f>IF('NEO GRP '!R13=0,"",'NEO GRP '!R13)</f>
        <v/>
      </c>
      <c r="J9" s="112" t="str">
        <f>IF('NEO GRP '!S13=0,"",'NEO GRP '!S13)</f>
        <v/>
      </c>
      <c r="K9" s="112" t="str">
        <f>IF('NEO GRP '!T13=0,"",'NEO GRP '!T13)</f>
        <v/>
      </c>
      <c r="L9" s="112" t="str">
        <f>IF('NEO GRP '!U13=0,"",'NEO GRP '!U13)</f>
        <v/>
      </c>
      <c r="M9" s="112" t="str">
        <f>IF('NEO GRP '!V13=0,"",'NEO GRP '!V13)</f>
        <v/>
      </c>
      <c r="N9" s="112" t="str">
        <f>IF('NEO GRP '!W13=0,"",'NEO GRP '!W13)</f>
        <v/>
      </c>
      <c r="O9" s="112" t="str">
        <f>IF('NEO GRP '!X13=0,"",'NEO GRP '!X13)</f>
        <v/>
      </c>
      <c r="P9" s="112" t="str">
        <f>IF('NEO GRP '!Y13=0,"",'NEO GRP '!Y13)</f>
        <v/>
      </c>
      <c r="Q9" s="113" t="e">
        <f>R9*'NEO GRP '!#REF!</f>
        <v>#REF!</v>
      </c>
      <c r="R9" s="114">
        <f t="shared" si="0"/>
        <v>0</v>
      </c>
      <c r="S9" s="116">
        <f>R9*'NEO GRP '!I13</f>
        <v>0</v>
      </c>
      <c r="T9" s="117">
        <f>R9*'NEO GRP '!AY13</f>
        <v>0</v>
      </c>
    </row>
    <row r="10" spans="1:20" ht="23.25" customHeight="1">
      <c r="A10" s="73" t="str">
        <f>'NEO GRP '!D14</f>
        <v>NEO-2-DT</v>
      </c>
      <c r="B10" s="82" t="str">
        <f>IF('NEO GRP '!E14=0,"",'NEO GRP '!E14)</f>
        <v>Dual tex.</v>
      </c>
      <c r="C10" s="112" t="str">
        <f>IF('NEO GRP '!L14=0,"",'NEO GRP '!L14)</f>
        <v/>
      </c>
      <c r="D10" s="112" t="str">
        <f>IF('NEO GRP '!M14=0,"",'NEO GRP '!M14)</f>
        <v/>
      </c>
      <c r="E10" s="112" t="str">
        <f>IF('NEO GRP '!N14=0,"",'NEO GRP '!N14)</f>
        <v/>
      </c>
      <c r="F10" s="112" t="str">
        <f>IF('NEO GRP '!O14=0,"",'NEO GRP '!O14)</f>
        <v/>
      </c>
      <c r="G10" s="112" t="str">
        <f>IF('NEO GRP '!P14=0,"",'NEO GRP '!P14)</f>
        <v/>
      </c>
      <c r="H10" s="112" t="str">
        <f>IF('NEO GRP '!Q14=0,"",'NEO GRP '!Q14)</f>
        <v/>
      </c>
      <c r="I10" s="112" t="str">
        <f>IF('NEO GRP '!R14=0,"",'NEO GRP '!R14)</f>
        <v/>
      </c>
      <c r="J10" s="112" t="str">
        <f>IF('NEO GRP '!S14=0,"",'NEO GRP '!S14)</f>
        <v/>
      </c>
      <c r="K10" s="112" t="str">
        <f>IF('NEO GRP '!T14=0,"",'NEO GRP '!T14)</f>
        <v/>
      </c>
      <c r="L10" s="112" t="str">
        <f>IF('NEO GRP '!U14=0,"",'NEO GRP '!U14)</f>
        <v/>
      </c>
      <c r="M10" s="112" t="str">
        <f>IF('NEO GRP '!V14=0,"",'NEO GRP '!V14)</f>
        <v/>
      </c>
      <c r="N10" s="112" t="str">
        <f>IF('NEO GRP '!W14=0,"",'NEO GRP '!W14)</f>
        <v/>
      </c>
      <c r="O10" s="112" t="str">
        <f>IF('NEO GRP '!X14=0,"",'NEO GRP '!X14)</f>
        <v/>
      </c>
      <c r="P10" s="112" t="str">
        <f>IF('NEO GRP '!Y14=0,"",'NEO GRP '!Y14)</f>
        <v/>
      </c>
      <c r="Q10" s="113" t="e">
        <f>R10*'NEO GRP '!#REF!</f>
        <v>#REF!</v>
      </c>
      <c r="R10" s="114">
        <f t="shared" si="0"/>
        <v>0</v>
      </c>
      <c r="S10" s="116">
        <f>R10*'NEO GRP '!I14</f>
        <v>0</v>
      </c>
      <c r="T10" s="117">
        <f>R10*'NEO GRP '!AY14</f>
        <v>0</v>
      </c>
    </row>
    <row r="11" spans="1:20" ht="23.25" customHeight="1">
      <c r="A11" s="73" t="str">
        <f>'NEO GRP '!D15</f>
        <v>NEO-3</v>
      </c>
      <c r="B11" s="82" t="str">
        <f>IF('NEO GRP '!E15=0,"",'NEO GRP '!E15)</f>
        <v/>
      </c>
      <c r="C11" s="112" t="str">
        <f>IF('NEO GRP '!L15=0,"",'NEO GRP '!L15)</f>
        <v/>
      </c>
      <c r="D11" s="112" t="str">
        <f>IF('NEO GRP '!M15=0,"",'NEO GRP '!M15)</f>
        <v/>
      </c>
      <c r="E11" s="112" t="str">
        <f>IF('NEO GRP '!N15=0,"",'NEO GRP '!N15)</f>
        <v/>
      </c>
      <c r="F11" s="112" t="str">
        <f>IF('NEO GRP '!O15=0,"",'NEO GRP '!O15)</f>
        <v/>
      </c>
      <c r="G11" s="112" t="str">
        <f>IF('NEO GRP '!P15=0,"",'NEO GRP '!P15)</f>
        <v/>
      </c>
      <c r="H11" s="112" t="str">
        <f>IF('NEO GRP '!Q15=0,"",'NEO GRP '!Q15)</f>
        <v/>
      </c>
      <c r="I11" s="112" t="str">
        <f>IF('NEO GRP '!R15=0,"",'NEO GRP '!R15)</f>
        <v/>
      </c>
      <c r="J11" s="112" t="str">
        <f>IF('NEO GRP '!S15=0,"",'NEO GRP '!S15)</f>
        <v/>
      </c>
      <c r="K11" s="112" t="str">
        <f>IF('NEO GRP '!T15=0,"",'NEO GRP '!T15)</f>
        <v/>
      </c>
      <c r="L11" s="112" t="str">
        <f>IF('NEO GRP '!U15=0,"",'NEO GRP '!U15)</f>
        <v/>
      </c>
      <c r="M11" s="112" t="str">
        <f>IF('NEO GRP '!V15=0,"",'NEO GRP '!V15)</f>
        <v/>
      </c>
      <c r="N11" s="112" t="str">
        <f>IF('NEO GRP '!W15=0,"",'NEO GRP '!W15)</f>
        <v/>
      </c>
      <c r="O11" s="112" t="str">
        <f>IF('NEO GRP '!X15=0,"",'NEO GRP '!X15)</f>
        <v/>
      </c>
      <c r="P11" s="112" t="str">
        <f>IF('NEO GRP '!Y15=0,"",'NEO GRP '!Y15)</f>
        <v/>
      </c>
      <c r="Q11" s="113" t="e">
        <f>R11*'NEO GRP '!#REF!</f>
        <v>#REF!</v>
      </c>
      <c r="R11" s="114">
        <f t="shared" si="0"/>
        <v>0</v>
      </c>
      <c r="S11" s="116">
        <f>R11*'NEO GRP '!I15</f>
        <v>0</v>
      </c>
      <c r="T11" s="117">
        <f>R11*'NEO GRP '!AY15</f>
        <v>0</v>
      </c>
    </row>
    <row r="12" spans="1:20" ht="23.25" customHeight="1">
      <c r="A12" s="73" t="str">
        <f>'NEO GRP '!D16</f>
        <v>NEO-3-DT</v>
      </c>
      <c r="B12" s="82" t="str">
        <f>IF('NEO GRP '!E16=0,"",'NEO GRP '!E16)</f>
        <v>Dual tex.</v>
      </c>
      <c r="C12" s="112" t="str">
        <f>IF('NEO GRP '!L16=0,"",'NEO GRP '!L16)</f>
        <v/>
      </c>
      <c r="D12" s="112" t="str">
        <f>IF('NEO GRP '!M16=0,"",'NEO GRP '!M16)</f>
        <v/>
      </c>
      <c r="E12" s="112" t="str">
        <f>IF('NEO GRP '!N16=0,"",'NEO GRP '!N16)</f>
        <v/>
      </c>
      <c r="F12" s="112" t="str">
        <f>IF('NEO GRP '!O16=0,"",'NEO GRP '!O16)</f>
        <v/>
      </c>
      <c r="G12" s="112" t="str">
        <f>IF('NEO GRP '!P16=0,"",'NEO GRP '!P16)</f>
        <v/>
      </c>
      <c r="H12" s="112" t="str">
        <f>IF('NEO GRP '!Q16=0,"",'NEO GRP '!Q16)</f>
        <v/>
      </c>
      <c r="I12" s="112" t="str">
        <f>IF('NEO GRP '!R16=0,"",'NEO GRP '!R16)</f>
        <v/>
      </c>
      <c r="J12" s="112" t="str">
        <f>IF('NEO GRP '!S16=0,"",'NEO GRP '!S16)</f>
        <v/>
      </c>
      <c r="K12" s="112" t="str">
        <f>IF('NEO GRP '!T16=0,"",'NEO GRP '!T16)</f>
        <v/>
      </c>
      <c r="L12" s="112" t="str">
        <f>IF('NEO GRP '!U16=0,"",'NEO GRP '!U16)</f>
        <v/>
      </c>
      <c r="M12" s="112" t="str">
        <f>IF('NEO GRP '!V16=0,"",'NEO GRP '!V16)</f>
        <v/>
      </c>
      <c r="N12" s="112" t="str">
        <f>IF('NEO GRP '!W16=0,"",'NEO GRP '!W16)</f>
        <v/>
      </c>
      <c r="O12" s="112" t="str">
        <f>IF('NEO GRP '!X16=0,"",'NEO GRP '!X16)</f>
        <v/>
      </c>
      <c r="P12" s="112" t="str">
        <f>IF('NEO GRP '!Y16=0,"",'NEO GRP '!Y16)</f>
        <v/>
      </c>
      <c r="Q12" s="113" t="e">
        <f>R12*'NEO GRP '!#REF!</f>
        <v>#REF!</v>
      </c>
      <c r="R12" s="114">
        <f t="shared" si="0"/>
        <v>0</v>
      </c>
      <c r="S12" s="116">
        <f>R12*'NEO GRP '!I16</f>
        <v>0</v>
      </c>
      <c r="T12" s="117">
        <f>R12*'NEO GRP '!AY16</f>
        <v>0</v>
      </c>
    </row>
    <row r="13" spans="1:20" ht="23.25" customHeight="1">
      <c r="A13" s="73" t="str">
        <f>'NEO GRP '!D17</f>
        <v>NEO-4</v>
      </c>
      <c r="B13" s="82" t="str">
        <f>IF('NEO GRP '!E17=0,"",'NEO GRP '!E17)</f>
        <v/>
      </c>
      <c r="C13" s="112" t="str">
        <f>IF('NEO GRP '!L17=0,"",'NEO GRP '!L17)</f>
        <v/>
      </c>
      <c r="D13" s="112" t="str">
        <f>IF('NEO GRP '!M17=0,"",'NEO GRP '!M17)</f>
        <v/>
      </c>
      <c r="E13" s="112" t="str">
        <f>IF('NEO GRP '!N17=0,"",'NEO GRP '!N17)</f>
        <v/>
      </c>
      <c r="F13" s="112" t="str">
        <f>IF('NEO GRP '!O17=0,"",'NEO GRP '!O17)</f>
        <v/>
      </c>
      <c r="G13" s="112" t="str">
        <f>IF('NEO GRP '!P17=0,"",'NEO GRP '!P17)</f>
        <v/>
      </c>
      <c r="H13" s="112" t="str">
        <f>IF('NEO GRP '!Q17=0,"",'NEO GRP '!Q17)</f>
        <v/>
      </c>
      <c r="I13" s="112" t="str">
        <f>IF('NEO GRP '!R17=0,"",'NEO GRP '!R17)</f>
        <v/>
      </c>
      <c r="J13" s="112" t="str">
        <f>IF('NEO GRP '!S17=0,"",'NEO GRP '!S17)</f>
        <v/>
      </c>
      <c r="K13" s="112" t="str">
        <f>IF('NEO GRP '!T17=0,"",'NEO GRP '!T17)</f>
        <v/>
      </c>
      <c r="L13" s="112" t="str">
        <f>IF('NEO GRP '!U17=0,"",'NEO GRP '!U17)</f>
        <v/>
      </c>
      <c r="M13" s="112" t="str">
        <f>IF('NEO GRP '!V17=0,"",'NEO GRP '!V17)</f>
        <v/>
      </c>
      <c r="N13" s="112" t="str">
        <f>IF('NEO GRP '!W17=0,"",'NEO GRP '!W17)</f>
        <v/>
      </c>
      <c r="O13" s="112" t="str">
        <f>IF('NEO GRP '!X17=0,"",'NEO GRP '!X17)</f>
        <v/>
      </c>
      <c r="P13" s="112" t="str">
        <f>IF('NEO GRP '!Y17=0,"",'NEO GRP '!Y17)</f>
        <v/>
      </c>
      <c r="Q13" s="113" t="e">
        <f>R13*'NEO GRP '!#REF!</f>
        <v>#REF!</v>
      </c>
      <c r="R13" s="114">
        <f t="shared" si="0"/>
        <v>0</v>
      </c>
      <c r="S13" s="116">
        <f>R13*'NEO GRP '!I17</f>
        <v>0</v>
      </c>
      <c r="T13" s="117">
        <f>R13*'NEO GRP '!AY17</f>
        <v>0</v>
      </c>
    </row>
    <row r="14" spans="1:20" ht="23.25" customHeight="1">
      <c r="A14" s="73" t="str">
        <f>'NEO GRP '!D18</f>
        <v>NEO-4-DT</v>
      </c>
      <c r="B14" s="82" t="str">
        <f>IF('NEO GRP '!E18=0,"",'NEO GRP '!E18)</f>
        <v>Dual tex.</v>
      </c>
      <c r="C14" s="112" t="str">
        <f>IF('NEO GRP '!L18=0,"",'NEO GRP '!L18)</f>
        <v/>
      </c>
      <c r="D14" s="112" t="str">
        <f>IF('NEO GRP '!M18=0,"",'NEO GRP '!M18)</f>
        <v/>
      </c>
      <c r="E14" s="112" t="str">
        <f>IF('NEO GRP '!N18=0,"",'NEO GRP '!N18)</f>
        <v/>
      </c>
      <c r="F14" s="112" t="str">
        <f>IF('NEO GRP '!O18=0,"",'NEO GRP '!O18)</f>
        <v/>
      </c>
      <c r="G14" s="112" t="str">
        <f>IF('NEO GRP '!P18=0,"",'NEO GRP '!P18)</f>
        <v/>
      </c>
      <c r="H14" s="112" t="str">
        <f>IF('NEO GRP '!Q18=0,"",'NEO GRP '!Q18)</f>
        <v/>
      </c>
      <c r="I14" s="112" t="str">
        <f>IF('NEO GRP '!R18=0,"",'NEO GRP '!R18)</f>
        <v/>
      </c>
      <c r="J14" s="112" t="str">
        <f>IF('NEO GRP '!S18=0,"",'NEO GRP '!S18)</f>
        <v/>
      </c>
      <c r="K14" s="112" t="str">
        <f>IF('NEO GRP '!T18=0,"",'NEO GRP '!T18)</f>
        <v/>
      </c>
      <c r="L14" s="112" t="str">
        <f>IF('NEO GRP '!U18=0,"",'NEO GRP '!U18)</f>
        <v/>
      </c>
      <c r="M14" s="112" t="str">
        <f>IF('NEO GRP '!V18=0,"",'NEO GRP '!V18)</f>
        <v/>
      </c>
      <c r="N14" s="112" t="str">
        <f>IF('NEO GRP '!W18=0,"",'NEO GRP '!W18)</f>
        <v/>
      </c>
      <c r="O14" s="112" t="str">
        <f>IF('NEO GRP '!X18=0,"",'NEO GRP '!X18)</f>
        <v/>
      </c>
      <c r="P14" s="112" t="str">
        <f>IF('NEO GRP '!Y18=0,"",'NEO GRP '!Y18)</f>
        <v/>
      </c>
      <c r="Q14" s="113" t="e">
        <f>R14*'NEO GRP '!#REF!</f>
        <v>#REF!</v>
      </c>
      <c r="R14" s="114">
        <f t="shared" si="0"/>
        <v>0</v>
      </c>
      <c r="S14" s="116">
        <f>R14*'NEO GRP '!I18</f>
        <v>0</v>
      </c>
      <c r="T14" s="117">
        <f>R14*'NEO GRP '!AY18</f>
        <v>0</v>
      </c>
    </row>
    <row r="15" spans="1:20" ht="23.25" customHeight="1">
      <c r="A15" s="73" t="str">
        <f>'NEO GRP '!D19</f>
        <v>NEO-5</v>
      </c>
      <c r="B15" s="82" t="str">
        <f>IF('NEO GRP '!E19=0,"",'NEO GRP '!E19)</f>
        <v/>
      </c>
      <c r="C15" s="112" t="str">
        <f>IF('NEO GRP '!L19=0,"",'NEO GRP '!L19)</f>
        <v/>
      </c>
      <c r="D15" s="112" t="str">
        <f>IF('NEO GRP '!M19=0,"",'NEO GRP '!M19)</f>
        <v/>
      </c>
      <c r="E15" s="112" t="str">
        <f>IF('NEO GRP '!N19=0,"",'NEO GRP '!N19)</f>
        <v/>
      </c>
      <c r="F15" s="112" t="str">
        <f>IF('NEO GRP '!O19=0,"",'NEO GRP '!O19)</f>
        <v/>
      </c>
      <c r="G15" s="112" t="str">
        <f>IF('NEO GRP '!P19=0,"",'NEO GRP '!P19)</f>
        <v/>
      </c>
      <c r="H15" s="112" t="str">
        <f>IF('NEO GRP '!Q19=0,"",'NEO GRP '!Q19)</f>
        <v/>
      </c>
      <c r="I15" s="112" t="str">
        <f>IF('NEO GRP '!R19=0,"",'NEO GRP '!R19)</f>
        <v/>
      </c>
      <c r="J15" s="112" t="str">
        <f>IF('NEO GRP '!S19=0,"",'NEO GRP '!S19)</f>
        <v/>
      </c>
      <c r="K15" s="112" t="str">
        <f>IF('NEO GRP '!T19=0,"",'NEO GRP '!T19)</f>
        <v/>
      </c>
      <c r="L15" s="112" t="str">
        <f>IF('NEO GRP '!U19=0,"",'NEO GRP '!U19)</f>
        <v/>
      </c>
      <c r="M15" s="112" t="str">
        <f>IF('NEO GRP '!V19=0,"",'NEO GRP '!V19)</f>
        <v/>
      </c>
      <c r="N15" s="112" t="str">
        <f>IF('NEO GRP '!W19=0,"",'NEO GRP '!W19)</f>
        <v/>
      </c>
      <c r="O15" s="112" t="str">
        <f>IF('NEO GRP '!X19=0,"",'NEO GRP '!X19)</f>
        <v/>
      </c>
      <c r="P15" s="112" t="str">
        <f>IF('NEO GRP '!Y19=0,"",'NEO GRP '!Y19)</f>
        <v/>
      </c>
      <c r="Q15" s="113" t="e">
        <f>R15*'NEO GRP '!#REF!</f>
        <v>#REF!</v>
      </c>
      <c r="R15" s="114">
        <f t="shared" si="0"/>
        <v>0</v>
      </c>
      <c r="S15" s="116">
        <f>R15*'NEO GRP '!I19</f>
        <v>0</v>
      </c>
      <c r="T15" s="117">
        <f>R15*'NEO GRP '!AY19</f>
        <v>0</v>
      </c>
    </row>
    <row r="16" spans="1:20" ht="23.25" customHeight="1">
      <c r="A16" s="73" t="str">
        <f>'NEO GRP '!D20</f>
        <v>NEO-5-DT</v>
      </c>
      <c r="B16" s="82" t="str">
        <f>IF('NEO GRP '!E20=0,"",'NEO GRP '!E20)</f>
        <v>Dual tex.</v>
      </c>
      <c r="C16" s="112" t="str">
        <f>IF('NEO GRP '!L20=0,"",'NEO GRP '!L20)</f>
        <v/>
      </c>
      <c r="D16" s="112" t="str">
        <f>IF('NEO GRP '!M20=0,"",'NEO GRP '!M20)</f>
        <v/>
      </c>
      <c r="E16" s="112" t="str">
        <f>IF('NEO GRP '!N20=0,"",'NEO GRP '!N20)</f>
        <v/>
      </c>
      <c r="F16" s="112" t="str">
        <f>IF('NEO GRP '!O20=0,"",'NEO GRP '!O20)</f>
        <v/>
      </c>
      <c r="G16" s="112" t="str">
        <f>IF('NEO GRP '!P20=0,"",'NEO GRP '!P20)</f>
        <v/>
      </c>
      <c r="H16" s="112" t="str">
        <f>IF('NEO GRP '!Q20=0,"",'NEO GRP '!Q20)</f>
        <v/>
      </c>
      <c r="I16" s="112" t="str">
        <f>IF('NEO GRP '!R20=0,"",'NEO GRP '!R20)</f>
        <v/>
      </c>
      <c r="J16" s="112" t="str">
        <f>IF('NEO GRP '!S20=0,"",'NEO GRP '!S20)</f>
        <v/>
      </c>
      <c r="K16" s="112" t="str">
        <f>IF('NEO GRP '!T20=0,"",'NEO GRP '!T20)</f>
        <v/>
      </c>
      <c r="L16" s="112" t="str">
        <f>IF('NEO GRP '!U20=0,"",'NEO GRP '!U20)</f>
        <v/>
      </c>
      <c r="M16" s="112" t="str">
        <f>IF('NEO GRP '!V20=0,"",'NEO GRP '!V20)</f>
        <v/>
      </c>
      <c r="N16" s="112" t="str">
        <f>IF('NEO GRP '!W20=0,"",'NEO GRP '!W20)</f>
        <v/>
      </c>
      <c r="O16" s="112" t="str">
        <f>IF('NEO GRP '!X20=0,"",'NEO GRP '!X20)</f>
        <v/>
      </c>
      <c r="P16" s="112" t="str">
        <f>IF('NEO GRP '!Y20=0,"",'NEO GRP '!Y20)</f>
        <v/>
      </c>
      <c r="Q16" s="113" t="e">
        <f>R16*'NEO GRP '!#REF!</f>
        <v>#REF!</v>
      </c>
      <c r="R16" s="114">
        <f t="shared" si="0"/>
        <v>0</v>
      </c>
      <c r="S16" s="116">
        <f>R16*'NEO GRP '!I20</f>
        <v>0</v>
      </c>
      <c r="T16" s="117">
        <f>R16*'NEO GRP '!AY20</f>
        <v>0</v>
      </c>
    </row>
    <row r="17" spans="1:20" ht="23.25" customHeight="1">
      <c r="A17" s="73" t="str">
        <f>'NEO GRP '!D21</f>
        <v>NEO-6</v>
      </c>
      <c r="B17" s="82" t="str">
        <f>IF('NEO GRP '!E21=0,"",'NEO GRP '!E21)</f>
        <v/>
      </c>
      <c r="C17" s="112" t="str">
        <f>IF('NEO GRP '!L21=0,"",'NEO GRP '!L21)</f>
        <v/>
      </c>
      <c r="D17" s="112" t="str">
        <f>IF('NEO GRP '!M21=0,"",'NEO GRP '!M21)</f>
        <v/>
      </c>
      <c r="E17" s="112" t="str">
        <f>IF('NEO GRP '!N21=0,"",'NEO GRP '!N21)</f>
        <v/>
      </c>
      <c r="F17" s="112" t="str">
        <f>IF('NEO GRP '!O21=0,"",'NEO GRP '!O21)</f>
        <v/>
      </c>
      <c r="G17" s="112" t="str">
        <f>IF('NEO GRP '!P21=0,"",'NEO GRP '!P21)</f>
        <v/>
      </c>
      <c r="H17" s="112" t="str">
        <f>IF('NEO GRP '!Q21=0,"",'NEO GRP '!Q21)</f>
        <v/>
      </c>
      <c r="I17" s="112" t="str">
        <f>IF('NEO GRP '!R21=0,"",'NEO GRP '!R21)</f>
        <v/>
      </c>
      <c r="J17" s="112" t="str">
        <f>IF('NEO GRP '!S21=0,"",'NEO GRP '!S21)</f>
        <v/>
      </c>
      <c r="K17" s="112" t="str">
        <f>IF('NEO GRP '!T21=0,"",'NEO GRP '!T21)</f>
        <v/>
      </c>
      <c r="L17" s="112" t="str">
        <f>IF('NEO GRP '!U21=0,"",'NEO GRP '!U21)</f>
        <v/>
      </c>
      <c r="M17" s="112" t="str">
        <f>IF('NEO GRP '!V21=0,"",'NEO GRP '!V21)</f>
        <v/>
      </c>
      <c r="N17" s="112" t="str">
        <f>IF('NEO GRP '!W21=0,"",'NEO GRP '!W21)</f>
        <v/>
      </c>
      <c r="O17" s="112" t="str">
        <f>IF('NEO GRP '!X21=0,"",'NEO GRP '!X21)</f>
        <v/>
      </c>
      <c r="P17" s="112" t="str">
        <f>IF('NEO GRP '!Y21=0,"",'NEO GRP '!Y21)</f>
        <v/>
      </c>
      <c r="Q17" s="113" t="e">
        <f>R17*'NEO GRP '!#REF!</f>
        <v>#REF!</v>
      </c>
      <c r="R17" s="114">
        <f t="shared" si="0"/>
        <v>0</v>
      </c>
      <c r="S17" s="116">
        <f>R17*'NEO GRP '!I21</f>
        <v>0</v>
      </c>
      <c r="T17" s="117">
        <f>R17*'NEO GRP '!AY21</f>
        <v>0</v>
      </c>
    </row>
    <row r="18" spans="1:20" ht="23.25" customHeight="1">
      <c r="A18" s="73" t="str">
        <f>'NEO GRP '!D22</f>
        <v>NEO-6-DT</v>
      </c>
      <c r="B18" s="82" t="str">
        <f>IF('NEO GRP '!E22=0,"",'NEO GRP '!E22)</f>
        <v>Dual tex.</v>
      </c>
      <c r="C18" s="112" t="str">
        <f>IF('NEO GRP '!L22=0,"",'NEO GRP '!L22)</f>
        <v/>
      </c>
      <c r="D18" s="112" t="str">
        <f>IF('NEO GRP '!M22=0,"",'NEO GRP '!M22)</f>
        <v/>
      </c>
      <c r="E18" s="112" t="str">
        <f>IF('NEO GRP '!N22=0,"",'NEO GRP '!N22)</f>
        <v/>
      </c>
      <c r="F18" s="112" t="str">
        <f>IF('NEO GRP '!O22=0,"",'NEO GRP '!O22)</f>
        <v/>
      </c>
      <c r="G18" s="112" t="str">
        <f>IF('NEO GRP '!P22=0,"",'NEO GRP '!P22)</f>
        <v/>
      </c>
      <c r="H18" s="112" t="str">
        <f>IF('NEO GRP '!Q22=0,"",'NEO GRP '!Q22)</f>
        <v/>
      </c>
      <c r="I18" s="112" t="str">
        <f>IF('NEO GRP '!R22=0,"",'NEO GRP '!R22)</f>
        <v/>
      </c>
      <c r="J18" s="112" t="str">
        <f>IF('NEO GRP '!S22=0,"",'NEO GRP '!S22)</f>
        <v/>
      </c>
      <c r="K18" s="112" t="str">
        <f>IF('NEO GRP '!T22=0,"",'NEO GRP '!T22)</f>
        <v/>
      </c>
      <c r="L18" s="112" t="str">
        <f>IF('NEO GRP '!U22=0,"",'NEO GRP '!U22)</f>
        <v/>
      </c>
      <c r="M18" s="112" t="str">
        <f>IF('NEO GRP '!V22=0,"",'NEO GRP '!V22)</f>
        <v/>
      </c>
      <c r="N18" s="112" t="str">
        <f>IF('NEO GRP '!W22=0,"",'NEO GRP '!W22)</f>
        <v/>
      </c>
      <c r="O18" s="112" t="str">
        <f>IF('NEO GRP '!X22=0,"",'NEO GRP '!X22)</f>
        <v/>
      </c>
      <c r="P18" s="112" t="str">
        <f>IF('NEO GRP '!Y22=0,"",'NEO GRP '!Y22)</f>
        <v/>
      </c>
      <c r="Q18" s="113" t="e">
        <f>R18*'NEO GRP '!#REF!</f>
        <v>#REF!</v>
      </c>
      <c r="R18" s="114">
        <f t="shared" si="0"/>
        <v>0</v>
      </c>
      <c r="S18" s="116">
        <f>R18*'NEO GRP '!I22</f>
        <v>0</v>
      </c>
      <c r="T18" s="117">
        <f>R18*'NEO GRP '!AY22</f>
        <v>0</v>
      </c>
    </row>
    <row r="19" spans="1:20" ht="23.25" customHeight="1">
      <c r="A19" s="73" t="str">
        <f>'NEO GRP '!D23</f>
        <v>NEO-11</v>
      </c>
      <c r="B19" s="82" t="str">
        <f>IF('NEO GRP '!E23=0,"",'NEO GRP '!E23)</f>
        <v/>
      </c>
      <c r="C19" s="112" t="str">
        <f>IF('NEO GRP '!L23=0,"",'NEO GRP '!L23)</f>
        <v/>
      </c>
      <c r="D19" s="112" t="str">
        <f>IF('NEO GRP '!M23=0,"",'NEO GRP '!M23)</f>
        <v/>
      </c>
      <c r="E19" s="112" t="str">
        <f>IF('NEO GRP '!N23=0,"",'NEO GRP '!N23)</f>
        <v/>
      </c>
      <c r="F19" s="112" t="str">
        <f>IF('NEO GRP '!O23=0,"",'NEO GRP '!O23)</f>
        <v/>
      </c>
      <c r="G19" s="112" t="str">
        <f>IF('NEO GRP '!P23=0,"",'NEO GRP '!P23)</f>
        <v/>
      </c>
      <c r="H19" s="112" t="str">
        <f>IF('NEO GRP '!Q23=0,"",'NEO GRP '!Q23)</f>
        <v/>
      </c>
      <c r="I19" s="112" t="str">
        <f>IF('NEO GRP '!R23=0,"",'NEO GRP '!R23)</f>
        <v/>
      </c>
      <c r="J19" s="112" t="str">
        <f>IF('NEO GRP '!S23=0,"",'NEO GRP '!S23)</f>
        <v/>
      </c>
      <c r="K19" s="112" t="str">
        <f>IF('NEO GRP '!T23=0,"",'NEO GRP '!T23)</f>
        <v/>
      </c>
      <c r="L19" s="112" t="str">
        <f>IF('NEO GRP '!U23=0,"",'NEO GRP '!U23)</f>
        <v/>
      </c>
      <c r="M19" s="112" t="str">
        <f>IF('NEO GRP '!V23=0,"",'NEO GRP '!V23)</f>
        <v/>
      </c>
      <c r="N19" s="112" t="str">
        <f>IF('NEO GRP '!W23=0,"",'NEO GRP '!W23)</f>
        <v/>
      </c>
      <c r="O19" s="112" t="str">
        <f>IF('NEO GRP '!X23=0,"",'NEO GRP '!X23)</f>
        <v/>
      </c>
      <c r="P19" s="112" t="str">
        <f>IF('NEO GRP '!Y23=0,"",'NEO GRP '!Y23)</f>
        <v/>
      </c>
      <c r="Q19" s="113" t="e">
        <f>R19*'NEO GRP '!#REF!</f>
        <v>#REF!</v>
      </c>
      <c r="R19" s="114">
        <f t="shared" si="0"/>
        <v>0</v>
      </c>
      <c r="S19" s="116">
        <f>R19*'NEO GRP '!I23</f>
        <v>0</v>
      </c>
      <c r="T19" s="117">
        <f>R19*'NEO GRP '!AY23</f>
        <v>0</v>
      </c>
    </row>
    <row r="20" spans="1:20" ht="23.25" customHeight="1">
      <c r="A20" s="73" t="str">
        <f>'NEO GRP '!D24</f>
        <v>NEO-11-DT</v>
      </c>
      <c r="B20" s="82" t="str">
        <f>IF('NEO GRP '!E24=0,"",'NEO GRP '!E24)</f>
        <v>Dual tex.</v>
      </c>
      <c r="C20" s="112" t="str">
        <f>IF('NEO GRP '!L24=0,"",'NEO GRP '!L24)</f>
        <v/>
      </c>
      <c r="D20" s="112" t="str">
        <f>IF('NEO GRP '!M24=0,"",'NEO GRP '!M24)</f>
        <v/>
      </c>
      <c r="E20" s="112" t="str">
        <f>IF('NEO GRP '!N24=0,"",'NEO GRP '!N24)</f>
        <v/>
      </c>
      <c r="F20" s="112" t="str">
        <f>IF('NEO GRP '!O24=0,"",'NEO GRP '!O24)</f>
        <v/>
      </c>
      <c r="G20" s="112" t="str">
        <f>IF('NEO GRP '!P24=0,"",'NEO GRP '!P24)</f>
        <v/>
      </c>
      <c r="H20" s="112" t="str">
        <f>IF('NEO GRP '!Q24=0,"",'NEO GRP '!Q24)</f>
        <v/>
      </c>
      <c r="I20" s="112" t="str">
        <f>IF('NEO GRP '!R24=0,"",'NEO GRP '!R24)</f>
        <v/>
      </c>
      <c r="J20" s="112" t="str">
        <f>IF('NEO GRP '!S24=0,"",'NEO GRP '!S24)</f>
        <v/>
      </c>
      <c r="K20" s="112" t="str">
        <f>IF('NEO GRP '!T24=0,"",'NEO GRP '!T24)</f>
        <v/>
      </c>
      <c r="L20" s="112" t="str">
        <f>IF('NEO GRP '!U24=0,"",'NEO GRP '!U24)</f>
        <v/>
      </c>
      <c r="M20" s="112" t="str">
        <f>IF('NEO GRP '!V24=0,"",'NEO GRP '!V24)</f>
        <v/>
      </c>
      <c r="N20" s="112" t="str">
        <f>IF('NEO GRP '!W24=0,"",'NEO GRP '!W24)</f>
        <v/>
      </c>
      <c r="O20" s="112" t="str">
        <f>IF('NEO GRP '!X24=0,"",'NEO GRP '!X24)</f>
        <v/>
      </c>
      <c r="P20" s="112" t="str">
        <f>IF('NEO GRP '!Y24=0,"",'NEO GRP '!Y24)</f>
        <v/>
      </c>
      <c r="Q20" s="113"/>
      <c r="R20" s="114">
        <f t="shared" si="0"/>
        <v>0</v>
      </c>
      <c r="S20" s="116">
        <f>R20*'NEO GRP '!I24</f>
        <v>0</v>
      </c>
      <c r="T20" s="117">
        <f>R20*'NEO GRP '!AY24</f>
        <v>0</v>
      </c>
    </row>
    <row r="21" spans="1:20" ht="23.25" customHeight="1">
      <c r="A21" s="73" t="str">
        <f>'NEO GRP '!D25</f>
        <v>NEO-12</v>
      </c>
      <c r="B21" s="82" t="str">
        <f>IF('NEO GRP '!E25=0,"",'NEO GRP '!E25)</f>
        <v/>
      </c>
      <c r="C21" s="112" t="str">
        <f>IF('NEO GRP '!L25=0,"",'NEO GRP '!L25)</f>
        <v/>
      </c>
      <c r="D21" s="112" t="str">
        <f>IF('NEO GRP '!M25=0,"",'NEO GRP '!M25)</f>
        <v/>
      </c>
      <c r="E21" s="112" t="str">
        <f>IF('NEO GRP '!N25=0,"",'NEO GRP '!N25)</f>
        <v/>
      </c>
      <c r="F21" s="112" t="str">
        <f>IF('NEO GRP '!O25=0,"",'NEO GRP '!O25)</f>
        <v/>
      </c>
      <c r="G21" s="112" t="str">
        <f>IF('NEO GRP '!P25=0,"",'NEO GRP '!P25)</f>
        <v/>
      </c>
      <c r="H21" s="112" t="str">
        <f>IF('NEO GRP '!Q25=0,"",'NEO GRP '!Q25)</f>
        <v/>
      </c>
      <c r="I21" s="112" t="str">
        <f>IF('NEO GRP '!R25=0,"",'NEO GRP '!R25)</f>
        <v/>
      </c>
      <c r="J21" s="112" t="str">
        <f>IF('NEO GRP '!S25=0,"",'NEO GRP '!S25)</f>
        <v/>
      </c>
      <c r="K21" s="112" t="str">
        <f>IF('NEO GRP '!T25=0,"",'NEO GRP '!T25)</f>
        <v/>
      </c>
      <c r="L21" s="112" t="str">
        <f>IF('NEO GRP '!U25=0,"",'NEO GRP '!U25)</f>
        <v/>
      </c>
      <c r="M21" s="112" t="str">
        <f>IF('NEO GRP '!V25=0,"",'NEO GRP '!V25)</f>
        <v/>
      </c>
      <c r="N21" s="112" t="str">
        <f>IF('NEO GRP '!W25=0,"",'NEO GRP '!W25)</f>
        <v/>
      </c>
      <c r="O21" s="112" t="str">
        <f>IF('NEO GRP '!X25=0,"",'NEO GRP '!X25)</f>
        <v/>
      </c>
      <c r="P21" s="112" t="str">
        <f>IF('NEO GRP '!Y25=0,"",'NEO GRP '!Y25)</f>
        <v/>
      </c>
      <c r="Q21" s="113" t="e">
        <f>R21*'NEO GRP '!#REF!</f>
        <v>#REF!</v>
      </c>
      <c r="R21" s="114">
        <f t="shared" si="0"/>
        <v>0</v>
      </c>
      <c r="S21" s="116">
        <f>R21*'NEO GRP '!I25</f>
        <v>0</v>
      </c>
      <c r="T21" s="117">
        <f>R21*'NEO GRP '!AY25</f>
        <v>0</v>
      </c>
    </row>
    <row r="22" spans="1:20" ht="23.25" customHeight="1">
      <c r="A22" s="73" t="str">
        <f>'NEO GRP '!D26</f>
        <v>NEO-12-DT</v>
      </c>
      <c r="B22" s="82" t="str">
        <f>IF('NEO GRP '!E26=0,"",'NEO GRP '!E26)</f>
        <v>Dual tex.</v>
      </c>
      <c r="C22" s="112" t="str">
        <f>IF('NEO GRP '!L26=0,"",'NEO GRP '!L26)</f>
        <v/>
      </c>
      <c r="D22" s="112" t="str">
        <f>IF('NEO GRP '!M26=0,"",'NEO GRP '!M26)</f>
        <v/>
      </c>
      <c r="E22" s="112" t="str">
        <f>IF('NEO GRP '!N26=0,"",'NEO GRP '!N26)</f>
        <v/>
      </c>
      <c r="F22" s="112" t="str">
        <f>IF('NEO GRP '!O26=0,"",'NEO GRP '!O26)</f>
        <v/>
      </c>
      <c r="G22" s="112" t="str">
        <f>IF('NEO GRP '!P26=0,"",'NEO GRP '!P26)</f>
        <v/>
      </c>
      <c r="H22" s="112" t="str">
        <f>IF('NEO GRP '!Q26=0,"",'NEO GRP '!Q26)</f>
        <v/>
      </c>
      <c r="I22" s="112" t="str">
        <f>IF('NEO GRP '!R26=0,"",'NEO GRP '!R26)</f>
        <v/>
      </c>
      <c r="J22" s="112" t="str">
        <f>IF('NEO GRP '!S26=0,"",'NEO GRP '!S26)</f>
        <v/>
      </c>
      <c r="K22" s="112" t="str">
        <f>IF('NEO GRP '!T26=0,"",'NEO GRP '!T26)</f>
        <v/>
      </c>
      <c r="L22" s="112" t="str">
        <f>IF('NEO GRP '!U26=0,"",'NEO GRP '!U26)</f>
        <v/>
      </c>
      <c r="M22" s="112" t="str">
        <f>IF('NEO GRP '!V26=0,"",'NEO GRP '!V26)</f>
        <v/>
      </c>
      <c r="N22" s="112" t="str">
        <f>IF('NEO GRP '!W26=0,"",'NEO GRP '!W26)</f>
        <v/>
      </c>
      <c r="O22" s="112" t="str">
        <f>IF('NEO GRP '!X26=0,"",'NEO GRP '!X26)</f>
        <v/>
      </c>
      <c r="P22" s="112" t="str">
        <f>IF('NEO GRP '!Y26=0,"",'NEO GRP '!Y26)</f>
        <v/>
      </c>
      <c r="Q22" s="113" t="e">
        <f>R22*'NEO GRP '!#REF!</f>
        <v>#REF!</v>
      </c>
      <c r="R22" s="114">
        <f t="shared" si="0"/>
        <v>0</v>
      </c>
      <c r="S22" s="116">
        <f>R22*'NEO GRP '!I26</f>
        <v>0</v>
      </c>
      <c r="T22" s="117">
        <f>R22*'NEO GRP '!AY26</f>
        <v>0</v>
      </c>
    </row>
    <row r="23" spans="1:20" ht="23.25" customHeight="1">
      <c r="A23" s="73" t="str">
        <f>'NEO GRP '!D27</f>
        <v>NEO-13</v>
      </c>
      <c r="B23" s="82" t="str">
        <f>IF('NEO GRP '!E27=0,"",'NEO GRP '!E27)</f>
        <v/>
      </c>
      <c r="C23" s="112" t="str">
        <f>IF('NEO GRP '!L27=0,"",'NEO GRP '!L27)</f>
        <v/>
      </c>
      <c r="D23" s="112" t="str">
        <f>IF('NEO GRP '!M27=0,"",'NEO GRP '!M27)</f>
        <v/>
      </c>
      <c r="E23" s="112" t="str">
        <f>IF('NEO GRP '!N27=0,"",'NEO GRP '!N27)</f>
        <v/>
      </c>
      <c r="F23" s="112" t="str">
        <f>IF('NEO GRP '!O27=0,"",'NEO GRP '!O27)</f>
        <v/>
      </c>
      <c r="G23" s="112" t="str">
        <f>IF('NEO GRP '!P27=0,"",'NEO GRP '!P27)</f>
        <v/>
      </c>
      <c r="H23" s="112" t="str">
        <f>IF('NEO GRP '!Q27=0,"",'NEO GRP '!Q27)</f>
        <v/>
      </c>
      <c r="I23" s="112" t="str">
        <f>IF('NEO GRP '!R27=0,"",'NEO GRP '!R27)</f>
        <v/>
      </c>
      <c r="J23" s="112" t="str">
        <f>IF('NEO GRP '!S27=0,"",'NEO GRP '!S27)</f>
        <v/>
      </c>
      <c r="K23" s="112" t="str">
        <f>IF('NEO GRP '!T27=0,"",'NEO GRP '!T27)</f>
        <v/>
      </c>
      <c r="L23" s="112" t="str">
        <f>IF('NEO GRP '!U27=0,"",'NEO GRP '!U27)</f>
        <v/>
      </c>
      <c r="M23" s="112" t="str">
        <f>IF('NEO GRP '!V27=0,"",'NEO GRP '!V27)</f>
        <v/>
      </c>
      <c r="N23" s="112" t="str">
        <f>IF('NEO GRP '!W27=0,"",'NEO GRP '!W27)</f>
        <v/>
      </c>
      <c r="O23" s="112" t="str">
        <f>IF('NEO GRP '!X27=0,"",'NEO GRP '!X27)</f>
        <v/>
      </c>
      <c r="P23" s="112" t="str">
        <f>IF('NEO GRP '!Y27=0,"",'NEO GRP '!Y27)</f>
        <v/>
      </c>
      <c r="Q23" s="113" t="e">
        <f>R23*'NEO GRP '!#REF!</f>
        <v>#REF!</v>
      </c>
      <c r="R23" s="114">
        <f t="shared" si="0"/>
        <v>0</v>
      </c>
      <c r="S23" s="116">
        <f>R23*'NEO GRP '!I27</f>
        <v>0</v>
      </c>
      <c r="T23" s="117">
        <f>R23*'NEO GRP '!AY27</f>
        <v>0</v>
      </c>
    </row>
    <row r="24" spans="1:20" ht="23.25" customHeight="1">
      <c r="A24" s="73" t="str">
        <f>'NEO GRP '!D28</f>
        <v>NEO-13-DT</v>
      </c>
      <c r="B24" s="82" t="str">
        <f>IF('NEO GRP '!E28=0,"",'NEO GRP '!E28)</f>
        <v>Dual tex.</v>
      </c>
      <c r="C24" s="112" t="str">
        <f>IF('NEO GRP '!L28=0,"",'NEO GRP '!L28)</f>
        <v/>
      </c>
      <c r="D24" s="112" t="str">
        <f>IF('NEO GRP '!M28=0,"",'NEO GRP '!M28)</f>
        <v/>
      </c>
      <c r="E24" s="112" t="str">
        <f>IF('NEO GRP '!N28=0,"",'NEO GRP '!N28)</f>
        <v/>
      </c>
      <c r="F24" s="112" t="str">
        <f>IF('NEO GRP '!O28=0,"",'NEO GRP '!O28)</f>
        <v/>
      </c>
      <c r="G24" s="112" t="str">
        <f>IF('NEO GRP '!P28=0,"",'NEO GRP '!P28)</f>
        <v/>
      </c>
      <c r="H24" s="112" t="str">
        <f>IF('NEO GRP '!Q28=0,"",'NEO GRP '!Q28)</f>
        <v/>
      </c>
      <c r="I24" s="112" t="str">
        <f>IF('NEO GRP '!R28=0,"",'NEO GRP '!R28)</f>
        <v/>
      </c>
      <c r="J24" s="112" t="str">
        <f>IF('NEO GRP '!S28=0,"",'NEO GRP '!S28)</f>
        <v/>
      </c>
      <c r="K24" s="112" t="str">
        <f>IF('NEO GRP '!T28=0,"",'NEO GRP '!T28)</f>
        <v/>
      </c>
      <c r="L24" s="112" t="str">
        <f>IF('NEO GRP '!U28=0,"",'NEO GRP '!U28)</f>
        <v/>
      </c>
      <c r="M24" s="112" t="str">
        <f>IF('NEO GRP '!V28=0,"",'NEO GRP '!V28)</f>
        <v/>
      </c>
      <c r="N24" s="112" t="str">
        <f>IF('NEO GRP '!W28=0,"",'NEO GRP '!W28)</f>
        <v/>
      </c>
      <c r="O24" s="112" t="str">
        <f>IF('NEO GRP '!X28=0,"",'NEO GRP '!X28)</f>
        <v/>
      </c>
      <c r="P24" s="112" t="str">
        <f>IF('NEO GRP '!Y28=0,"",'NEO GRP '!Y28)</f>
        <v/>
      </c>
      <c r="Q24" s="113" t="e">
        <f>R24*'NEO GRP '!#REF!</f>
        <v>#REF!</v>
      </c>
      <c r="R24" s="114">
        <f t="shared" si="0"/>
        <v>0</v>
      </c>
      <c r="S24" s="116">
        <f>R24*'NEO GRP '!I28</f>
        <v>0</v>
      </c>
      <c r="T24" s="117">
        <f>R24*'NEO GRP '!AY28</f>
        <v>0</v>
      </c>
    </row>
    <row r="25" spans="1:20" ht="23.25" customHeight="1">
      <c r="A25" s="73" t="str">
        <f>'NEO GRP '!D29</f>
        <v>NEO-14</v>
      </c>
      <c r="B25" s="82" t="str">
        <f>IF('NEO GRP '!E29=0,"",'NEO GRP '!E29)</f>
        <v/>
      </c>
      <c r="C25" s="112" t="str">
        <f>IF('NEO GRP '!L29=0,"",'NEO GRP '!L29)</f>
        <v/>
      </c>
      <c r="D25" s="112" t="str">
        <f>IF('NEO GRP '!M29=0,"",'NEO GRP '!M29)</f>
        <v/>
      </c>
      <c r="E25" s="112" t="str">
        <f>IF('NEO GRP '!N29=0,"",'NEO GRP '!N29)</f>
        <v/>
      </c>
      <c r="F25" s="112" t="str">
        <f>IF('NEO GRP '!O29=0,"",'NEO GRP '!O29)</f>
        <v/>
      </c>
      <c r="G25" s="112" t="str">
        <f>IF('NEO GRP '!P29=0,"",'NEO GRP '!P29)</f>
        <v/>
      </c>
      <c r="H25" s="112" t="str">
        <f>IF('NEO GRP '!Q29=0,"",'NEO GRP '!Q29)</f>
        <v/>
      </c>
      <c r="I25" s="112" t="str">
        <f>IF('NEO GRP '!R29=0,"",'NEO GRP '!R29)</f>
        <v/>
      </c>
      <c r="J25" s="112" t="str">
        <f>IF('NEO GRP '!S29=0,"",'NEO GRP '!S29)</f>
        <v/>
      </c>
      <c r="K25" s="112" t="str">
        <f>IF('NEO GRP '!T29=0,"",'NEO GRP '!T29)</f>
        <v/>
      </c>
      <c r="L25" s="112" t="str">
        <f>IF('NEO GRP '!U29=0,"",'NEO GRP '!U29)</f>
        <v/>
      </c>
      <c r="M25" s="112" t="str">
        <f>IF('NEO GRP '!V29=0,"",'NEO GRP '!V29)</f>
        <v/>
      </c>
      <c r="N25" s="112" t="str">
        <f>IF('NEO GRP '!W29=0,"",'NEO GRP '!W29)</f>
        <v/>
      </c>
      <c r="O25" s="112" t="str">
        <f>IF('NEO GRP '!X29=0,"",'NEO GRP '!X29)</f>
        <v/>
      </c>
      <c r="P25" s="112" t="str">
        <f>IF('NEO GRP '!Y29=0,"",'NEO GRP '!Y29)</f>
        <v/>
      </c>
      <c r="Q25" s="113" t="e">
        <f>R25*'NEO GRP '!#REF!</f>
        <v>#REF!</v>
      </c>
      <c r="R25" s="114">
        <f t="shared" si="0"/>
        <v>0</v>
      </c>
      <c r="S25" s="116">
        <f>R25*'NEO GRP '!I29</f>
        <v>0</v>
      </c>
      <c r="T25" s="117">
        <f>R25*'NEO GRP '!AY29</f>
        <v>0</v>
      </c>
    </row>
    <row r="26" spans="1:20" ht="23.25" customHeight="1">
      <c r="A26" s="73" t="str">
        <f>'NEO GRP '!D30</f>
        <v>NEO-14-DT</v>
      </c>
      <c r="B26" s="82" t="str">
        <f>IF('NEO GRP '!E30=0,"",'NEO GRP '!E30)</f>
        <v>Dual tex.</v>
      </c>
      <c r="C26" s="112" t="str">
        <f>IF('NEO GRP '!L30=0,"",'NEO GRP '!L30)</f>
        <v/>
      </c>
      <c r="D26" s="112" t="str">
        <f>IF('NEO GRP '!M30=0,"",'NEO GRP '!M30)</f>
        <v/>
      </c>
      <c r="E26" s="112" t="str">
        <f>IF('NEO GRP '!N30=0,"",'NEO GRP '!N30)</f>
        <v/>
      </c>
      <c r="F26" s="112" t="str">
        <f>IF('NEO GRP '!O30=0,"",'NEO GRP '!O30)</f>
        <v/>
      </c>
      <c r="G26" s="112" t="str">
        <f>IF('NEO GRP '!P30=0,"",'NEO GRP '!P30)</f>
        <v/>
      </c>
      <c r="H26" s="112" t="str">
        <f>IF('NEO GRP '!Q30=0,"",'NEO GRP '!Q30)</f>
        <v/>
      </c>
      <c r="I26" s="112" t="str">
        <f>IF('NEO GRP '!R30=0,"",'NEO GRP '!R30)</f>
        <v/>
      </c>
      <c r="J26" s="112" t="str">
        <f>IF('NEO GRP '!S30=0,"",'NEO GRP '!S30)</f>
        <v/>
      </c>
      <c r="K26" s="112" t="str">
        <f>IF('NEO GRP '!T30=0,"",'NEO GRP '!T30)</f>
        <v/>
      </c>
      <c r="L26" s="112" t="str">
        <f>IF('NEO GRP '!U30=0,"",'NEO GRP '!U30)</f>
        <v/>
      </c>
      <c r="M26" s="112" t="str">
        <f>IF('NEO GRP '!V30=0,"",'NEO GRP '!V30)</f>
        <v/>
      </c>
      <c r="N26" s="112" t="str">
        <f>IF('NEO GRP '!W30=0,"",'NEO GRP '!W30)</f>
        <v/>
      </c>
      <c r="O26" s="112" t="str">
        <f>IF('NEO GRP '!X30=0,"",'NEO GRP '!X30)</f>
        <v/>
      </c>
      <c r="P26" s="112" t="str">
        <f>IF('NEO GRP '!Y30=0,"",'NEO GRP '!Y30)</f>
        <v/>
      </c>
      <c r="Q26" s="113" t="e">
        <f>R26*'NEO GRP '!#REF!</f>
        <v>#REF!</v>
      </c>
      <c r="R26" s="114">
        <f t="shared" si="0"/>
        <v>0</v>
      </c>
      <c r="S26" s="116">
        <f>R26*'NEO GRP '!I30</f>
        <v>0</v>
      </c>
      <c r="T26" s="117">
        <f>R26*'NEO GRP '!AY30</f>
        <v>0</v>
      </c>
    </row>
    <row r="27" spans="1:20" ht="23.25" customHeight="1">
      <c r="A27" s="73" t="str">
        <f>'NEO GRP '!D31</f>
        <v>NEO-15</v>
      </c>
      <c r="B27" s="82" t="str">
        <f>IF('NEO GRP '!E31=0,"",'NEO GRP '!E31)</f>
        <v/>
      </c>
      <c r="C27" s="112" t="str">
        <f>IF('NEO GRP '!L31=0,"",'NEO GRP '!L31)</f>
        <v/>
      </c>
      <c r="D27" s="112" t="str">
        <f>IF('NEO GRP '!M31=0,"",'NEO GRP '!M31)</f>
        <v/>
      </c>
      <c r="E27" s="112" t="str">
        <f>IF('NEO GRP '!N31=0,"",'NEO GRP '!N31)</f>
        <v/>
      </c>
      <c r="F27" s="112" t="str">
        <f>IF('NEO GRP '!O31=0,"",'NEO GRP '!O31)</f>
        <v/>
      </c>
      <c r="G27" s="112" t="str">
        <f>IF('NEO GRP '!P31=0,"",'NEO GRP '!P31)</f>
        <v/>
      </c>
      <c r="H27" s="112" t="str">
        <f>IF('NEO GRP '!Q31=0,"",'NEO GRP '!Q31)</f>
        <v/>
      </c>
      <c r="I27" s="112" t="str">
        <f>IF('NEO GRP '!R31=0,"",'NEO GRP '!R31)</f>
        <v/>
      </c>
      <c r="J27" s="112" t="str">
        <f>IF('NEO GRP '!S31=0,"",'NEO GRP '!S31)</f>
        <v/>
      </c>
      <c r="K27" s="112" t="str">
        <f>IF('NEO GRP '!T31=0,"",'NEO GRP '!T31)</f>
        <v/>
      </c>
      <c r="L27" s="112" t="str">
        <f>IF('NEO GRP '!U31=0,"",'NEO GRP '!U31)</f>
        <v/>
      </c>
      <c r="M27" s="112" t="str">
        <f>IF('NEO GRP '!V31=0,"",'NEO GRP '!V31)</f>
        <v/>
      </c>
      <c r="N27" s="112" t="str">
        <f>IF('NEO GRP '!W31=0,"",'NEO GRP '!W31)</f>
        <v/>
      </c>
      <c r="O27" s="112" t="str">
        <f>IF('NEO GRP '!X31=0,"",'NEO GRP '!X31)</f>
        <v/>
      </c>
      <c r="P27" s="112" t="str">
        <f>IF('NEO GRP '!Y31=0,"",'NEO GRP '!Y31)</f>
        <v/>
      </c>
      <c r="Q27" s="113" t="e">
        <f>R27*'NEO GRP '!#REF!</f>
        <v>#REF!</v>
      </c>
      <c r="R27" s="114">
        <f t="shared" si="0"/>
        <v>0</v>
      </c>
      <c r="S27" s="116">
        <f>R27*'NEO GRP '!I31</f>
        <v>0</v>
      </c>
      <c r="T27" s="117">
        <f>R27*'NEO GRP '!AY31</f>
        <v>0</v>
      </c>
    </row>
    <row r="28" spans="1:20" ht="23.25" customHeight="1">
      <c r="A28" s="73" t="str">
        <f>'NEO GRP '!D32</f>
        <v>NEO-15-DT</v>
      </c>
      <c r="B28" s="82" t="str">
        <f>IF('NEO GRP '!E32=0,"",'NEO GRP '!E32)</f>
        <v>Dual tex.</v>
      </c>
      <c r="C28" s="112" t="str">
        <f>IF('NEO GRP '!L32=0,"",'NEO GRP '!L32)</f>
        <v/>
      </c>
      <c r="D28" s="112" t="str">
        <f>IF('NEO GRP '!M32=0,"",'NEO GRP '!M32)</f>
        <v/>
      </c>
      <c r="E28" s="112" t="str">
        <f>IF('NEO GRP '!N32=0,"",'NEO GRP '!N32)</f>
        <v/>
      </c>
      <c r="F28" s="112" t="str">
        <f>IF('NEO GRP '!O32=0,"",'NEO GRP '!O32)</f>
        <v/>
      </c>
      <c r="G28" s="112" t="str">
        <f>IF('NEO GRP '!P32=0,"",'NEO GRP '!P32)</f>
        <v/>
      </c>
      <c r="H28" s="112" t="str">
        <f>IF('NEO GRP '!Q32=0,"",'NEO GRP '!Q32)</f>
        <v/>
      </c>
      <c r="I28" s="112" t="str">
        <f>IF('NEO GRP '!R32=0,"",'NEO GRP '!R32)</f>
        <v/>
      </c>
      <c r="J28" s="112" t="str">
        <f>IF('NEO GRP '!S32=0,"",'NEO GRP '!S32)</f>
        <v/>
      </c>
      <c r="K28" s="112" t="str">
        <f>IF('NEO GRP '!T32=0,"",'NEO GRP '!T32)</f>
        <v/>
      </c>
      <c r="L28" s="112" t="str">
        <f>IF('NEO GRP '!U32=0,"",'NEO GRP '!U32)</f>
        <v/>
      </c>
      <c r="M28" s="112" t="str">
        <f>IF('NEO GRP '!V32=0,"",'NEO GRP '!V32)</f>
        <v/>
      </c>
      <c r="N28" s="112" t="str">
        <f>IF('NEO GRP '!W32=0,"",'NEO GRP '!W32)</f>
        <v/>
      </c>
      <c r="O28" s="112" t="str">
        <f>IF('NEO GRP '!X32=0,"",'NEO GRP '!X32)</f>
        <v/>
      </c>
      <c r="P28" s="112" t="str">
        <f>IF('NEO GRP '!Y32=0,"",'NEO GRP '!Y32)</f>
        <v/>
      </c>
      <c r="Q28" s="113" t="e">
        <f>R28*'NEO GRP '!#REF!</f>
        <v>#REF!</v>
      </c>
      <c r="R28" s="114">
        <f t="shared" si="0"/>
        <v>0</v>
      </c>
      <c r="S28" s="116">
        <f>R28*'NEO GRP '!I32</f>
        <v>0</v>
      </c>
      <c r="T28" s="117">
        <f>R28*'NEO GRP '!AY32</f>
        <v>0</v>
      </c>
    </row>
    <row r="29" spans="1:20" ht="23.25" customHeight="1">
      <c r="A29" s="73" t="str">
        <f>'NEO GRP '!D33</f>
        <v>NEO-16</v>
      </c>
      <c r="B29" s="82" t="str">
        <f>IF('NEO GRP '!E33=0,"",'NEO GRP '!E33)</f>
        <v/>
      </c>
      <c r="C29" s="112" t="str">
        <f>IF('NEO GRP '!L33=0,"",'NEO GRP '!L33)</f>
        <v/>
      </c>
      <c r="D29" s="112" t="str">
        <f>IF('NEO GRP '!M33=0,"",'NEO GRP '!M33)</f>
        <v/>
      </c>
      <c r="E29" s="112" t="str">
        <f>IF('NEO GRP '!N33=0,"",'NEO GRP '!N33)</f>
        <v/>
      </c>
      <c r="F29" s="112" t="str">
        <f>IF('NEO GRP '!O33=0,"",'NEO GRP '!O33)</f>
        <v/>
      </c>
      <c r="G29" s="112" t="str">
        <f>IF('NEO GRP '!P33=0,"",'NEO GRP '!P33)</f>
        <v/>
      </c>
      <c r="H29" s="112" t="str">
        <f>IF('NEO GRP '!Q33=0,"",'NEO GRP '!Q33)</f>
        <v/>
      </c>
      <c r="I29" s="112" t="str">
        <f>IF('NEO GRP '!R33=0,"",'NEO GRP '!R33)</f>
        <v/>
      </c>
      <c r="J29" s="112" t="str">
        <f>IF('NEO GRP '!S33=0,"",'NEO GRP '!S33)</f>
        <v/>
      </c>
      <c r="K29" s="112" t="str">
        <f>IF('NEO GRP '!T33=0,"",'NEO GRP '!T33)</f>
        <v/>
      </c>
      <c r="L29" s="112" t="str">
        <f>IF('NEO GRP '!U33=0,"",'NEO GRP '!U33)</f>
        <v/>
      </c>
      <c r="M29" s="112" t="str">
        <f>IF('NEO GRP '!V33=0,"",'NEO GRP '!V33)</f>
        <v/>
      </c>
      <c r="N29" s="112" t="str">
        <f>IF('NEO GRP '!W33=0,"",'NEO GRP '!W33)</f>
        <v/>
      </c>
      <c r="O29" s="112" t="str">
        <f>IF('NEO GRP '!X33=0,"",'NEO GRP '!X33)</f>
        <v/>
      </c>
      <c r="P29" s="112" t="str">
        <f>IF('NEO GRP '!Y33=0,"",'NEO GRP '!Y33)</f>
        <v/>
      </c>
      <c r="Q29" s="113" t="e">
        <f>R29*'NEO GRP '!#REF!</f>
        <v>#REF!</v>
      </c>
      <c r="R29" s="114">
        <f t="shared" si="0"/>
        <v>0</v>
      </c>
      <c r="S29" s="116">
        <f>R29*'NEO GRP '!I33</f>
        <v>0</v>
      </c>
      <c r="T29" s="117">
        <f>R29*'NEO GRP '!AY33</f>
        <v>0</v>
      </c>
    </row>
    <row r="30" spans="1:20" ht="23.25" customHeight="1">
      <c r="A30" s="73" t="str">
        <f>'NEO GRP '!D34</f>
        <v>NEO-16-DT</v>
      </c>
      <c r="B30" s="82" t="str">
        <f>IF('NEO GRP '!E34=0,"",'NEO GRP '!E34)</f>
        <v>Dual tex.</v>
      </c>
      <c r="C30" s="112" t="str">
        <f>IF('NEO GRP '!L34=0,"",'NEO GRP '!L34)</f>
        <v/>
      </c>
      <c r="D30" s="112" t="str">
        <f>IF('NEO GRP '!M34=0,"",'NEO GRP '!M34)</f>
        <v/>
      </c>
      <c r="E30" s="112" t="str">
        <f>IF('NEO GRP '!N34=0,"",'NEO GRP '!N34)</f>
        <v/>
      </c>
      <c r="F30" s="112" t="str">
        <f>IF('NEO GRP '!O34=0,"",'NEO GRP '!O34)</f>
        <v/>
      </c>
      <c r="G30" s="112" t="str">
        <f>IF('NEO GRP '!P34=0,"",'NEO GRP '!P34)</f>
        <v/>
      </c>
      <c r="H30" s="112" t="str">
        <f>IF('NEO GRP '!Q34=0,"",'NEO GRP '!Q34)</f>
        <v/>
      </c>
      <c r="I30" s="112" t="str">
        <f>IF('NEO GRP '!R34=0,"",'NEO GRP '!R34)</f>
        <v/>
      </c>
      <c r="J30" s="112" t="str">
        <f>IF('NEO GRP '!S34=0,"",'NEO GRP '!S34)</f>
        <v/>
      </c>
      <c r="K30" s="112" t="str">
        <f>IF('NEO GRP '!T34=0,"",'NEO GRP '!T34)</f>
        <v/>
      </c>
      <c r="L30" s="112" t="str">
        <f>IF('NEO GRP '!U34=0,"",'NEO GRP '!U34)</f>
        <v/>
      </c>
      <c r="M30" s="112" t="str">
        <f>IF('NEO GRP '!V34=0,"",'NEO GRP '!V34)</f>
        <v/>
      </c>
      <c r="N30" s="112" t="str">
        <f>IF('NEO GRP '!W34=0,"",'NEO GRP '!W34)</f>
        <v/>
      </c>
      <c r="O30" s="112" t="str">
        <f>IF('NEO GRP '!X34=0,"",'NEO GRP '!X34)</f>
        <v/>
      </c>
      <c r="P30" s="112" t="str">
        <f>IF('NEO GRP '!Y34=0,"",'NEO GRP '!Y34)</f>
        <v/>
      </c>
      <c r="Q30" s="113" t="e">
        <f>R30*'NEO GRP '!#REF!</f>
        <v>#REF!</v>
      </c>
      <c r="R30" s="114">
        <f t="shared" si="0"/>
        <v>0</v>
      </c>
      <c r="S30" s="116">
        <f>R30*'NEO GRP '!I34</f>
        <v>0</v>
      </c>
      <c r="T30" s="117">
        <f>R30*'NEO GRP '!AY34</f>
        <v>0</v>
      </c>
    </row>
    <row r="31" spans="1:20" ht="23.25" customHeight="1">
      <c r="A31" s="73">
        <f>'NEO GRP '!D35</f>
        <v>0</v>
      </c>
      <c r="B31" s="82" t="str">
        <f>IF('NEO GRP '!E35=0,"",'NEO GRP '!E35)</f>
        <v/>
      </c>
      <c r="C31" s="112"/>
      <c r="D31" s="112" t="str">
        <f>IF('NEO GRP '!M35=0,"",'NEO GRP '!M35)</f>
        <v/>
      </c>
      <c r="E31" s="112" t="str">
        <f>IF('NEO GRP '!N35=0,"",'NEO GRP '!N35)</f>
        <v/>
      </c>
      <c r="F31" s="112" t="str">
        <f>IF('NEO GRP '!O35=0,"",'NEO GRP '!O35)</f>
        <v/>
      </c>
      <c r="G31" s="112" t="str">
        <f>IF('NEO GRP '!P35=0,"",'NEO GRP '!P35)</f>
        <v/>
      </c>
      <c r="H31" s="112" t="str">
        <f>IF('NEO GRP '!Q35=0,"",'NEO GRP '!Q35)</f>
        <v/>
      </c>
      <c r="I31" s="112" t="str">
        <f>IF('NEO GRP '!R35=0,"",'NEO GRP '!R35)</f>
        <v/>
      </c>
      <c r="J31" s="112" t="str">
        <f>IF('NEO GRP '!S35=0,"",'NEO GRP '!S35)</f>
        <v/>
      </c>
      <c r="K31" s="112" t="str">
        <f>IF('NEO GRP '!T35=0,"",'NEO GRP '!T35)</f>
        <v/>
      </c>
      <c r="L31" s="112" t="str">
        <f>IF('NEO GRP '!U35=0,"",'NEO GRP '!U35)</f>
        <v/>
      </c>
      <c r="M31" s="112" t="str">
        <f>IF('NEO GRP '!V35=0,"",'NEO GRP '!V35)</f>
        <v/>
      </c>
      <c r="N31" s="112" t="str">
        <f>IF('NEO GRP '!W35=0,"",'NEO GRP '!W35)</f>
        <v/>
      </c>
      <c r="O31" s="112" t="str">
        <f>IF('NEO GRP '!X35=0,"",'NEO GRP '!X35)</f>
        <v/>
      </c>
      <c r="P31" s="112" t="str">
        <f>IF('NEO GRP '!Y35=0,"",'NEO GRP '!Y35)</f>
        <v/>
      </c>
      <c r="Q31" s="113" t="e">
        <f>R31*'NEO GRP '!#REF!</f>
        <v>#REF!</v>
      </c>
      <c r="R31" s="114">
        <f t="shared" si="0"/>
        <v>0</v>
      </c>
      <c r="S31" s="116">
        <f>R31*'NEO GRP '!I35</f>
        <v>0</v>
      </c>
      <c r="T31" s="117">
        <f>R31*'NEO GRP '!AY35</f>
        <v>0</v>
      </c>
    </row>
    <row r="32" spans="1:20" ht="23.25" customHeight="1">
      <c r="A32" s="73" t="str">
        <f>'NEO GRP '!D36</f>
        <v>NEO-21</v>
      </c>
      <c r="B32" s="82" t="str">
        <f>IF('NEO GRP '!E36=0,"",'NEO GRP '!E36)</f>
        <v/>
      </c>
      <c r="C32" s="112" t="str">
        <f>IF('NEO GRP '!L36=0,"",'NEO GRP '!L36)</f>
        <v/>
      </c>
      <c r="D32" s="112" t="str">
        <f>IF('NEO GRP '!M36=0,"",'NEO GRP '!M36)</f>
        <v/>
      </c>
      <c r="E32" s="112" t="str">
        <f>IF('NEO GRP '!N36=0,"",'NEO GRP '!N36)</f>
        <v/>
      </c>
      <c r="F32" s="112" t="str">
        <f>IF('NEO GRP '!O36=0,"",'NEO GRP '!O36)</f>
        <v/>
      </c>
      <c r="G32" s="112" t="str">
        <f>IF('NEO GRP '!P36=0,"",'NEO GRP '!P36)</f>
        <v/>
      </c>
      <c r="H32" s="112" t="str">
        <f>IF('NEO GRP '!Q36=0,"",'NEO GRP '!Q36)</f>
        <v/>
      </c>
      <c r="I32" s="112" t="str">
        <f>IF('NEO GRP '!R36=0,"",'NEO GRP '!R36)</f>
        <v/>
      </c>
      <c r="J32" s="112" t="str">
        <f>IF('NEO GRP '!S36=0,"",'NEO GRP '!S36)</f>
        <v/>
      </c>
      <c r="K32" s="112" t="str">
        <f>IF('NEO GRP '!T36=0,"",'NEO GRP '!T36)</f>
        <v/>
      </c>
      <c r="L32" s="112" t="str">
        <f>IF('NEO GRP '!U36=0,"",'NEO GRP '!U36)</f>
        <v/>
      </c>
      <c r="M32" s="112" t="str">
        <f>IF('NEO GRP '!V36=0,"",'NEO GRP '!V36)</f>
        <v/>
      </c>
      <c r="N32" s="112" t="str">
        <f>IF('NEO GRP '!W36=0,"",'NEO GRP '!W36)</f>
        <v/>
      </c>
      <c r="O32" s="112" t="str">
        <f>IF('NEO GRP '!X36=0,"",'NEO GRP '!X36)</f>
        <v/>
      </c>
      <c r="P32" s="112" t="str">
        <f>IF('NEO GRP '!Y36=0,"",'NEO GRP '!Y36)</f>
        <v/>
      </c>
      <c r="Q32" s="113" t="e">
        <f>R32*'NEO GRP '!F36</f>
        <v>#VALUE!</v>
      </c>
      <c r="R32" s="114">
        <f>SUM(C32:P32)</f>
        <v>0</v>
      </c>
      <c r="S32" s="116">
        <f>R32*'NEO GRP '!I36</f>
        <v>0</v>
      </c>
      <c r="T32" s="117">
        <f>R32*'NEO GRP '!AY36</f>
        <v>0</v>
      </c>
    </row>
    <row r="33" spans="1:20" ht="23.25" customHeight="1">
      <c r="A33" s="73" t="str">
        <f>'NEO GRP '!D37</f>
        <v>NEO-23</v>
      </c>
      <c r="B33" s="82" t="str">
        <f>IF('NEO GRP '!E37=0,"",'NEO GRP '!E37)</f>
        <v/>
      </c>
      <c r="C33" s="112" t="str">
        <f>IF('NEO GRP '!L37=0,"",'NEO GRP '!L37)</f>
        <v/>
      </c>
      <c r="D33" s="112" t="str">
        <f>IF('NEO GRP '!M37=0,"",'NEO GRP '!M37)</f>
        <v/>
      </c>
      <c r="E33" s="112" t="str">
        <f>IF('NEO GRP '!N37=0,"",'NEO GRP '!N37)</f>
        <v/>
      </c>
      <c r="F33" s="112" t="str">
        <f>IF('NEO GRP '!O37=0,"",'NEO GRP '!O37)</f>
        <v/>
      </c>
      <c r="G33" s="112" t="str">
        <f>IF('NEO GRP '!P37=0,"",'NEO GRP '!P37)</f>
        <v/>
      </c>
      <c r="H33" s="112" t="str">
        <f>IF('NEO GRP '!Q37=0,"",'NEO GRP '!Q37)</f>
        <v/>
      </c>
      <c r="I33" s="112" t="str">
        <f>IF('NEO GRP '!R37=0,"",'NEO GRP '!R37)</f>
        <v/>
      </c>
      <c r="J33" s="112" t="str">
        <f>IF('NEO GRP '!S37=0,"",'NEO GRP '!S37)</f>
        <v/>
      </c>
      <c r="K33" s="112" t="str">
        <f>IF('NEO GRP '!T37=0,"",'NEO GRP '!T37)</f>
        <v/>
      </c>
      <c r="L33" s="112" t="str">
        <f>IF('NEO GRP '!U37=0,"",'NEO GRP '!U37)</f>
        <v/>
      </c>
      <c r="M33" s="112" t="str">
        <f>IF('NEO GRP '!V37=0,"",'NEO GRP '!V37)</f>
        <v/>
      </c>
      <c r="N33" s="112" t="str">
        <f>IF('NEO GRP '!W37=0,"",'NEO GRP '!W37)</f>
        <v/>
      </c>
      <c r="O33" s="112" t="str">
        <f>IF('NEO GRP '!X37=0,"",'NEO GRP '!X37)</f>
        <v/>
      </c>
      <c r="P33" s="112" t="str">
        <f>IF('NEO GRP '!Y37=0,"",'NEO GRP '!Y37)</f>
        <v/>
      </c>
      <c r="Q33" s="113" t="e">
        <f>R33*'NEO GRP '!F37</f>
        <v>#VALUE!</v>
      </c>
      <c r="R33" s="114">
        <f t="shared" ref="R33:R38" si="1">SUM(C33:P33)</f>
        <v>0</v>
      </c>
      <c r="S33" s="116">
        <f>R33*'NEO GRP '!I37</f>
        <v>0</v>
      </c>
      <c r="T33" s="117">
        <f>R33*'NEO GRP '!AY37</f>
        <v>0</v>
      </c>
    </row>
    <row r="34" spans="1:20" ht="23.25" customHeight="1">
      <c r="A34" s="73" t="str">
        <f>'NEO GRP '!D38</f>
        <v>NEO-24</v>
      </c>
      <c r="B34" s="82" t="str">
        <f>IF('NEO GRP '!E38=0,"",'NEO GRP '!E38)</f>
        <v/>
      </c>
      <c r="C34" s="112" t="str">
        <f>IF('NEO GRP '!L38=0,"",'NEO GRP '!L38)</f>
        <v/>
      </c>
      <c r="D34" s="112" t="str">
        <f>IF('NEO GRP '!M38=0,"",'NEO GRP '!M38)</f>
        <v/>
      </c>
      <c r="E34" s="112" t="str">
        <f>IF('NEO GRP '!N38=0,"",'NEO GRP '!N38)</f>
        <v/>
      </c>
      <c r="F34" s="112" t="str">
        <f>IF('NEO GRP '!O38=0,"",'NEO GRP '!O38)</f>
        <v/>
      </c>
      <c r="G34" s="112" t="str">
        <f>IF('NEO GRP '!P38=0,"",'NEO GRP '!P38)</f>
        <v/>
      </c>
      <c r="H34" s="112" t="str">
        <f>IF('NEO GRP '!Q38=0,"",'NEO GRP '!Q38)</f>
        <v/>
      </c>
      <c r="I34" s="112" t="str">
        <f>IF('NEO GRP '!R38=0,"",'NEO GRP '!R38)</f>
        <v/>
      </c>
      <c r="J34" s="112" t="str">
        <f>IF('NEO GRP '!S38=0,"",'NEO GRP '!S38)</f>
        <v/>
      </c>
      <c r="K34" s="112" t="str">
        <f>IF('NEO GRP '!T38=0,"",'NEO GRP '!T38)</f>
        <v/>
      </c>
      <c r="L34" s="112" t="str">
        <f>IF('NEO GRP '!U38=0,"",'NEO GRP '!U38)</f>
        <v/>
      </c>
      <c r="M34" s="112" t="str">
        <f>IF('NEO GRP '!V38=0,"",'NEO GRP '!V38)</f>
        <v/>
      </c>
      <c r="N34" s="112" t="str">
        <f>IF('NEO GRP '!W38=0,"",'NEO GRP '!W38)</f>
        <v/>
      </c>
      <c r="O34" s="112" t="str">
        <f>IF('NEO GRP '!X38=0,"",'NEO GRP '!X38)</f>
        <v/>
      </c>
      <c r="P34" s="112" t="str">
        <f>IF('NEO GRP '!Y38=0,"",'NEO GRP '!Y38)</f>
        <v/>
      </c>
      <c r="Q34" s="113" t="e">
        <f>R34*'NEO GRP '!F38</f>
        <v>#VALUE!</v>
      </c>
      <c r="R34" s="114">
        <f t="shared" si="1"/>
        <v>0</v>
      </c>
      <c r="S34" s="116">
        <f>R34*'NEO GRP '!I38</f>
        <v>0</v>
      </c>
      <c r="T34" s="117">
        <f>R34*'NEO GRP '!AY38</f>
        <v>0</v>
      </c>
    </row>
    <row r="35" spans="1:20" ht="23.25" customHeight="1">
      <c r="A35" s="73" t="str">
        <f>'NEO GRP '!D39</f>
        <v>NEO-25</v>
      </c>
      <c r="B35" s="82" t="str">
        <f>IF('NEO GRP '!E39=0,"",'NEO GRP '!E39)</f>
        <v/>
      </c>
      <c r="C35" s="112" t="str">
        <f>IF('NEO GRP '!L39=0,"",'NEO GRP '!L39)</f>
        <v/>
      </c>
      <c r="D35" s="112" t="str">
        <f>IF('NEO GRP '!M39=0,"",'NEO GRP '!M39)</f>
        <v/>
      </c>
      <c r="E35" s="112" t="str">
        <f>IF('NEO GRP '!N39=0,"",'NEO GRP '!N39)</f>
        <v/>
      </c>
      <c r="F35" s="112" t="str">
        <f>IF('NEO GRP '!O39=0,"",'NEO GRP '!O39)</f>
        <v/>
      </c>
      <c r="G35" s="112" t="str">
        <f>IF('NEO GRP '!P39=0,"",'NEO GRP '!P39)</f>
        <v/>
      </c>
      <c r="H35" s="112" t="str">
        <f>IF('NEO GRP '!Q39=0,"",'NEO GRP '!Q39)</f>
        <v/>
      </c>
      <c r="I35" s="112" t="str">
        <f>IF('NEO GRP '!R39=0,"",'NEO GRP '!R39)</f>
        <v/>
      </c>
      <c r="J35" s="112" t="str">
        <f>IF('NEO GRP '!S39=0,"",'NEO GRP '!S39)</f>
        <v/>
      </c>
      <c r="K35" s="112" t="str">
        <f>IF('NEO GRP '!T39=0,"",'NEO GRP '!T39)</f>
        <v/>
      </c>
      <c r="L35" s="112" t="str">
        <f>IF('NEO GRP '!U39=0,"",'NEO GRP '!U39)</f>
        <v/>
      </c>
      <c r="M35" s="112" t="str">
        <f>IF('NEO GRP '!V39=0,"",'NEO GRP '!V39)</f>
        <v/>
      </c>
      <c r="N35" s="112" t="str">
        <f>IF('NEO GRP '!W39=0,"",'NEO GRP '!W39)</f>
        <v/>
      </c>
      <c r="O35" s="112" t="str">
        <f>IF('NEO GRP '!X39=0,"",'NEO GRP '!X39)</f>
        <v/>
      </c>
      <c r="P35" s="112" t="str">
        <f>IF('NEO GRP '!Y39=0,"",'NEO GRP '!Y39)</f>
        <v/>
      </c>
      <c r="Q35" s="113" t="e">
        <f>R35*'NEO GRP '!F39</f>
        <v>#VALUE!</v>
      </c>
      <c r="R35" s="114">
        <f t="shared" si="1"/>
        <v>0</v>
      </c>
      <c r="S35" s="116">
        <f>R35*'NEO GRP '!I39</f>
        <v>0</v>
      </c>
      <c r="T35" s="117">
        <f>R35*'NEO GRP '!AY39</f>
        <v>0</v>
      </c>
    </row>
    <row r="36" spans="1:20" ht="23.25" customHeight="1">
      <c r="A36" s="73" t="str">
        <f>'NEO GRP '!D40</f>
        <v>NEO-26</v>
      </c>
      <c r="B36" s="82" t="str">
        <f>IF('NEO GRP '!E40=0,"",'NEO GRP '!E40)</f>
        <v/>
      </c>
      <c r="C36" s="112" t="str">
        <f>IF('NEO GRP '!L40=0,"",'NEO GRP '!L40)</f>
        <v/>
      </c>
      <c r="D36" s="112" t="str">
        <f>IF('NEO GRP '!M40=0,"",'NEO GRP '!M40)</f>
        <v/>
      </c>
      <c r="E36" s="112" t="str">
        <f>IF('NEO GRP '!N40=0,"",'NEO GRP '!N40)</f>
        <v/>
      </c>
      <c r="F36" s="112" t="str">
        <f>IF('NEO GRP '!O40=0,"",'NEO GRP '!O40)</f>
        <v/>
      </c>
      <c r="G36" s="112" t="str">
        <f>IF('NEO GRP '!P40=0,"",'NEO GRP '!P40)</f>
        <v/>
      </c>
      <c r="H36" s="112" t="str">
        <f>IF('NEO GRP '!Q40=0,"",'NEO GRP '!Q40)</f>
        <v/>
      </c>
      <c r="I36" s="112" t="str">
        <f>IF('NEO GRP '!R40=0,"",'NEO GRP '!R40)</f>
        <v/>
      </c>
      <c r="J36" s="112" t="str">
        <f>IF('NEO GRP '!S40=0,"",'NEO GRP '!S40)</f>
        <v/>
      </c>
      <c r="K36" s="112" t="str">
        <f>IF('NEO GRP '!T40=0,"",'NEO GRP '!T40)</f>
        <v/>
      </c>
      <c r="L36" s="112" t="str">
        <f>IF('NEO GRP '!U40=0,"",'NEO GRP '!U40)</f>
        <v/>
      </c>
      <c r="M36" s="112" t="str">
        <f>IF('NEO GRP '!V40=0,"",'NEO GRP '!V40)</f>
        <v/>
      </c>
      <c r="N36" s="112" t="str">
        <f>IF('NEO GRP '!W40=0,"",'NEO GRP '!W40)</f>
        <v/>
      </c>
      <c r="O36" s="112" t="str">
        <f>IF('NEO GRP '!X40=0,"",'NEO GRP '!X40)</f>
        <v/>
      </c>
      <c r="P36" s="112" t="str">
        <f>IF('NEO GRP '!Y40=0,"",'NEO GRP '!Y40)</f>
        <v/>
      </c>
      <c r="Q36" s="113" t="e">
        <f>R36*'NEO GRP '!F40</f>
        <v>#VALUE!</v>
      </c>
      <c r="R36" s="114">
        <f t="shared" si="1"/>
        <v>0</v>
      </c>
      <c r="S36" s="116">
        <f>R36*'NEO GRP '!I40</f>
        <v>0</v>
      </c>
      <c r="T36" s="117">
        <f>R36*'NEO GRP '!AY40</f>
        <v>0</v>
      </c>
    </row>
    <row r="37" spans="1:20" ht="23.25" customHeight="1">
      <c r="A37" s="73" t="str">
        <f>'NEO GRP '!D41</f>
        <v>NEO-27</v>
      </c>
      <c r="B37" s="82" t="str">
        <f>IF('NEO GRP '!E41=0,"",'NEO GRP '!E41)</f>
        <v/>
      </c>
      <c r="C37" s="112" t="str">
        <f>IF('NEO GRP '!L41=0,"",'NEO GRP '!L41)</f>
        <v/>
      </c>
      <c r="D37" s="112" t="str">
        <f>IF('NEO GRP '!M41=0,"",'NEO GRP '!M41)</f>
        <v/>
      </c>
      <c r="E37" s="112" t="str">
        <f>IF('NEO GRP '!N41=0,"",'NEO GRP '!N41)</f>
        <v/>
      </c>
      <c r="F37" s="112" t="str">
        <f>IF('NEO GRP '!O41=0,"",'NEO GRP '!O41)</f>
        <v/>
      </c>
      <c r="G37" s="112" t="str">
        <f>IF('NEO GRP '!P41=0,"",'NEO GRP '!P41)</f>
        <v/>
      </c>
      <c r="H37" s="112" t="str">
        <f>IF('NEO GRP '!Q41=0,"",'NEO GRP '!Q41)</f>
        <v/>
      </c>
      <c r="I37" s="112" t="str">
        <f>IF('NEO GRP '!R41=0,"",'NEO GRP '!R41)</f>
        <v/>
      </c>
      <c r="J37" s="112" t="str">
        <f>IF('NEO GRP '!S41=0,"",'NEO GRP '!S41)</f>
        <v/>
      </c>
      <c r="K37" s="112" t="str">
        <f>IF('NEO GRP '!T41=0,"",'NEO GRP '!T41)</f>
        <v/>
      </c>
      <c r="L37" s="112" t="str">
        <f>IF('NEO GRP '!U41=0,"",'NEO GRP '!U41)</f>
        <v/>
      </c>
      <c r="M37" s="112" t="str">
        <f>IF('NEO GRP '!V41=0,"",'NEO GRP '!V41)</f>
        <v/>
      </c>
      <c r="N37" s="112" t="str">
        <f>IF('NEO GRP '!W41=0,"",'NEO GRP '!W41)</f>
        <v/>
      </c>
      <c r="O37" s="112" t="str">
        <f>IF('NEO GRP '!X41=0,"",'NEO GRP '!X41)</f>
        <v/>
      </c>
      <c r="P37" s="112" t="str">
        <f>IF('NEO GRP '!Y41=0,"",'NEO GRP '!Y41)</f>
        <v/>
      </c>
      <c r="Q37" s="113" t="e">
        <f>R37*'NEO GRP '!F41</f>
        <v>#VALUE!</v>
      </c>
      <c r="R37" s="114">
        <f t="shared" si="1"/>
        <v>0</v>
      </c>
      <c r="S37" s="116">
        <f>R37*'NEO GRP '!I41</f>
        <v>0</v>
      </c>
      <c r="T37" s="117">
        <f>R37*'NEO GRP '!AY41</f>
        <v>0</v>
      </c>
    </row>
    <row r="38" spans="1:20" ht="23.25" customHeight="1">
      <c r="A38" s="73" t="str">
        <f>'NEO GRP '!D42</f>
        <v>NEO-29</v>
      </c>
      <c r="B38" s="82" t="str">
        <f>IF('NEO GRP '!E42=0,"",'NEO GRP '!E42)</f>
        <v/>
      </c>
      <c r="C38" s="112" t="str">
        <f>IF('NEO GRP '!L42=0,"",'NEO GRP '!L42)</f>
        <v/>
      </c>
      <c r="D38" s="112" t="str">
        <f>IF('NEO GRP '!M42=0,"",'NEO GRP '!M42)</f>
        <v/>
      </c>
      <c r="E38" s="112" t="str">
        <f>IF('NEO GRP '!N42=0,"",'NEO GRP '!N42)</f>
        <v/>
      </c>
      <c r="F38" s="112" t="str">
        <f>IF('NEO GRP '!O42=0,"",'NEO GRP '!O42)</f>
        <v/>
      </c>
      <c r="G38" s="112" t="str">
        <f>IF('NEO GRP '!P42=0,"",'NEO GRP '!P42)</f>
        <v/>
      </c>
      <c r="H38" s="112" t="str">
        <f>IF('NEO GRP '!Q42=0,"",'NEO GRP '!Q42)</f>
        <v/>
      </c>
      <c r="I38" s="112" t="str">
        <f>IF('NEO GRP '!R42=0,"",'NEO GRP '!R42)</f>
        <v/>
      </c>
      <c r="J38" s="112" t="str">
        <f>IF('NEO GRP '!S42=0,"",'NEO GRP '!S42)</f>
        <v/>
      </c>
      <c r="K38" s="112" t="str">
        <f>IF('NEO GRP '!T42=0,"",'NEO GRP '!T42)</f>
        <v/>
      </c>
      <c r="L38" s="112" t="str">
        <f>IF('NEO GRP '!U42=0,"",'NEO GRP '!U42)</f>
        <v/>
      </c>
      <c r="M38" s="112" t="str">
        <f>IF('NEO GRP '!V42=0,"",'NEO GRP '!V42)</f>
        <v/>
      </c>
      <c r="N38" s="112" t="str">
        <f>IF('NEO GRP '!W42=0,"",'NEO GRP '!W42)</f>
        <v/>
      </c>
      <c r="O38" s="112" t="str">
        <f>IF('NEO GRP '!X42=0,"",'NEO GRP '!X42)</f>
        <v/>
      </c>
      <c r="P38" s="112" t="str">
        <f>IF('NEO GRP '!Y42=0,"",'NEO GRP '!Y42)</f>
        <v/>
      </c>
      <c r="Q38" s="113" t="e">
        <f>R38*'NEO GRP '!F42</f>
        <v>#VALUE!</v>
      </c>
      <c r="R38" s="114">
        <f t="shared" si="1"/>
        <v>0</v>
      </c>
      <c r="S38" s="116">
        <f>R38*'NEO GRP '!I42</f>
        <v>0</v>
      </c>
      <c r="T38" s="117">
        <f>R38*'NEO GRP '!AY42</f>
        <v>0</v>
      </c>
    </row>
    <row r="39" spans="1:20" ht="23.25" customHeight="1">
      <c r="A39" s="73" t="str">
        <f>'NEO GRP '!D43</f>
        <v>NEO-30</v>
      </c>
      <c r="B39" s="82" t="str">
        <f>IF('NEO GRP '!E43=0,"",'NEO GRP '!E43)</f>
        <v/>
      </c>
      <c r="C39" s="112" t="str">
        <f>IF('NEO GRP '!L43=0,"",'NEO GRP '!L43)</f>
        <v/>
      </c>
      <c r="D39" s="112" t="str">
        <f>IF('NEO GRP '!M43=0,"",'NEO GRP '!M43)</f>
        <v/>
      </c>
      <c r="E39" s="112" t="str">
        <f>IF('NEO GRP '!N43=0,"",'NEO GRP '!N43)</f>
        <v/>
      </c>
      <c r="F39" s="112" t="str">
        <f>IF('NEO GRP '!O43=0,"",'NEO GRP '!O43)</f>
        <v/>
      </c>
      <c r="G39" s="112" t="str">
        <f>IF('NEO GRP '!P43=0,"",'NEO GRP '!P43)</f>
        <v/>
      </c>
      <c r="H39" s="112" t="str">
        <f>IF('NEO GRP '!Q43=0,"",'NEO GRP '!Q43)</f>
        <v/>
      </c>
      <c r="I39" s="112" t="str">
        <f>IF('NEO GRP '!R43=0,"",'NEO GRP '!R43)</f>
        <v/>
      </c>
      <c r="J39" s="112" t="str">
        <f>IF('NEO GRP '!S43=0,"",'NEO GRP '!S43)</f>
        <v/>
      </c>
      <c r="K39" s="112" t="str">
        <f>IF('NEO GRP '!T43=0,"",'NEO GRP '!T43)</f>
        <v/>
      </c>
      <c r="L39" s="112" t="str">
        <f>IF('NEO GRP '!U43=0,"",'NEO GRP '!U43)</f>
        <v/>
      </c>
      <c r="M39" s="112" t="str">
        <f>IF('NEO GRP '!V43=0,"",'NEO GRP '!V43)</f>
        <v/>
      </c>
      <c r="N39" s="112" t="str">
        <f>IF('NEO GRP '!W43=0,"",'NEO GRP '!W43)</f>
        <v/>
      </c>
      <c r="O39" s="112" t="str">
        <f>IF('NEO GRP '!X43=0,"",'NEO GRP '!X43)</f>
        <v/>
      </c>
      <c r="P39" s="112" t="str">
        <f>IF('NEO GRP '!Y43=0,"",'NEO GRP '!Y43)</f>
        <v/>
      </c>
      <c r="Q39" s="113"/>
      <c r="R39" s="114">
        <f t="shared" ref="R39" si="2">SUM(C39:P39)</f>
        <v>0</v>
      </c>
      <c r="S39" s="116">
        <f>R39*'NEO GRP '!I43</f>
        <v>0</v>
      </c>
      <c r="T39" s="117">
        <f>R39*'NEO GRP '!AY43</f>
        <v>0</v>
      </c>
    </row>
    <row r="40" spans="1:20" ht="23.25" customHeight="1">
      <c r="A40" s="73" t="str">
        <f>'NEO GRP '!D44</f>
        <v>NEO-31</v>
      </c>
      <c r="B40" s="82" t="str">
        <f>IF('NEO GRP '!E44=0,"",'NEO GRP '!E44)</f>
        <v/>
      </c>
      <c r="C40" s="112" t="str">
        <f>IF('NEO GRP '!L44=0,"",'NEO GRP '!L44)</f>
        <v/>
      </c>
      <c r="D40" s="112" t="str">
        <f>IF('NEO GRP '!M44=0,"",'NEO GRP '!M44)</f>
        <v/>
      </c>
      <c r="E40" s="112" t="str">
        <f>IF('NEO GRP '!N44=0,"",'NEO GRP '!N44)</f>
        <v/>
      </c>
      <c r="F40" s="112" t="str">
        <f>IF('NEO GRP '!O44=0,"",'NEO GRP '!O44)</f>
        <v/>
      </c>
      <c r="G40" s="112" t="str">
        <f>IF('NEO GRP '!P44=0,"",'NEO GRP '!P44)</f>
        <v/>
      </c>
      <c r="H40" s="112" t="str">
        <f>IF('NEO GRP '!Q44=0,"",'NEO GRP '!Q44)</f>
        <v/>
      </c>
      <c r="I40" s="112" t="str">
        <f>IF('NEO GRP '!R44=0,"",'NEO GRP '!R44)</f>
        <v/>
      </c>
      <c r="J40" s="112" t="str">
        <f>IF('NEO GRP '!S44=0,"",'NEO GRP '!S44)</f>
        <v/>
      </c>
      <c r="K40" s="112" t="str">
        <f>IF('NEO GRP '!T44=0,"",'NEO GRP '!T44)</f>
        <v/>
      </c>
      <c r="L40" s="112" t="str">
        <f>IF('NEO GRP '!U44=0,"",'NEO GRP '!U44)</f>
        <v/>
      </c>
      <c r="M40" s="112" t="str">
        <f>IF('NEO GRP '!V44=0,"",'NEO GRP '!V44)</f>
        <v/>
      </c>
      <c r="N40" s="112" t="str">
        <f>IF('NEO GRP '!W44=0,"",'NEO GRP '!W44)</f>
        <v/>
      </c>
      <c r="O40" s="112" t="str">
        <f>IF('NEO GRP '!X44=0,"",'NEO GRP '!X44)</f>
        <v/>
      </c>
      <c r="P40" s="112" t="str">
        <f>IF('NEO GRP '!Y44=0,"",'NEO GRP '!Y44)</f>
        <v/>
      </c>
      <c r="Q40" s="113"/>
      <c r="R40" s="114">
        <f t="shared" ref="R40:R47" si="3">SUM(C40:P40)</f>
        <v>0</v>
      </c>
      <c r="S40" s="116">
        <f>R40*'NEO GRP '!I44</f>
        <v>0</v>
      </c>
      <c r="T40" s="117">
        <f>R40*'NEO GRP '!AY44</f>
        <v>0</v>
      </c>
    </row>
    <row r="41" spans="1:20" ht="23.25" customHeight="1">
      <c r="A41" s="73" t="str">
        <f>'NEO GRP '!D45</f>
        <v>NEO-32</v>
      </c>
      <c r="B41" s="82" t="str">
        <f>IF('NEO GRP '!E45=0,"",'NEO GRP '!E45)</f>
        <v/>
      </c>
      <c r="C41" s="112" t="str">
        <f>IF('NEO GRP '!L45=0,"",'NEO GRP '!L45)</f>
        <v/>
      </c>
      <c r="D41" s="112" t="str">
        <f>IF('NEO GRP '!M45=0,"",'NEO GRP '!M45)</f>
        <v/>
      </c>
      <c r="E41" s="112" t="str">
        <f>IF('NEO GRP '!N45=0,"",'NEO GRP '!N45)</f>
        <v/>
      </c>
      <c r="F41" s="112" t="str">
        <f>IF('NEO GRP '!O45=0,"",'NEO GRP '!O45)</f>
        <v/>
      </c>
      <c r="G41" s="112" t="str">
        <f>IF('NEO GRP '!P45=0,"",'NEO GRP '!P45)</f>
        <v/>
      </c>
      <c r="H41" s="112" t="str">
        <f>IF('NEO GRP '!Q45=0,"",'NEO GRP '!Q45)</f>
        <v/>
      </c>
      <c r="I41" s="112" t="str">
        <f>IF('NEO GRP '!R45=0,"",'NEO GRP '!R45)</f>
        <v/>
      </c>
      <c r="J41" s="112" t="str">
        <f>IF('NEO GRP '!S45=0,"",'NEO GRP '!S45)</f>
        <v/>
      </c>
      <c r="K41" s="112" t="str">
        <f>IF('NEO GRP '!T45=0,"",'NEO GRP '!T45)</f>
        <v/>
      </c>
      <c r="L41" s="112" t="str">
        <f>IF('NEO GRP '!U45=0,"",'NEO GRP '!U45)</f>
        <v/>
      </c>
      <c r="M41" s="112" t="str">
        <f>IF('NEO GRP '!V45=0,"",'NEO GRP '!V45)</f>
        <v/>
      </c>
      <c r="N41" s="112" t="str">
        <f>IF('NEO GRP '!W45=0,"",'NEO GRP '!W45)</f>
        <v/>
      </c>
      <c r="O41" s="112" t="str">
        <f>IF('NEO GRP '!X45=0,"",'NEO GRP '!X45)</f>
        <v/>
      </c>
      <c r="P41" s="112" t="str">
        <f>IF('NEO GRP '!Y45=0,"",'NEO GRP '!Y45)</f>
        <v/>
      </c>
      <c r="Q41" s="113"/>
      <c r="R41" s="114">
        <f t="shared" si="3"/>
        <v>0</v>
      </c>
      <c r="S41" s="116">
        <f>R41*'NEO GRP '!I45</f>
        <v>0</v>
      </c>
      <c r="T41" s="117">
        <f>R41*'NEO GRP '!AY45</f>
        <v>0</v>
      </c>
    </row>
    <row r="42" spans="1:20" ht="23.25" customHeight="1">
      <c r="A42" s="73" t="str">
        <f>'NEO GRP '!D46</f>
        <v>NEO-33</v>
      </c>
      <c r="B42" s="82" t="str">
        <f>IF('NEO GRP '!E46=0,"",'NEO GRP '!E46)</f>
        <v/>
      </c>
      <c r="C42" s="112" t="str">
        <f>IF('NEO GRP '!L46=0,"",'NEO GRP '!L46)</f>
        <v/>
      </c>
      <c r="D42" s="112" t="str">
        <f>IF('NEO GRP '!M46=0,"",'NEO GRP '!M46)</f>
        <v/>
      </c>
      <c r="E42" s="112" t="str">
        <f>IF('NEO GRP '!N46=0,"",'NEO GRP '!N46)</f>
        <v/>
      </c>
      <c r="F42" s="112" t="str">
        <f>IF('NEO GRP '!O46=0,"",'NEO GRP '!O46)</f>
        <v/>
      </c>
      <c r="G42" s="112" t="str">
        <f>IF('NEO GRP '!P46=0,"",'NEO GRP '!P46)</f>
        <v/>
      </c>
      <c r="H42" s="112" t="str">
        <f>IF('NEO GRP '!Q46=0,"",'NEO GRP '!Q46)</f>
        <v/>
      </c>
      <c r="I42" s="112" t="str">
        <f>IF('NEO GRP '!R46=0,"",'NEO GRP '!R46)</f>
        <v/>
      </c>
      <c r="J42" s="112" t="str">
        <f>IF('NEO GRP '!S46=0,"",'NEO GRP '!S46)</f>
        <v/>
      </c>
      <c r="K42" s="112" t="str">
        <f>IF('NEO GRP '!T46=0,"",'NEO GRP '!T46)</f>
        <v/>
      </c>
      <c r="L42" s="112" t="str">
        <f>IF('NEO GRP '!U46=0,"",'NEO GRP '!U46)</f>
        <v/>
      </c>
      <c r="M42" s="112" t="str">
        <f>IF('NEO GRP '!V46=0,"",'NEO GRP '!V46)</f>
        <v/>
      </c>
      <c r="N42" s="112" t="str">
        <f>IF('NEO GRP '!W46=0,"",'NEO GRP '!W46)</f>
        <v/>
      </c>
      <c r="O42" s="112" t="str">
        <f>IF('NEO GRP '!X46=0,"",'NEO GRP '!X46)</f>
        <v/>
      </c>
      <c r="P42" s="112" t="str">
        <f>IF('NEO GRP '!Y46=0,"",'NEO GRP '!Y46)</f>
        <v/>
      </c>
      <c r="Q42" s="113"/>
      <c r="R42" s="114">
        <f t="shared" si="3"/>
        <v>0</v>
      </c>
      <c r="S42" s="116">
        <f>R42*'NEO GRP '!I46</f>
        <v>0</v>
      </c>
      <c r="T42" s="117">
        <f>R42*'NEO GRP '!AY46</f>
        <v>0</v>
      </c>
    </row>
    <row r="43" spans="1:20" ht="23.25" customHeight="1">
      <c r="A43" s="73" t="str">
        <f>'NEO GRP '!D47</f>
        <v>NEO-36</v>
      </c>
      <c r="B43" s="82" t="str">
        <f>IF('NEO GRP '!E47=0,"",'NEO GRP '!E47)</f>
        <v/>
      </c>
      <c r="C43" s="112" t="str">
        <f>IF('NEO GRP '!L47=0,"",'NEO GRP '!L47)</f>
        <v/>
      </c>
      <c r="D43" s="112" t="str">
        <f>IF('NEO GRP '!M47=0,"",'NEO GRP '!M47)</f>
        <v/>
      </c>
      <c r="E43" s="112" t="str">
        <f>IF('NEO GRP '!N47=0,"",'NEO GRP '!N47)</f>
        <v/>
      </c>
      <c r="F43" s="112" t="str">
        <f>IF('NEO GRP '!O47=0,"",'NEO GRP '!O47)</f>
        <v/>
      </c>
      <c r="G43" s="112" t="str">
        <f>IF('NEO GRP '!P47=0,"",'NEO GRP '!P47)</f>
        <v/>
      </c>
      <c r="H43" s="112" t="str">
        <f>IF('NEO GRP '!Q47=0,"",'NEO GRP '!Q47)</f>
        <v/>
      </c>
      <c r="I43" s="112" t="str">
        <f>IF('NEO GRP '!R47=0,"",'NEO GRP '!R47)</f>
        <v/>
      </c>
      <c r="J43" s="112" t="str">
        <f>IF('NEO GRP '!S47=0,"",'NEO GRP '!S47)</f>
        <v/>
      </c>
      <c r="K43" s="112" t="str">
        <f>IF('NEO GRP '!T47=0,"",'NEO GRP '!T47)</f>
        <v/>
      </c>
      <c r="L43" s="112" t="str">
        <f>IF('NEO GRP '!U47=0,"",'NEO GRP '!U47)</f>
        <v/>
      </c>
      <c r="M43" s="112" t="str">
        <f>IF('NEO GRP '!V47=0,"",'NEO GRP '!V47)</f>
        <v/>
      </c>
      <c r="N43" s="112" t="str">
        <f>IF('NEO GRP '!W47=0,"",'NEO GRP '!W47)</f>
        <v/>
      </c>
      <c r="O43" s="112" t="str">
        <f>IF('NEO GRP '!X47=0,"",'NEO GRP '!X47)</f>
        <v/>
      </c>
      <c r="P43" s="112" t="str">
        <f>IF('NEO GRP '!Y47=0,"",'NEO GRP '!Y47)</f>
        <v/>
      </c>
      <c r="Q43" s="113"/>
      <c r="R43" s="114">
        <f t="shared" si="3"/>
        <v>0</v>
      </c>
      <c r="S43" s="116">
        <f>R43*'NEO GRP '!I47</f>
        <v>0</v>
      </c>
      <c r="T43" s="117">
        <f>R43*'NEO GRP '!AY47</f>
        <v>0</v>
      </c>
    </row>
    <row r="44" spans="1:20" ht="23.25" customHeight="1">
      <c r="A44" s="73" t="str">
        <f>'NEO GRP '!D48</f>
        <v>NEO-37</v>
      </c>
      <c r="B44" s="82" t="str">
        <f>IF('NEO GRP '!E48=0,"",'NEO GRP '!E48)</f>
        <v/>
      </c>
      <c r="C44" s="112" t="str">
        <f>IF('NEO GRP '!L48=0,"",'NEO GRP '!L48)</f>
        <v/>
      </c>
      <c r="D44" s="112" t="str">
        <f>IF('NEO GRP '!M48=0,"",'NEO GRP '!M48)</f>
        <v/>
      </c>
      <c r="E44" s="112" t="str">
        <f>IF('NEO GRP '!N48=0,"",'NEO GRP '!N48)</f>
        <v/>
      </c>
      <c r="F44" s="112" t="str">
        <f>IF('NEO GRP '!O48=0,"",'NEO GRP '!O48)</f>
        <v/>
      </c>
      <c r="G44" s="112" t="str">
        <f>IF('NEO GRP '!P48=0,"",'NEO GRP '!P48)</f>
        <v/>
      </c>
      <c r="H44" s="112" t="str">
        <f>IF('NEO GRP '!Q48=0,"",'NEO GRP '!Q48)</f>
        <v/>
      </c>
      <c r="I44" s="112" t="str">
        <f>IF('NEO GRP '!R48=0,"",'NEO GRP '!R48)</f>
        <v/>
      </c>
      <c r="J44" s="112" t="str">
        <f>IF('NEO GRP '!S48=0,"",'NEO GRP '!S48)</f>
        <v/>
      </c>
      <c r="K44" s="112" t="str">
        <f>IF('NEO GRP '!T48=0,"",'NEO GRP '!T48)</f>
        <v/>
      </c>
      <c r="L44" s="112" t="str">
        <f>IF('NEO GRP '!U48=0,"",'NEO GRP '!U48)</f>
        <v/>
      </c>
      <c r="M44" s="112" t="str">
        <f>IF('NEO GRP '!V48=0,"",'NEO GRP '!V48)</f>
        <v/>
      </c>
      <c r="N44" s="112" t="str">
        <f>IF('NEO GRP '!W48=0,"",'NEO GRP '!W48)</f>
        <v/>
      </c>
      <c r="O44" s="112" t="str">
        <f>IF('NEO GRP '!X48=0,"",'NEO GRP '!X48)</f>
        <v/>
      </c>
      <c r="P44" s="112" t="str">
        <f>IF('NEO GRP '!Y48=0,"",'NEO GRP '!Y48)</f>
        <v/>
      </c>
      <c r="Q44" s="113"/>
      <c r="R44" s="114">
        <f t="shared" si="3"/>
        <v>0</v>
      </c>
      <c r="S44" s="116">
        <f>R44*'NEO GRP '!I48</f>
        <v>0</v>
      </c>
      <c r="T44" s="117">
        <f>R44*'NEO GRP '!AY48</f>
        <v>0</v>
      </c>
    </row>
    <row r="45" spans="1:20" ht="23.25" customHeight="1">
      <c r="A45" s="73" t="str">
        <f>'NEO GRP '!D49</f>
        <v>NEO-38</v>
      </c>
      <c r="B45" s="82" t="str">
        <f>IF('NEO GRP '!E49=0,"",'NEO GRP '!E49)</f>
        <v/>
      </c>
      <c r="C45" s="112" t="str">
        <f>IF('NEO GRP '!L49=0,"",'NEO GRP '!L49)</f>
        <v/>
      </c>
      <c r="D45" s="112" t="str">
        <f>IF('NEO GRP '!M49=0,"",'NEO GRP '!M49)</f>
        <v/>
      </c>
      <c r="E45" s="112" t="str">
        <f>IF('NEO GRP '!N49=0,"",'NEO GRP '!N49)</f>
        <v/>
      </c>
      <c r="F45" s="112" t="str">
        <f>IF('NEO GRP '!O49=0,"",'NEO GRP '!O49)</f>
        <v/>
      </c>
      <c r="G45" s="112" t="str">
        <f>IF('NEO GRP '!P49=0,"",'NEO GRP '!P49)</f>
        <v/>
      </c>
      <c r="H45" s="112" t="str">
        <f>IF('NEO GRP '!Q49=0,"",'NEO GRP '!Q49)</f>
        <v/>
      </c>
      <c r="I45" s="112" t="str">
        <f>IF('NEO GRP '!R49=0,"",'NEO GRP '!R49)</f>
        <v/>
      </c>
      <c r="J45" s="112" t="str">
        <f>IF('NEO GRP '!S49=0,"",'NEO GRP '!S49)</f>
        <v/>
      </c>
      <c r="K45" s="112" t="str">
        <f>IF('NEO GRP '!T49=0,"",'NEO GRP '!T49)</f>
        <v/>
      </c>
      <c r="L45" s="112" t="str">
        <f>IF('NEO GRP '!U49=0,"",'NEO GRP '!U49)</f>
        <v/>
      </c>
      <c r="M45" s="112" t="str">
        <f>IF('NEO GRP '!V49=0,"",'NEO GRP '!V49)</f>
        <v/>
      </c>
      <c r="N45" s="112" t="str">
        <f>IF('NEO GRP '!W49=0,"",'NEO GRP '!W49)</f>
        <v/>
      </c>
      <c r="O45" s="112" t="str">
        <f>IF('NEO GRP '!X49=0,"",'NEO GRP '!X49)</f>
        <v/>
      </c>
      <c r="P45" s="112" t="str">
        <f>IF('NEO GRP '!Y49=0,"",'NEO GRP '!Y49)</f>
        <v/>
      </c>
      <c r="Q45" s="113"/>
      <c r="R45" s="114">
        <f t="shared" si="3"/>
        <v>0</v>
      </c>
      <c r="S45" s="116">
        <f>R45*'NEO GRP '!I49</f>
        <v>0</v>
      </c>
      <c r="T45" s="117">
        <f>R45*'NEO GRP '!AY49</f>
        <v>0</v>
      </c>
    </row>
    <row r="46" spans="1:20" ht="23.25" customHeight="1">
      <c r="A46" s="73" t="str">
        <f>'NEO GRP '!D50</f>
        <v>NEO-39</v>
      </c>
      <c r="B46" s="82" t="str">
        <f>IF('NEO GRP '!E50=0,"",'NEO GRP '!E50)</f>
        <v/>
      </c>
      <c r="C46" s="112" t="str">
        <f>IF('NEO GRP '!L50=0,"",'NEO GRP '!L50)</f>
        <v/>
      </c>
      <c r="D46" s="112" t="str">
        <f>IF('NEO GRP '!M50=0,"",'NEO GRP '!M50)</f>
        <v/>
      </c>
      <c r="E46" s="112" t="str">
        <f>IF('NEO GRP '!N50=0,"",'NEO GRP '!N50)</f>
        <v/>
      </c>
      <c r="F46" s="112" t="str">
        <f>IF('NEO GRP '!O50=0,"",'NEO GRP '!O50)</f>
        <v/>
      </c>
      <c r="G46" s="112" t="str">
        <f>IF('NEO GRP '!P50=0,"",'NEO GRP '!P50)</f>
        <v/>
      </c>
      <c r="H46" s="112" t="str">
        <f>IF('NEO GRP '!Q50=0,"",'NEO GRP '!Q50)</f>
        <v/>
      </c>
      <c r="I46" s="112" t="str">
        <f>IF('NEO GRP '!R50=0,"",'NEO GRP '!R50)</f>
        <v/>
      </c>
      <c r="J46" s="112" t="str">
        <f>IF('NEO GRP '!S50=0,"",'NEO GRP '!S50)</f>
        <v/>
      </c>
      <c r="K46" s="112" t="str">
        <f>IF('NEO GRP '!T50=0,"",'NEO GRP '!T50)</f>
        <v/>
      </c>
      <c r="L46" s="112" t="str">
        <f>IF('NEO GRP '!U50=0,"",'NEO GRP '!U50)</f>
        <v/>
      </c>
      <c r="M46" s="112" t="str">
        <f>IF('NEO GRP '!V50=0,"",'NEO GRP '!V50)</f>
        <v/>
      </c>
      <c r="N46" s="112" t="str">
        <f>IF('NEO GRP '!W50=0,"",'NEO GRP '!W50)</f>
        <v/>
      </c>
      <c r="O46" s="112" t="str">
        <f>IF('NEO GRP '!X50=0,"",'NEO GRP '!X50)</f>
        <v/>
      </c>
      <c r="P46" s="112" t="str">
        <f>IF('NEO GRP '!Y50=0,"",'NEO GRP '!Y50)</f>
        <v/>
      </c>
      <c r="Q46" s="113"/>
      <c r="R46" s="114">
        <f t="shared" si="3"/>
        <v>0</v>
      </c>
      <c r="S46" s="116">
        <f>R46*'NEO GRP '!I50</f>
        <v>0</v>
      </c>
      <c r="T46" s="117">
        <f>R46*'NEO GRP '!AY50</f>
        <v>0</v>
      </c>
    </row>
    <row r="47" spans="1:20" ht="23.25" customHeight="1">
      <c r="A47" s="73" t="str">
        <f>'NEO GRP '!D51</f>
        <v>NEO-40</v>
      </c>
      <c r="B47" s="82" t="str">
        <f>IF('NEO GRP '!E51=0,"",'NEO GRP '!E51)</f>
        <v/>
      </c>
      <c r="C47" s="112" t="str">
        <f>IF('NEO GRP '!L51=0,"",'NEO GRP '!L51)</f>
        <v/>
      </c>
      <c r="D47" s="112" t="str">
        <f>IF('NEO GRP '!M51=0,"",'NEO GRP '!M51)</f>
        <v/>
      </c>
      <c r="E47" s="112" t="str">
        <f>IF('NEO GRP '!N51=0,"",'NEO GRP '!N51)</f>
        <v/>
      </c>
      <c r="F47" s="112" t="str">
        <f>IF('NEO GRP '!O51=0,"",'NEO GRP '!O51)</f>
        <v/>
      </c>
      <c r="G47" s="112" t="str">
        <f>IF('NEO GRP '!P51=0,"",'NEO GRP '!P51)</f>
        <v/>
      </c>
      <c r="H47" s="112" t="str">
        <f>IF('NEO GRP '!Q51=0,"",'NEO GRP '!Q51)</f>
        <v/>
      </c>
      <c r="I47" s="112" t="str">
        <f>IF('NEO GRP '!R51=0,"",'NEO GRP '!R51)</f>
        <v/>
      </c>
      <c r="J47" s="112" t="str">
        <f>IF('NEO GRP '!S51=0,"",'NEO GRP '!S51)</f>
        <v/>
      </c>
      <c r="K47" s="112" t="str">
        <f>IF('NEO GRP '!T51=0,"",'NEO GRP '!T51)</f>
        <v/>
      </c>
      <c r="L47" s="112" t="str">
        <f>IF('NEO GRP '!U51=0,"",'NEO GRP '!U51)</f>
        <v/>
      </c>
      <c r="M47" s="112" t="str">
        <f>IF('NEO GRP '!V51=0,"",'NEO GRP '!V51)</f>
        <v/>
      </c>
      <c r="N47" s="112" t="str">
        <f>IF('NEO GRP '!W51=0,"",'NEO GRP '!W51)</f>
        <v/>
      </c>
      <c r="O47" s="112" t="str">
        <f>IF('NEO GRP '!X51=0,"",'NEO GRP '!X51)</f>
        <v/>
      </c>
      <c r="P47" s="112" t="str">
        <f>IF('NEO GRP '!Y51=0,"",'NEO GRP '!Y51)</f>
        <v/>
      </c>
      <c r="Q47" s="113"/>
      <c r="R47" s="114">
        <f t="shared" si="3"/>
        <v>0</v>
      </c>
      <c r="S47" s="116">
        <f>R47*'NEO GRP '!I51</f>
        <v>0</v>
      </c>
      <c r="T47" s="117">
        <f>R47*'NEO GRP '!AY51</f>
        <v>0</v>
      </c>
    </row>
    <row r="48" spans="1:20" ht="23.25" customHeight="1">
      <c r="A48" s="306" t="s">
        <v>951</v>
      </c>
    </row>
    <row r="49" spans="1:20" ht="42" customHeight="1">
      <c r="A49" s="71" t="s">
        <v>929</v>
      </c>
      <c r="B49" s="302" t="s">
        <v>952</v>
      </c>
      <c r="C49" s="303" t="s">
        <v>930</v>
      </c>
      <c r="D49" s="654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6"/>
      <c r="Q49" s="88"/>
      <c r="R49" s="304" t="s">
        <v>932</v>
      </c>
      <c r="S49" s="304" t="s">
        <v>933</v>
      </c>
      <c r="T49" s="305" t="s">
        <v>934</v>
      </c>
    </row>
    <row r="50" spans="1:20" ht="23.25" customHeight="1">
      <c r="A50" s="73" t="s">
        <v>210</v>
      </c>
      <c r="B50" s="73" t="s">
        <v>931</v>
      </c>
      <c r="C50" s="72" t="str">
        <f>IF('NEO GRP '!Z12=0,"",'NEO GRP '!Z12)</f>
        <v/>
      </c>
      <c r="D50" s="654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6"/>
      <c r="Q50" s="88"/>
      <c r="R50" s="88">
        <f>SUM(C50:P50)</f>
        <v>0</v>
      </c>
      <c r="S50" s="88">
        <f>R50*'NEO GRP '!I12</f>
        <v>0</v>
      </c>
      <c r="T50" s="72">
        <f>R50*'NEO GRP '!AY12</f>
        <v>0</v>
      </c>
    </row>
    <row r="51" spans="1:20" ht="23.25" customHeight="1">
      <c r="A51" s="73" t="s">
        <v>211</v>
      </c>
      <c r="B51" s="73" t="s">
        <v>931</v>
      </c>
      <c r="C51" s="72" t="str">
        <f>IF('NEO GRP '!Z14=0,"",'NEO GRP '!Z14)</f>
        <v/>
      </c>
      <c r="D51" s="654"/>
      <c r="E51" s="655"/>
      <c r="F51" s="655"/>
      <c r="G51" s="655"/>
      <c r="H51" s="655"/>
      <c r="I51" s="655"/>
      <c r="J51" s="655"/>
      <c r="K51" s="655"/>
      <c r="L51" s="655"/>
      <c r="M51" s="655"/>
      <c r="N51" s="655"/>
      <c r="O51" s="655"/>
      <c r="P51" s="656"/>
      <c r="Q51" s="88"/>
      <c r="R51" s="88">
        <f t="shared" ref="R51:R61" si="4">SUM(C51:P51)</f>
        <v>0</v>
      </c>
      <c r="S51" s="88">
        <f>R51*'NEO GRP '!I14</f>
        <v>0</v>
      </c>
      <c r="T51" s="72">
        <f>R51*'NEO GRP '!AY14</f>
        <v>0</v>
      </c>
    </row>
    <row r="52" spans="1:20" ht="23.25" customHeight="1">
      <c r="A52" s="73" t="s">
        <v>213</v>
      </c>
      <c r="B52" s="73" t="s">
        <v>931</v>
      </c>
      <c r="C52" s="72" t="str">
        <f>IF('NEO GRP '!Z16=0,"",'NEO GRP '!Z16)</f>
        <v/>
      </c>
      <c r="D52" s="654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6"/>
      <c r="Q52" s="88"/>
      <c r="R52" s="88">
        <f t="shared" si="4"/>
        <v>0</v>
      </c>
      <c r="S52" s="88">
        <f>R52*'NEO GRP '!I16</f>
        <v>0</v>
      </c>
      <c r="T52" s="72">
        <f>R52*'NEO GRP '!AY16</f>
        <v>0</v>
      </c>
    </row>
    <row r="53" spans="1:20" ht="23.25" customHeight="1">
      <c r="A53" s="73" t="s">
        <v>215</v>
      </c>
      <c r="B53" s="73" t="s">
        <v>931</v>
      </c>
      <c r="C53" s="72" t="str">
        <f>IF('NEO GRP '!Z18=0,"",'NEO GRP '!Z18)</f>
        <v/>
      </c>
      <c r="D53" s="654"/>
      <c r="E53" s="655"/>
      <c r="F53" s="655"/>
      <c r="G53" s="655"/>
      <c r="H53" s="655"/>
      <c r="I53" s="655"/>
      <c r="J53" s="655"/>
      <c r="K53" s="655"/>
      <c r="L53" s="655"/>
      <c r="M53" s="655"/>
      <c r="N53" s="655"/>
      <c r="O53" s="655"/>
      <c r="P53" s="656"/>
      <c r="Q53" s="88"/>
      <c r="R53" s="88">
        <f t="shared" si="4"/>
        <v>0</v>
      </c>
      <c r="S53" s="88">
        <f>R53*'NEO GRP '!I18</f>
        <v>0</v>
      </c>
      <c r="T53" s="72">
        <f>R53*'NEO GRP '!AY18</f>
        <v>0</v>
      </c>
    </row>
    <row r="54" spans="1:20" ht="23.25" customHeight="1">
      <c r="A54" s="73" t="s">
        <v>217</v>
      </c>
      <c r="B54" s="73" t="s">
        <v>931</v>
      </c>
      <c r="C54" s="72" t="str">
        <f>IF('NEO GRP '!Z20=0,"",'NEO GRP '!Z20)</f>
        <v/>
      </c>
      <c r="D54" s="654"/>
      <c r="E54" s="655"/>
      <c r="F54" s="655"/>
      <c r="G54" s="655"/>
      <c r="H54" s="655"/>
      <c r="I54" s="655"/>
      <c r="J54" s="655"/>
      <c r="K54" s="655"/>
      <c r="L54" s="655"/>
      <c r="M54" s="655"/>
      <c r="N54" s="655"/>
      <c r="O54" s="655"/>
      <c r="P54" s="656"/>
      <c r="Q54" s="88"/>
      <c r="R54" s="88">
        <f t="shared" si="4"/>
        <v>0</v>
      </c>
      <c r="S54" s="88">
        <f>R54*'NEO GRP '!I20</f>
        <v>0</v>
      </c>
      <c r="T54" s="72">
        <f>R54*'NEO GRP '!AY20</f>
        <v>0</v>
      </c>
    </row>
    <row r="55" spans="1:20" ht="23.25" customHeight="1">
      <c r="A55" s="73" t="s">
        <v>219</v>
      </c>
      <c r="B55" s="73" t="s">
        <v>931</v>
      </c>
      <c r="C55" s="72" t="str">
        <f>IF('NEO GRP '!Z22=0,"",'NEO GRP '!Z22)</f>
        <v/>
      </c>
      <c r="D55" s="654"/>
      <c r="E55" s="655"/>
      <c r="F55" s="655"/>
      <c r="G55" s="655"/>
      <c r="H55" s="655"/>
      <c r="I55" s="655"/>
      <c r="J55" s="655"/>
      <c r="K55" s="655"/>
      <c r="L55" s="655"/>
      <c r="M55" s="655"/>
      <c r="N55" s="655"/>
      <c r="O55" s="655"/>
      <c r="P55" s="656"/>
      <c r="Q55" s="88"/>
      <c r="R55" s="88">
        <f t="shared" si="4"/>
        <v>0</v>
      </c>
      <c r="S55" s="88">
        <f>R55*'NEO GRP '!I22</f>
        <v>0</v>
      </c>
      <c r="T55" s="72">
        <f>R55*'NEO GRP '!AY22</f>
        <v>0</v>
      </c>
    </row>
    <row r="56" spans="1:20" ht="23.25" customHeight="1">
      <c r="A56" s="73" t="s">
        <v>232</v>
      </c>
      <c r="B56" s="73" t="s">
        <v>931</v>
      </c>
      <c r="C56" s="72" t="str">
        <f>IF('NEO GRP '!Z24=0,"",'NEO GRP '!Z24)</f>
        <v/>
      </c>
      <c r="D56" s="654"/>
      <c r="E56" s="655"/>
      <c r="F56" s="655"/>
      <c r="G56" s="655"/>
      <c r="H56" s="655"/>
      <c r="I56" s="655"/>
      <c r="J56" s="655"/>
      <c r="K56" s="655"/>
      <c r="L56" s="655"/>
      <c r="M56" s="655"/>
      <c r="N56" s="655"/>
      <c r="O56" s="655"/>
      <c r="P56" s="656"/>
      <c r="Q56" s="88"/>
      <c r="R56" s="88">
        <f t="shared" si="4"/>
        <v>0</v>
      </c>
      <c r="S56" s="88">
        <f>R56*'NEO GRP '!I24</f>
        <v>0</v>
      </c>
      <c r="T56" s="72">
        <f>R56*'NEO GRP '!AY24</f>
        <v>0</v>
      </c>
    </row>
    <row r="57" spans="1:20" ht="23.25" customHeight="1">
      <c r="A57" s="73" t="s">
        <v>234</v>
      </c>
      <c r="B57" s="73" t="s">
        <v>931</v>
      </c>
      <c r="C57" s="72" t="str">
        <f>IF('NEO GRP '!Z26=0,"",'NEO GRP '!Z26)</f>
        <v/>
      </c>
      <c r="D57" s="654"/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6"/>
      <c r="Q57" s="88"/>
      <c r="R57" s="88">
        <f t="shared" si="4"/>
        <v>0</v>
      </c>
      <c r="S57" s="88">
        <f>R57*'NEO GRP '!I26</f>
        <v>0</v>
      </c>
      <c r="T57" s="72">
        <f>R57*'NEO GRP '!AY26</f>
        <v>0</v>
      </c>
    </row>
    <row r="58" spans="1:20" ht="23.25" customHeight="1">
      <c r="A58" s="73" t="s">
        <v>236</v>
      </c>
      <c r="B58" s="73" t="s">
        <v>931</v>
      </c>
      <c r="C58" s="72" t="str">
        <f>IF('NEO GRP '!Z28=0,"",'NEO GRP '!Z28)</f>
        <v/>
      </c>
      <c r="D58" s="654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6"/>
      <c r="Q58" s="88"/>
      <c r="R58" s="88">
        <f t="shared" si="4"/>
        <v>0</v>
      </c>
      <c r="S58" s="88">
        <f>R58*'NEO GRP '!I28</f>
        <v>0</v>
      </c>
      <c r="T58" s="72">
        <f>R58*'NEO GRP '!AY28</f>
        <v>0</v>
      </c>
    </row>
    <row r="59" spans="1:20" ht="23.25" customHeight="1">
      <c r="A59" s="73" t="s">
        <v>238</v>
      </c>
      <c r="B59" s="73" t="s">
        <v>931</v>
      </c>
      <c r="C59" s="72" t="str">
        <f>IF('NEO GRP '!Z30=0,"",'NEO GRP '!Z30)</f>
        <v/>
      </c>
      <c r="D59" s="654"/>
      <c r="E59" s="655"/>
      <c r="F59" s="655"/>
      <c r="G59" s="655"/>
      <c r="H59" s="655"/>
      <c r="I59" s="655"/>
      <c r="J59" s="655"/>
      <c r="K59" s="655"/>
      <c r="L59" s="655"/>
      <c r="M59" s="655"/>
      <c r="N59" s="655"/>
      <c r="O59" s="655"/>
      <c r="P59" s="656"/>
      <c r="Q59" s="88"/>
      <c r="R59" s="88">
        <f t="shared" si="4"/>
        <v>0</v>
      </c>
      <c r="S59" s="88">
        <f>R59*'NEO GRP '!I30</f>
        <v>0</v>
      </c>
      <c r="T59" s="72">
        <f>R59*'NEO GRP '!AY30</f>
        <v>0</v>
      </c>
    </row>
    <row r="60" spans="1:20" ht="23.25" customHeight="1">
      <c r="A60" s="73" t="s">
        <v>241</v>
      </c>
      <c r="B60" s="73" t="s">
        <v>931</v>
      </c>
      <c r="C60" s="72" t="str">
        <f>IF('NEO GRP '!Z32=0,"",'NEO GRP '!Z32)</f>
        <v/>
      </c>
      <c r="D60" s="654"/>
      <c r="E60" s="655"/>
      <c r="F60" s="655"/>
      <c r="G60" s="655"/>
      <c r="H60" s="655"/>
      <c r="I60" s="655"/>
      <c r="J60" s="655"/>
      <c r="K60" s="655"/>
      <c r="L60" s="655"/>
      <c r="M60" s="655"/>
      <c r="N60" s="655"/>
      <c r="O60" s="655"/>
      <c r="P60" s="656"/>
      <c r="Q60" s="88"/>
      <c r="R60" s="88">
        <f t="shared" si="4"/>
        <v>0</v>
      </c>
      <c r="S60" s="88">
        <f>R60*'NEO GRP '!I32</f>
        <v>0</v>
      </c>
      <c r="T60" s="72">
        <f>R60*'NEO GRP '!AY32</f>
        <v>0</v>
      </c>
    </row>
    <row r="61" spans="1:20" ht="23.25" customHeight="1">
      <c r="A61" s="73" t="s">
        <v>242</v>
      </c>
      <c r="B61" s="73" t="s">
        <v>931</v>
      </c>
      <c r="C61" s="72" t="str">
        <f>IF('NEO GRP '!Z34=0,"",'NEO GRP '!Z34)</f>
        <v/>
      </c>
      <c r="D61" s="654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6"/>
      <c r="Q61" s="88"/>
      <c r="R61" s="88">
        <f t="shared" si="4"/>
        <v>0</v>
      </c>
      <c r="S61" s="88">
        <f>R61*'NEO GRP '!I34</f>
        <v>0</v>
      </c>
      <c r="T61" s="72">
        <f>R61*'NEO GRP '!AY34</f>
        <v>0</v>
      </c>
    </row>
  </sheetData>
  <sheetProtection selectLockedCells="1" selectUnlockedCells="1"/>
  <autoFilter ref="R6:R43" xr:uid="{00000000-0009-0000-0000-000004000000}"/>
  <mergeCells count="22">
    <mergeCell ref="D59:P59"/>
    <mergeCell ref="D60:P60"/>
    <mergeCell ref="D61:P61"/>
    <mergeCell ref="D54:P54"/>
    <mergeCell ref="D55:P55"/>
    <mergeCell ref="D56:P56"/>
    <mergeCell ref="D57:P57"/>
    <mergeCell ref="D58:P58"/>
    <mergeCell ref="D49:P49"/>
    <mergeCell ref="D50:P50"/>
    <mergeCell ref="D51:P51"/>
    <mergeCell ref="D52:P52"/>
    <mergeCell ref="D53:P53"/>
    <mergeCell ref="A1:D2"/>
    <mergeCell ref="A4:L4"/>
    <mergeCell ref="M4:R4"/>
    <mergeCell ref="A3:B3"/>
    <mergeCell ref="H1:J1"/>
    <mergeCell ref="H2:J2"/>
    <mergeCell ref="L2:M2"/>
    <mergeCell ref="L1:M1"/>
    <mergeCell ref="M3:P3"/>
  </mergeCells>
  <phoneticPr fontId="10" type="noConversion"/>
  <conditionalFormatting sqref="A6:P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{E4687377-9CEC-4E55-B56D-2CB21AD7367F}</x14:id>
        </ext>
      </extLst>
    </cfRule>
  </conditionalFormatting>
  <pageMargins left="0.25" right="0.25" top="0.75" bottom="0.75" header="0.3" footer="0.3"/>
  <pageSetup paperSize="9" orientation="portrait" horizontalDpi="4294967292" verticalDpi="4294967292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687377-9CEC-4E55-B56D-2CB21AD736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A6:P6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Q49"/>
  <sheetViews>
    <sheetView showGridLines="0" zoomScaleNormal="100" workbookViewId="0">
      <selection activeCell="B4" sqref="B4"/>
    </sheetView>
  </sheetViews>
  <sheetFormatPr defaultColWidth="12.296875" defaultRowHeight="15.6"/>
  <cols>
    <col min="1" max="1" width="8.796875" style="76" customWidth="1"/>
    <col min="2" max="2" width="5.8984375" style="76" customWidth="1"/>
    <col min="3" max="4" width="5.19921875" style="76" customWidth="1"/>
    <col min="5" max="15" width="5.19921875" style="75" customWidth="1"/>
    <col min="16" max="16" width="6.796875" style="75" customWidth="1"/>
    <col min="17" max="17" width="6.5" style="75" customWidth="1"/>
    <col min="18" max="18" width="10.5" style="76" customWidth="1"/>
    <col min="19" max="19" width="4.796875" style="76" customWidth="1"/>
    <col min="20" max="16384" width="12.296875" style="76"/>
  </cols>
  <sheetData>
    <row r="1" spans="1:17" ht="29.25" customHeight="1">
      <c r="A1" s="657">
        <f>'GRP PRODUCTION LIST NEO'!A4:L4</f>
        <v>0</v>
      </c>
      <c r="B1" s="657"/>
      <c r="C1" s="657"/>
      <c r="D1" s="657"/>
      <c r="E1" s="657"/>
      <c r="F1" s="657"/>
      <c r="G1" s="657"/>
      <c r="H1" s="657"/>
      <c r="I1" s="657"/>
      <c r="J1" s="89"/>
      <c r="L1" s="658">
        <f>'GRP PRODUCTION LIST NEO'!M4</f>
        <v>0</v>
      </c>
      <c r="M1" s="658"/>
      <c r="N1" s="83"/>
      <c r="O1" s="83"/>
    </row>
    <row r="2" spans="1:17" s="49" customFormat="1" ht="24" customHeight="1">
      <c r="P2" s="481">
        <f>SUM(P4:P44)</f>
        <v>0</v>
      </c>
    </row>
    <row r="3" spans="1:17" ht="60" customHeight="1">
      <c r="A3" s="77" t="s">
        <v>17</v>
      </c>
      <c r="B3" s="309" t="s">
        <v>953</v>
      </c>
      <c r="C3" s="84" t="s">
        <v>1</v>
      </c>
      <c r="D3" s="84" t="s">
        <v>2</v>
      </c>
      <c r="E3" s="84" t="s">
        <v>10</v>
      </c>
      <c r="F3" s="84" t="s">
        <v>32</v>
      </c>
      <c r="G3" s="84" t="s">
        <v>3</v>
      </c>
      <c r="H3" s="84" t="s">
        <v>13</v>
      </c>
      <c r="I3" s="84" t="s">
        <v>19</v>
      </c>
      <c r="J3" s="84" t="s">
        <v>119</v>
      </c>
      <c r="K3" s="84" t="s">
        <v>14</v>
      </c>
      <c r="L3" s="84" t="s">
        <v>15</v>
      </c>
      <c r="M3" s="84" t="s">
        <v>18</v>
      </c>
      <c r="N3" s="84" t="s">
        <v>106</v>
      </c>
      <c r="O3" s="84" t="s">
        <v>107</v>
      </c>
      <c r="P3" s="78" t="s">
        <v>21</v>
      </c>
      <c r="Q3" s="76"/>
    </row>
    <row r="4" spans="1:17" ht="23.25" customHeight="1">
      <c r="A4" s="79" t="str">
        <f>'NEO GRP '!D11</f>
        <v>NEO-1</v>
      </c>
      <c r="B4" s="532"/>
      <c r="C4" s="533" t="str">
        <f>IF('NEO GRP '!L11=0,"",'NEO GRP '!L11)</f>
        <v/>
      </c>
      <c r="D4" s="533" t="str">
        <f>IF('NEO GRP '!M11=0,"",'NEO GRP '!M11)</f>
        <v/>
      </c>
      <c r="E4" s="533" t="str">
        <f>IF('NEO GRP '!N11=0,"",'NEO GRP '!N11)</f>
        <v/>
      </c>
      <c r="F4" s="533" t="str">
        <f>IF('NEO GRP '!O11=0,"",'NEO GRP '!O11)</f>
        <v/>
      </c>
      <c r="G4" s="533" t="str">
        <f>IF('NEO GRP '!P11=0,"",'NEO GRP '!P11)</f>
        <v/>
      </c>
      <c r="H4" s="533" t="str">
        <f>IF('NEO GRP '!Q11=0,"",'NEO GRP '!Q11)</f>
        <v/>
      </c>
      <c r="I4" s="533" t="str">
        <f>IF('NEO GRP '!R11=0,"",'NEO GRP '!R11)</f>
        <v/>
      </c>
      <c r="J4" s="533" t="str">
        <f>IF('NEO GRP '!S11=0,"",'NEO GRP '!S11)</f>
        <v/>
      </c>
      <c r="K4" s="533" t="str">
        <f>IF('NEO GRP '!T11=0,"",'NEO GRP '!T11)</f>
        <v/>
      </c>
      <c r="L4" s="533" t="str">
        <f>IF('NEO GRP '!U11=0,"",'NEO GRP '!U11)</f>
        <v/>
      </c>
      <c r="M4" s="533" t="str">
        <f>IF('NEO GRP '!V11=0,"",'NEO GRP '!V11)</f>
        <v/>
      </c>
      <c r="N4" s="533" t="str">
        <f>IF('NEO GRP '!W11=0,"",'NEO GRP '!W11)</f>
        <v/>
      </c>
      <c r="O4" s="533" t="str">
        <f>IF('NEO GRP '!X11=0,"",'NEO GRP '!X11)</f>
        <v/>
      </c>
      <c r="P4" s="533">
        <f>SUM(B4:O4)</f>
        <v>0</v>
      </c>
      <c r="Q4" s="76"/>
    </row>
    <row r="5" spans="1:17" ht="23.25" customHeight="1">
      <c r="A5" s="79" t="str">
        <f>'NEO GRP '!D12</f>
        <v>NEO-1-DT</v>
      </c>
      <c r="B5" s="532" t="str">
        <f>IF('NEO GRP '!Z12,"MDT"," ")</f>
        <v xml:space="preserve"> </v>
      </c>
      <c r="C5" s="533" t="str">
        <f>IF('NEO GRP '!L12=0,"",'NEO GRP '!L12)</f>
        <v/>
      </c>
      <c r="D5" s="533" t="str">
        <f>IF('NEO GRP '!M12=0,"",'NEO GRP '!M12)</f>
        <v/>
      </c>
      <c r="E5" s="533" t="str">
        <f>IF('NEO GRP '!N12=0,"",'NEO GRP '!N12)</f>
        <v/>
      </c>
      <c r="F5" s="533" t="str">
        <f>IF('NEO GRP '!O12=0,"",'NEO GRP '!O12)</f>
        <v/>
      </c>
      <c r="G5" s="533" t="str">
        <f>IF('NEO GRP '!P12=0,"",'NEO GRP '!P12)</f>
        <v/>
      </c>
      <c r="H5" s="533" t="str">
        <f>IF('NEO GRP '!Q12=0,"",'NEO GRP '!Q12)</f>
        <v/>
      </c>
      <c r="I5" s="533" t="str">
        <f>IF('NEO GRP '!R12=0,"",'NEO GRP '!R12)</f>
        <v/>
      </c>
      <c r="J5" s="533" t="str">
        <f>IF('NEO GRP '!S12=0,"",'NEO GRP '!S12)</f>
        <v/>
      </c>
      <c r="K5" s="533" t="str">
        <f>IF('NEO GRP '!T12=0,"",'NEO GRP '!T12)</f>
        <v/>
      </c>
      <c r="L5" s="533" t="str">
        <f>IF('NEO GRP '!U12=0,"",'NEO GRP '!U12)</f>
        <v/>
      </c>
      <c r="M5" s="533" t="str">
        <f>IF('NEO GRP '!V12=0,"",'NEO GRP '!V12)</f>
        <v/>
      </c>
      <c r="N5" s="533" t="str">
        <f>IF('NEO GRP '!W12=0,"",'NEO GRP '!W12)</f>
        <v/>
      </c>
      <c r="O5" s="533" t="str">
        <f>IF('NEO GRP '!X12=0,"",'NEO GRP '!X12)</f>
        <v/>
      </c>
      <c r="P5" s="533">
        <f>'GRP PRODUCTION LIST NEO'!R9+'GRP PRODUCTION LIST NEO'!R50</f>
        <v>0</v>
      </c>
      <c r="Q5" s="76"/>
    </row>
    <row r="6" spans="1:17" ht="23.25" customHeight="1">
      <c r="A6" s="79" t="str">
        <f>'NEO GRP '!D13</f>
        <v>NEO-2</v>
      </c>
      <c r="B6" s="532"/>
      <c r="C6" s="533" t="str">
        <f>IF('NEO GRP '!L13=0,"",'NEO GRP '!L13)</f>
        <v/>
      </c>
      <c r="D6" s="533" t="str">
        <f>IF('NEO GRP '!M13=0,"",'NEO GRP '!M13)</f>
        <v/>
      </c>
      <c r="E6" s="533" t="str">
        <f>IF('NEO GRP '!N13=0,"",'NEO GRP '!N13)</f>
        <v/>
      </c>
      <c r="F6" s="533" t="str">
        <f>IF('NEO GRP '!O13=0,"",'NEO GRP '!O13)</f>
        <v/>
      </c>
      <c r="G6" s="533" t="str">
        <f>IF('NEO GRP '!P13=0,"",'NEO GRP '!P13)</f>
        <v/>
      </c>
      <c r="H6" s="533" t="str">
        <f>IF('NEO GRP '!Q13=0,"",'NEO GRP '!Q13)</f>
        <v/>
      </c>
      <c r="I6" s="533" t="str">
        <f>IF('NEO GRP '!R13=0,"",'NEO GRP '!R13)</f>
        <v/>
      </c>
      <c r="J6" s="533" t="str">
        <f>IF('NEO GRP '!S13=0,"",'NEO GRP '!S13)</f>
        <v/>
      </c>
      <c r="K6" s="533" t="str">
        <f>IF('NEO GRP '!T13=0,"",'NEO GRP '!T13)</f>
        <v/>
      </c>
      <c r="L6" s="533" t="str">
        <f>IF('NEO GRP '!U13=0,"",'NEO GRP '!U13)</f>
        <v/>
      </c>
      <c r="M6" s="533" t="str">
        <f>IF('NEO GRP '!V13=0,"",'NEO GRP '!V13)</f>
        <v/>
      </c>
      <c r="N6" s="533" t="str">
        <f>IF('NEO GRP '!W13=0,"",'NEO GRP '!W13)</f>
        <v/>
      </c>
      <c r="O6" s="533" t="str">
        <f>IF('NEO GRP '!X13=0,"",'NEO GRP '!X13)</f>
        <v/>
      </c>
      <c r="P6" s="533">
        <f t="shared" ref="P6:P26" si="0">SUM(B6:O6)</f>
        <v>0</v>
      </c>
      <c r="Q6" s="76"/>
    </row>
    <row r="7" spans="1:17" ht="23.25" customHeight="1">
      <c r="A7" s="79" t="str">
        <f>'NEO GRP '!D14</f>
        <v>NEO-2-DT</v>
      </c>
      <c r="B7" s="532" t="str">
        <f>IF('NEO GRP '!Z14,"MDT"," ")</f>
        <v xml:space="preserve"> </v>
      </c>
      <c r="C7" s="533" t="str">
        <f>IF('NEO GRP '!L14=0,"",'NEO GRP '!L14)</f>
        <v/>
      </c>
      <c r="D7" s="533" t="str">
        <f>IF('NEO GRP '!M14=0,"",'NEO GRP '!M14)</f>
        <v/>
      </c>
      <c r="E7" s="533" t="str">
        <f>IF('NEO GRP '!N14=0,"",'NEO GRP '!N14)</f>
        <v/>
      </c>
      <c r="F7" s="533" t="str">
        <f>IF('NEO GRP '!O14=0,"",'NEO GRP '!O14)</f>
        <v/>
      </c>
      <c r="G7" s="533" t="str">
        <f>IF('NEO GRP '!P14=0,"",'NEO GRP '!P14)</f>
        <v/>
      </c>
      <c r="H7" s="533" t="str">
        <f>IF('NEO GRP '!Q14=0,"",'NEO GRP '!Q14)</f>
        <v/>
      </c>
      <c r="I7" s="533" t="str">
        <f>IF('NEO GRP '!R14=0,"",'NEO GRP '!R14)</f>
        <v/>
      </c>
      <c r="J7" s="533" t="str">
        <f>IF('NEO GRP '!S14=0,"",'NEO GRP '!S14)</f>
        <v/>
      </c>
      <c r="K7" s="533" t="str">
        <f>IF('NEO GRP '!T14=0,"",'NEO GRP '!T14)</f>
        <v/>
      </c>
      <c r="L7" s="533" t="str">
        <f>IF('NEO GRP '!U14=0,"",'NEO GRP '!U14)</f>
        <v/>
      </c>
      <c r="M7" s="533" t="str">
        <f>IF('NEO GRP '!V14=0,"",'NEO GRP '!V14)</f>
        <v/>
      </c>
      <c r="N7" s="533" t="str">
        <f>IF('NEO GRP '!W14=0,"",'NEO GRP '!W14)</f>
        <v/>
      </c>
      <c r="O7" s="533" t="str">
        <f>IF('NEO GRP '!X14=0,"",'NEO GRP '!X14)</f>
        <v/>
      </c>
      <c r="P7" s="533">
        <f>'GRP PRODUCTION LIST NEO'!R11+'GRP PRODUCTION LIST NEO'!R51</f>
        <v>0</v>
      </c>
      <c r="Q7" s="76"/>
    </row>
    <row r="8" spans="1:17" ht="23.25" customHeight="1">
      <c r="A8" s="79" t="str">
        <f>'NEO GRP '!D15</f>
        <v>NEO-3</v>
      </c>
      <c r="B8" s="532"/>
      <c r="C8" s="533" t="str">
        <f>IF('NEO GRP '!L15=0,"",'NEO GRP '!L15)</f>
        <v/>
      </c>
      <c r="D8" s="533" t="str">
        <f>IF('NEO GRP '!M15=0,"",'NEO GRP '!M15)</f>
        <v/>
      </c>
      <c r="E8" s="533" t="str">
        <f>IF('NEO GRP '!N15=0,"",'NEO GRP '!N15)</f>
        <v/>
      </c>
      <c r="F8" s="533" t="str">
        <f>IF('NEO GRP '!O15=0,"",'NEO GRP '!O15)</f>
        <v/>
      </c>
      <c r="G8" s="533" t="str">
        <f>IF('NEO GRP '!P15=0,"",'NEO GRP '!P15)</f>
        <v/>
      </c>
      <c r="H8" s="533" t="str">
        <f>IF('NEO GRP '!Q15=0,"",'NEO GRP '!Q15)</f>
        <v/>
      </c>
      <c r="I8" s="533" t="str">
        <f>IF('NEO GRP '!R15=0,"",'NEO GRP '!R15)</f>
        <v/>
      </c>
      <c r="J8" s="533" t="str">
        <f>IF('NEO GRP '!S15=0,"",'NEO GRP '!S15)</f>
        <v/>
      </c>
      <c r="K8" s="533" t="str">
        <f>IF('NEO GRP '!T15=0,"",'NEO GRP '!T15)</f>
        <v/>
      </c>
      <c r="L8" s="533" t="str">
        <f>IF('NEO GRP '!U15=0,"",'NEO GRP '!U15)</f>
        <v/>
      </c>
      <c r="M8" s="533" t="str">
        <f>IF('NEO GRP '!V15=0,"",'NEO GRP '!V15)</f>
        <v/>
      </c>
      <c r="N8" s="533" t="str">
        <f>IF('NEO GRP '!W15=0,"",'NEO GRP '!W15)</f>
        <v/>
      </c>
      <c r="O8" s="533" t="str">
        <f>IF('NEO GRP '!X15=0,"",'NEO GRP '!X15)</f>
        <v/>
      </c>
      <c r="P8" s="533">
        <f t="shared" si="0"/>
        <v>0</v>
      </c>
      <c r="Q8" s="76"/>
    </row>
    <row r="9" spans="1:17" ht="23.25" customHeight="1">
      <c r="A9" s="79" t="str">
        <f>'NEO GRP '!D16</f>
        <v>NEO-3-DT</v>
      </c>
      <c r="B9" s="532" t="str">
        <f>IF('NEO GRP '!Z16,"MDT"," ")</f>
        <v xml:space="preserve"> </v>
      </c>
      <c r="C9" s="533" t="str">
        <f>IF('NEO GRP '!L16=0,"",'NEO GRP '!L16)</f>
        <v/>
      </c>
      <c r="D9" s="533" t="str">
        <f>IF('NEO GRP '!M16=0,"",'NEO GRP '!M16)</f>
        <v/>
      </c>
      <c r="E9" s="533" t="str">
        <f>IF('NEO GRP '!N16=0,"",'NEO GRP '!N16)</f>
        <v/>
      </c>
      <c r="F9" s="533" t="str">
        <f>IF('NEO GRP '!O16=0,"",'NEO GRP '!O16)</f>
        <v/>
      </c>
      <c r="G9" s="533" t="str">
        <f>IF('NEO GRP '!P16=0,"",'NEO GRP '!P16)</f>
        <v/>
      </c>
      <c r="H9" s="533" t="str">
        <f>IF('NEO GRP '!Q16=0,"",'NEO GRP '!Q16)</f>
        <v/>
      </c>
      <c r="I9" s="533" t="str">
        <f>IF('NEO GRP '!R16=0,"",'NEO GRP '!R16)</f>
        <v/>
      </c>
      <c r="J9" s="533" t="str">
        <f>IF('NEO GRP '!S16=0,"",'NEO GRP '!S16)</f>
        <v/>
      </c>
      <c r="K9" s="533" t="str">
        <f>IF('NEO GRP '!T16=0,"",'NEO GRP '!T16)</f>
        <v/>
      </c>
      <c r="L9" s="533" t="str">
        <f>IF('NEO GRP '!U16=0,"",'NEO GRP '!U16)</f>
        <v/>
      </c>
      <c r="M9" s="533" t="str">
        <f>IF('NEO GRP '!V16=0,"",'NEO GRP '!V16)</f>
        <v/>
      </c>
      <c r="N9" s="533" t="str">
        <f>IF('NEO GRP '!W16=0,"",'NEO GRP '!W16)</f>
        <v/>
      </c>
      <c r="O9" s="533" t="str">
        <f>IF('NEO GRP '!X16=0,"",'NEO GRP '!X16)</f>
        <v/>
      </c>
      <c r="P9" s="533">
        <f>'GRP PRODUCTION LIST NEO'!R13+'GRP PRODUCTION LIST NEO'!R52</f>
        <v>0</v>
      </c>
      <c r="Q9" s="76"/>
    </row>
    <row r="10" spans="1:17" ht="23.25" customHeight="1">
      <c r="A10" s="79" t="str">
        <f>'NEO GRP '!D17</f>
        <v>NEO-4</v>
      </c>
      <c r="B10" s="532"/>
      <c r="C10" s="533" t="str">
        <f>IF('NEO GRP '!L17=0,"",'NEO GRP '!L17)</f>
        <v/>
      </c>
      <c r="D10" s="533" t="str">
        <f>IF('NEO GRP '!M17=0,"",'NEO GRP '!M17)</f>
        <v/>
      </c>
      <c r="E10" s="533" t="str">
        <f>IF('NEO GRP '!N17=0,"",'NEO GRP '!N17)</f>
        <v/>
      </c>
      <c r="F10" s="533" t="str">
        <f>IF('NEO GRP '!O17=0,"",'NEO GRP '!O17)</f>
        <v/>
      </c>
      <c r="G10" s="533" t="str">
        <f>IF('NEO GRP '!P17=0,"",'NEO GRP '!P17)</f>
        <v/>
      </c>
      <c r="H10" s="533" t="str">
        <f>IF('NEO GRP '!Q17=0,"",'NEO GRP '!Q17)</f>
        <v/>
      </c>
      <c r="I10" s="533" t="str">
        <f>IF('NEO GRP '!R17=0,"",'NEO GRP '!R17)</f>
        <v/>
      </c>
      <c r="J10" s="533" t="str">
        <f>IF('NEO GRP '!S17=0,"",'NEO GRP '!S17)</f>
        <v/>
      </c>
      <c r="K10" s="533" t="str">
        <f>IF('NEO GRP '!T17=0,"",'NEO GRP '!T17)</f>
        <v/>
      </c>
      <c r="L10" s="533" t="str">
        <f>IF('NEO GRP '!U17=0,"",'NEO GRP '!U17)</f>
        <v/>
      </c>
      <c r="M10" s="533" t="str">
        <f>IF('NEO GRP '!V17=0,"",'NEO GRP '!V17)</f>
        <v/>
      </c>
      <c r="N10" s="533" t="str">
        <f>IF('NEO GRP '!W17=0,"",'NEO GRP '!W17)</f>
        <v/>
      </c>
      <c r="O10" s="533" t="str">
        <f>IF('NEO GRP '!X17=0,"",'NEO GRP '!X17)</f>
        <v/>
      </c>
      <c r="P10" s="533">
        <f t="shared" si="0"/>
        <v>0</v>
      </c>
      <c r="Q10" s="76"/>
    </row>
    <row r="11" spans="1:17" ht="23.25" customHeight="1">
      <c r="A11" s="79" t="str">
        <f>'NEO GRP '!D18</f>
        <v>NEO-4-DT</v>
      </c>
      <c r="B11" s="532" t="str">
        <f>IF('NEO GRP '!Z18,"MDT"," ")</f>
        <v xml:space="preserve"> </v>
      </c>
      <c r="C11" s="533" t="str">
        <f>IF('NEO GRP '!L18=0,"",'NEO GRP '!L18)</f>
        <v/>
      </c>
      <c r="D11" s="533" t="str">
        <f>IF('NEO GRP '!M18=0,"",'NEO GRP '!M18)</f>
        <v/>
      </c>
      <c r="E11" s="533" t="str">
        <f>IF('NEO GRP '!N18=0,"",'NEO GRP '!N18)</f>
        <v/>
      </c>
      <c r="F11" s="533" t="str">
        <f>IF('NEO GRP '!O18=0,"",'NEO GRP '!O18)</f>
        <v/>
      </c>
      <c r="G11" s="533" t="str">
        <f>IF('NEO GRP '!P18=0,"",'NEO GRP '!P18)</f>
        <v/>
      </c>
      <c r="H11" s="533" t="str">
        <f>IF('NEO GRP '!Q18=0,"",'NEO GRP '!Q18)</f>
        <v/>
      </c>
      <c r="I11" s="533" t="str">
        <f>IF('NEO GRP '!R18=0,"",'NEO GRP '!R18)</f>
        <v/>
      </c>
      <c r="J11" s="533" t="str">
        <f>IF('NEO GRP '!S18=0,"",'NEO GRP '!S18)</f>
        <v/>
      </c>
      <c r="K11" s="533" t="str">
        <f>IF('NEO GRP '!T18=0,"",'NEO GRP '!T18)</f>
        <v/>
      </c>
      <c r="L11" s="533" t="str">
        <f>IF('NEO GRP '!U18=0,"",'NEO GRP '!U18)</f>
        <v/>
      </c>
      <c r="M11" s="533" t="str">
        <f>IF('NEO GRP '!V18=0,"",'NEO GRP '!V18)</f>
        <v/>
      </c>
      <c r="N11" s="533" t="str">
        <f>IF('NEO GRP '!W18=0,"",'NEO GRP '!W18)</f>
        <v/>
      </c>
      <c r="O11" s="533" t="str">
        <f>IF('NEO GRP '!X18=0,"",'NEO GRP '!X18)</f>
        <v/>
      </c>
      <c r="P11" s="533">
        <f>'GRP PRODUCTION LIST NEO'!R15+'GRP PRODUCTION LIST NEO'!R53</f>
        <v>0</v>
      </c>
      <c r="Q11" s="76"/>
    </row>
    <row r="12" spans="1:17" ht="23.25" customHeight="1">
      <c r="A12" s="79" t="str">
        <f>'NEO GRP '!D19</f>
        <v>NEO-5</v>
      </c>
      <c r="B12" s="532"/>
      <c r="C12" s="533" t="str">
        <f>IF('NEO GRP '!L19=0,"",'NEO GRP '!L19)</f>
        <v/>
      </c>
      <c r="D12" s="533" t="str">
        <f>IF('NEO GRP '!M19=0,"",'NEO GRP '!M19)</f>
        <v/>
      </c>
      <c r="E12" s="533" t="str">
        <f>IF('NEO GRP '!N19=0,"",'NEO GRP '!N19)</f>
        <v/>
      </c>
      <c r="F12" s="533" t="str">
        <f>IF('NEO GRP '!O19=0,"",'NEO GRP '!O19)</f>
        <v/>
      </c>
      <c r="G12" s="533" t="str">
        <f>IF('NEO GRP '!P19=0,"",'NEO GRP '!P19)</f>
        <v/>
      </c>
      <c r="H12" s="533" t="str">
        <f>IF('NEO GRP '!Q19=0,"",'NEO GRP '!Q19)</f>
        <v/>
      </c>
      <c r="I12" s="533" t="str">
        <f>IF('NEO GRP '!R19=0,"",'NEO GRP '!R19)</f>
        <v/>
      </c>
      <c r="J12" s="533" t="str">
        <f>IF('NEO GRP '!S19=0,"",'NEO GRP '!S19)</f>
        <v/>
      </c>
      <c r="K12" s="533" t="str">
        <f>IF('NEO GRP '!T19=0,"",'NEO GRP '!T19)</f>
        <v/>
      </c>
      <c r="L12" s="533" t="str">
        <f>IF('NEO GRP '!U19=0,"",'NEO GRP '!U19)</f>
        <v/>
      </c>
      <c r="M12" s="533" t="str">
        <f>IF('NEO GRP '!V19=0,"",'NEO GRP '!V19)</f>
        <v/>
      </c>
      <c r="N12" s="533" t="str">
        <f>IF('NEO GRP '!W19=0,"",'NEO GRP '!W19)</f>
        <v/>
      </c>
      <c r="O12" s="533" t="str">
        <f>IF('NEO GRP '!X19=0,"",'NEO GRP '!X19)</f>
        <v/>
      </c>
      <c r="P12" s="533">
        <f t="shared" si="0"/>
        <v>0</v>
      </c>
      <c r="Q12" s="76"/>
    </row>
    <row r="13" spans="1:17" ht="23.25" customHeight="1">
      <c r="A13" s="79" t="str">
        <f>'NEO GRP '!D20</f>
        <v>NEO-5-DT</v>
      </c>
      <c r="B13" s="532" t="str">
        <f>IF('NEO GRP '!Z20,"MDT"," ")</f>
        <v xml:space="preserve"> </v>
      </c>
      <c r="C13" s="533" t="str">
        <f>IF('NEO GRP '!L20=0,"",'NEO GRP '!L20)</f>
        <v/>
      </c>
      <c r="D13" s="533" t="str">
        <f>IF('NEO GRP '!M20=0,"",'NEO GRP '!M20)</f>
        <v/>
      </c>
      <c r="E13" s="533" t="str">
        <f>IF('NEO GRP '!N20=0,"",'NEO GRP '!N20)</f>
        <v/>
      </c>
      <c r="F13" s="533" t="str">
        <f>IF('NEO GRP '!O20=0,"",'NEO GRP '!O20)</f>
        <v/>
      </c>
      <c r="G13" s="533" t="str">
        <f>IF('NEO GRP '!P20=0,"",'NEO GRP '!P20)</f>
        <v/>
      </c>
      <c r="H13" s="533" t="str">
        <f>IF('NEO GRP '!Q20=0,"",'NEO GRP '!Q20)</f>
        <v/>
      </c>
      <c r="I13" s="533" t="str">
        <f>IF('NEO GRP '!R20=0,"",'NEO GRP '!R20)</f>
        <v/>
      </c>
      <c r="J13" s="533" t="str">
        <f>IF('NEO GRP '!S20=0,"",'NEO GRP '!S20)</f>
        <v/>
      </c>
      <c r="K13" s="533" t="str">
        <f>IF('NEO GRP '!T20=0,"",'NEO GRP '!T20)</f>
        <v/>
      </c>
      <c r="L13" s="533" t="str">
        <f>IF('NEO GRP '!U20=0,"",'NEO GRP '!U20)</f>
        <v/>
      </c>
      <c r="M13" s="533" t="str">
        <f>IF('NEO GRP '!V20=0,"",'NEO GRP '!V20)</f>
        <v/>
      </c>
      <c r="N13" s="533" t="str">
        <f>IF('NEO GRP '!W20=0,"",'NEO GRP '!W20)</f>
        <v/>
      </c>
      <c r="O13" s="533" t="str">
        <f>IF('NEO GRP '!X20=0,"",'NEO GRP '!X20)</f>
        <v/>
      </c>
      <c r="P13" s="533">
        <f>'GRP PRODUCTION LIST NEO'!R17+'GRP PRODUCTION LIST NEO'!R54</f>
        <v>0</v>
      </c>
    </row>
    <row r="14" spans="1:17" ht="23.25" customHeight="1">
      <c r="A14" s="79" t="str">
        <f>'NEO GRP '!D21</f>
        <v>NEO-6</v>
      </c>
      <c r="B14" s="532"/>
      <c r="C14" s="533" t="str">
        <f>IF('NEO GRP '!L21=0,"",'NEO GRP '!L21)</f>
        <v/>
      </c>
      <c r="D14" s="533" t="str">
        <f>IF('NEO GRP '!M21=0,"",'NEO GRP '!M21)</f>
        <v/>
      </c>
      <c r="E14" s="533" t="str">
        <f>IF('NEO GRP '!N21=0,"",'NEO GRP '!N21)</f>
        <v/>
      </c>
      <c r="F14" s="533" t="str">
        <f>IF('NEO GRP '!O21=0,"",'NEO GRP '!O21)</f>
        <v/>
      </c>
      <c r="G14" s="533" t="str">
        <f>IF('NEO GRP '!P21=0,"",'NEO GRP '!P21)</f>
        <v/>
      </c>
      <c r="H14" s="533" t="str">
        <f>IF('NEO GRP '!Q21=0,"",'NEO GRP '!Q21)</f>
        <v/>
      </c>
      <c r="I14" s="533" t="str">
        <f>IF('NEO GRP '!R21=0,"",'NEO GRP '!R21)</f>
        <v/>
      </c>
      <c r="J14" s="533" t="str">
        <f>IF('NEO GRP '!S21=0,"",'NEO GRP '!S21)</f>
        <v/>
      </c>
      <c r="K14" s="533" t="str">
        <f>IF('NEO GRP '!T21=0,"",'NEO GRP '!T21)</f>
        <v/>
      </c>
      <c r="L14" s="533" t="str">
        <f>IF('NEO GRP '!U21=0,"",'NEO GRP '!U21)</f>
        <v/>
      </c>
      <c r="M14" s="533" t="str">
        <f>IF('NEO GRP '!V21=0,"",'NEO GRP '!V21)</f>
        <v/>
      </c>
      <c r="N14" s="533" t="str">
        <f>IF('NEO GRP '!W21=0,"",'NEO GRP '!W21)</f>
        <v/>
      </c>
      <c r="O14" s="533" t="str">
        <f>IF('NEO GRP '!X21=0,"",'NEO GRP '!X21)</f>
        <v/>
      </c>
      <c r="P14" s="533">
        <f t="shared" si="0"/>
        <v>0</v>
      </c>
    </row>
    <row r="15" spans="1:17" ht="23.25" customHeight="1">
      <c r="A15" s="79" t="str">
        <f>'NEO GRP '!D22</f>
        <v>NEO-6-DT</v>
      </c>
      <c r="B15" s="532" t="str">
        <f>IF('NEO GRP '!Z22,"MDT"," ")</f>
        <v xml:space="preserve"> </v>
      </c>
      <c r="C15" s="533" t="str">
        <f>IF('NEO GRP '!L22=0,"",'NEO GRP '!L22)</f>
        <v/>
      </c>
      <c r="D15" s="533" t="str">
        <f>IF('NEO GRP '!M22=0,"",'NEO GRP '!M22)</f>
        <v/>
      </c>
      <c r="E15" s="533" t="str">
        <f>IF('NEO GRP '!N22=0,"",'NEO GRP '!N22)</f>
        <v/>
      </c>
      <c r="F15" s="533" t="str">
        <f>IF('NEO GRP '!O22=0,"",'NEO GRP '!O22)</f>
        <v/>
      </c>
      <c r="G15" s="533" t="str">
        <f>IF('NEO GRP '!P22=0,"",'NEO GRP '!P22)</f>
        <v/>
      </c>
      <c r="H15" s="533" t="str">
        <f>IF('NEO GRP '!Q22=0,"",'NEO GRP '!Q22)</f>
        <v/>
      </c>
      <c r="I15" s="533" t="str">
        <f>IF('NEO GRP '!R22=0,"",'NEO GRP '!R22)</f>
        <v/>
      </c>
      <c r="J15" s="533" t="str">
        <f>IF('NEO GRP '!S22=0,"",'NEO GRP '!S22)</f>
        <v/>
      </c>
      <c r="K15" s="533" t="str">
        <f>IF('NEO GRP '!T22=0,"",'NEO GRP '!T22)</f>
        <v/>
      </c>
      <c r="L15" s="533" t="str">
        <f>IF('NEO GRP '!U22=0,"",'NEO GRP '!U22)</f>
        <v/>
      </c>
      <c r="M15" s="533" t="str">
        <f>IF('NEO GRP '!V22=0,"",'NEO GRP '!V22)</f>
        <v/>
      </c>
      <c r="N15" s="533" t="str">
        <f>IF('NEO GRP '!W22=0,"",'NEO GRP '!W22)</f>
        <v/>
      </c>
      <c r="O15" s="533" t="str">
        <f>IF('NEO GRP '!X22=0,"",'NEO GRP '!X22)</f>
        <v/>
      </c>
      <c r="P15" s="533">
        <f>'GRP PRODUCTION LIST NEO'!R19+'GRP PRODUCTION LIST NEO'!R55</f>
        <v>0</v>
      </c>
    </row>
    <row r="16" spans="1:17" ht="23.25" customHeight="1">
      <c r="A16" s="79" t="str">
        <f>'NEO GRP '!D23</f>
        <v>NEO-11</v>
      </c>
      <c r="B16" s="532"/>
      <c r="C16" s="533" t="str">
        <f>IF('NEO GRP '!L23=0,"",'NEO GRP '!L23)</f>
        <v/>
      </c>
      <c r="D16" s="533" t="str">
        <f>IF('NEO GRP '!M23=0,"",'NEO GRP '!M23)</f>
        <v/>
      </c>
      <c r="E16" s="533" t="str">
        <f>IF('NEO GRP '!N23=0,"",'NEO GRP '!N23)</f>
        <v/>
      </c>
      <c r="F16" s="533" t="str">
        <f>IF('NEO GRP '!O23=0,"",'NEO GRP '!O23)</f>
        <v/>
      </c>
      <c r="G16" s="533" t="str">
        <f>IF('NEO GRP '!P23=0,"",'NEO GRP '!P23)</f>
        <v/>
      </c>
      <c r="H16" s="533" t="str">
        <f>IF('NEO GRP '!Q23=0,"",'NEO GRP '!Q23)</f>
        <v/>
      </c>
      <c r="I16" s="533" t="str">
        <f>IF('NEO GRP '!R23=0,"",'NEO GRP '!R23)</f>
        <v/>
      </c>
      <c r="J16" s="533" t="str">
        <f>IF('NEO GRP '!S23=0,"",'NEO GRP '!S23)</f>
        <v/>
      </c>
      <c r="K16" s="533" t="str">
        <f>IF('NEO GRP '!T23=0,"",'NEO GRP '!T23)</f>
        <v/>
      </c>
      <c r="L16" s="533" t="str">
        <f>IF('NEO GRP '!U23=0,"",'NEO GRP '!U23)</f>
        <v/>
      </c>
      <c r="M16" s="533" t="str">
        <f>IF('NEO GRP '!V23=0,"",'NEO GRP '!V23)</f>
        <v/>
      </c>
      <c r="N16" s="533" t="str">
        <f>IF('NEO GRP '!W23=0,"",'NEO GRP '!W23)</f>
        <v/>
      </c>
      <c r="O16" s="533" t="str">
        <f>IF('NEO GRP '!X23=0,"",'NEO GRP '!X23)</f>
        <v/>
      </c>
      <c r="P16" s="533">
        <f t="shared" si="0"/>
        <v>0</v>
      </c>
    </row>
    <row r="17" spans="1:16" ht="23.25" customHeight="1">
      <c r="A17" s="79" t="str">
        <f>'NEO GRP '!D24</f>
        <v>NEO-11-DT</v>
      </c>
      <c r="B17" s="532" t="str">
        <f>IF('NEO GRP '!Z24,"MDT"," ")</f>
        <v xml:space="preserve"> </v>
      </c>
      <c r="C17" s="533" t="str">
        <f>IF('NEO GRP '!L24=0,"",'NEO GRP '!L24)</f>
        <v/>
      </c>
      <c r="D17" s="533" t="str">
        <f>IF('NEO GRP '!M24=0,"",'NEO GRP '!M24)</f>
        <v/>
      </c>
      <c r="E17" s="533" t="str">
        <f>IF('NEO GRP '!N24=0,"",'NEO GRP '!N24)</f>
        <v/>
      </c>
      <c r="F17" s="533" t="str">
        <f>IF('NEO GRP '!O24=0,"",'NEO GRP '!O24)</f>
        <v/>
      </c>
      <c r="G17" s="533" t="str">
        <f>IF('NEO GRP '!P24=0,"",'NEO GRP '!P24)</f>
        <v/>
      </c>
      <c r="H17" s="533" t="str">
        <f>IF('NEO GRP '!Q24=0,"",'NEO GRP '!Q24)</f>
        <v/>
      </c>
      <c r="I17" s="533" t="str">
        <f>IF('NEO GRP '!R24=0,"",'NEO GRP '!R24)</f>
        <v/>
      </c>
      <c r="J17" s="533" t="str">
        <f>IF('NEO GRP '!S24=0,"",'NEO GRP '!S24)</f>
        <v/>
      </c>
      <c r="K17" s="533" t="str">
        <f>IF('NEO GRP '!T24=0,"",'NEO GRP '!T24)</f>
        <v/>
      </c>
      <c r="L17" s="533" t="str">
        <f>IF('NEO GRP '!U24=0,"",'NEO GRP '!U24)</f>
        <v/>
      </c>
      <c r="M17" s="533" t="str">
        <f>IF('NEO GRP '!V24=0,"",'NEO GRP '!V24)</f>
        <v/>
      </c>
      <c r="N17" s="533" t="str">
        <f>IF('NEO GRP '!W24=0,"",'NEO GRP '!W24)</f>
        <v/>
      </c>
      <c r="O17" s="533" t="str">
        <f>IF('NEO GRP '!X24=0,"",'NEO GRP '!X24)</f>
        <v/>
      </c>
      <c r="P17" s="533">
        <f>'GRP PRODUCTION LIST NEO'!R21+'GRP PRODUCTION LIST NEO'!R56</f>
        <v>0</v>
      </c>
    </row>
    <row r="18" spans="1:16" ht="23.25" customHeight="1">
      <c r="A18" s="79" t="str">
        <f>'NEO GRP '!D25</f>
        <v>NEO-12</v>
      </c>
      <c r="B18" s="532"/>
      <c r="C18" s="533" t="str">
        <f>IF('NEO GRP '!L25=0,"",'NEO GRP '!L25)</f>
        <v/>
      </c>
      <c r="D18" s="533" t="str">
        <f>IF('NEO GRP '!M25=0,"",'NEO GRP '!M25)</f>
        <v/>
      </c>
      <c r="E18" s="533" t="str">
        <f>IF('NEO GRP '!N25=0,"",'NEO GRP '!N25)</f>
        <v/>
      </c>
      <c r="F18" s="533" t="str">
        <f>IF('NEO GRP '!O25=0,"",'NEO GRP '!O25)</f>
        <v/>
      </c>
      <c r="G18" s="533" t="str">
        <f>IF('NEO GRP '!P25=0,"",'NEO GRP '!P25)</f>
        <v/>
      </c>
      <c r="H18" s="533" t="str">
        <f>IF('NEO GRP '!Q25=0,"",'NEO GRP '!Q25)</f>
        <v/>
      </c>
      <c r="I18" s="533" t="str">
        <f>IF('NEO GRP '!R25=0,"",'NEO GRP '!R25)</f>
        <v/>
      </c>
      <c r="J18" s="533" t="str">
        <f>IF('NEO GRP '!S25=0,"",'NEO GRP '!S25)</f>
        <v/>
      </c>
      <c r="K18" s="533" t="str">
        <f>IF('NEO GRP '!T25=0,"",'NEO GRP '!T25)</f>
        <v/>
      </c>
      <c r="L18" s="533" t="str">
        <f>IF('NEO GRP '!U25=0,"",'NEO GRP '!U25)</f>
        <v/>
      </c>
      <c r="M18" s="533" t="str">
        <f>IF('NEO GRP '!V25=0,"",'NEO GRP '!V25)</f>
        <v/>
      </c>
      <c r="N18" s="533" t="str">
        <f>IF('NEO GRP '!W25=0,"",'NEO GRP '!W25)</f>
        <v/>
      </c>
      <c r="O18" s="533" t="str">
        <f>IF('NEO GRP '!X25=0,"",'NEO GRP '!X25)</f>
        <v/>
      </c>
      <c r="P18" s="533">
        <f t="shared" si="0"/>
        <v>0</v>
      </c>
    </row>
    <row r="19" spans="1:16" ht="23.25" customHeight="1">
      <c r="A19" s="79" t="str">
        <f>'NEO GRP '!D26</f>
        <v>NEO-12-DT</v>
      </c>
      <c r="B19" s="532" t="str">
        <f>IF('NEO GRP '!Z26,"MDT"," ")</f>
        <v xml:space="preserve"> </v>
      </c>
      <c r="C19" s="533" t="str">
        <f>IF('NEO GRP '!L26=0,"",'NEO GRP '!L26)</f>
        <v/>
      </c>
      <c r="D19" s="533" t="str">
        <f>IF('NEO GRP '!M26=0,"",'NEO GRP '!M26)</f>
        <v/>
      </c>
      <c r="E19" s="533" t="str">
        <f>IF('NEO GRP '!N26=0,"",'NEO GRP '!N26)</f>
        <v/>
      </c>
      <c r="F19" s="533" t="str">
        <f>IF('NEO GRP '!O26=0,"",'NEO GRP '!O26)</f>
        <v/>
      </c>
      <c r="G19" s="533" t="str">
        <f>IF('NEO GRP '!P26=0,"",'NEO GRP '!P26)</f>
        <v/>
      </c>
      <c r="H19" s="533" t="str">
        <f>IF('NEO GRP '!Q26=0,"",'NEO GRP '!Q26)</f>
        <v/>
      </c>
      <c r="I19" s="533" t="str">
        <f>IF('NEO GRP '!R26=0,"",'NEO GRP '!R26)</f>
        <v/>
      </c>
      <c r="J19" s="533" t="str">
        <f>IF('NEO GRP '!S26=0,"",'NEO GRP '!S26)</f>
        <v/>
      </c>
      <c r="K19" s="533" t="str">
        <f>IF('NEO GRP '!T26=0,"",'NEO GRP '!T26)</f>
        <v/>
      </c>
      <c r="L19" s="533" t="str">
        <f>IF('NEO GRP '!U26=0,"",'NEO GRP '!U26)</f>
        <v/>
      </c>
      <c r="M19" s="533" t="str">
        <f>IF('NEO GRP '!V26=0,"",'NEO GRP '!V26)</f>
        <v/>
      </c>
      <c r="N19" s="533" t="str">
        <f>IF('NEO GRP '!W26=0,"",'NEO GRP '!W26)</f>
        <v/>
      </c>
      <c r="O19" s="533" t="str">
        <f>IF('NEO GRP '!X26=0,"",'NEO GRP '!X26)</f>
        <v/>
      </c>
      <c r="P19" s="533">
        <f>'GRP PRODUCTION LIST NEO'!R23+'GRP PRODUCTION LIST NEO'!R57</f>
        <v>0</v>
      </c>
    </row>
    <row r="20" spans="1:16" ht="23.25" customHeight="1">
      <c r="A20" s="79" t="str">
        <f>'NEO GRP '!D27</f>
        <v>NEO-13</v>
      </c>
      <c r="B20" s="532"/>
      <c r="C20" s="533" t="str">
        <f>IF('NEO GRP '!L27=0,"",'NEO GRP '!L27)</f>
        <v/>
      </c>
      <c r="D20" s="533" t="str">
        <f>IF('NEO GRP '!M27=0,"",'NEO GRP '!M27)</f>
        <v/>
      </c>
      <c r="E20" s="533" t="str">
        <f>IF('NEO GRP '!N27=0,"",'NEO GRP '!N27)</f>
        <v/>
      </c>
      <c r="F20" s="533" t="str">
        <f>IF('NEO GRP '!O27=0,"",'NEO GRP '!O27)</f>
        <v/>
      </c>
      <c r="G20" s="533" t="str">
        <f>IF('NEO GRP '!P27=0,"",'NEO GRP '!P27)</f>
        <v/>
      </c>
      <c r="H20" s="533" t="str">
        <f>IF('NEO GRP '!Q27=0,"",'NEO GRP '!Q27)</f>
        <v/>
      </c>
      <c r="I20" s="533" t="str">
        <f>IF('NEO GRP '!R27=0,"",'NEO GRP '!R27)</f>
        <v/>
      </c>
      <c r="J20" s="533" t="str">
        <f>IF('NEO GRP '!S27=0,"",'NEO GRP '!S27)</f>
        <v/>
      </c>
      <c r="K20" s="533" t="str">
        <f>IF('NEO GRP '!T27=0,"",'NEO GRP '!T27)</f>
        <v/>
      </c>
      <c r="L20" s="533" t="str">
        <f>IF('NEO GRP '!U27=0,"",'NEO GRP '!U27)</f>
        <v/>
      </c>
      <c r="M20" s="533" t="str">
        <f>IF('NEO GRP '!V27=0,"",'NEO GRP '!V27)</f>
        <v/>
      </c>
      <c r="N20" s="533" t="str">
        <f>IF('NEO GRP '!W27=0,"",'NEO GRP '!W27)</f>
        <v/>
      </c>
      <c r="O20" s="533" t="str">
        <f>IF('NEO GRP '!X27=0,"",'NEO GRP '!X27)</f>
        <v/>
      </c>
      <c r="P20" s="533">
        <f t="shared" si="0"/>
        <v>0</v>
      </c>
    </row>
    <row r="21" spans="1:16" ht="23.25" customHeight="1">
      <c r="A21" s="79" t="str">
        <f>'NEO GRP '!D28</f>
        <v>NEO-13-DT</v>
      </c>
      <c r="B21" s="532" t="str">
        <f>IF('NEO GRP '!Z28,"MDT"," ")</f>
        <v xml:space="preserve"> </v>
      </c>
      <c r="C21" s="533" t="str">
        <f>IF('NEO GRP '!L28=0,"",'NEO GRP '!L28)</f>
        <v/>
      </c>
      <c r="D21" s="533" t="str">
        <f>IF('NEO GRP '!M28=0,"",'NEO GRP '!M28)</f>
        <v/>
      </c>
      <c r="E21" s="533" t="str">
        <f>IF('NEO GRP '!N28=0,"",'NEO GRP '!N28)</f>
        <v/>
      </c>
      <c r="F21" s="533" t="str">
        <f>IF('NEO GRP '!O28=0,"",'NEO GRP '!O28)</f>
        <v/>
      </c>
      <c r="G21" s="533" t="str">
        <f>IF('NEO GRP '!P28=0,"",'NEO GRP '!P28)</f>
        <v/>
      </c>
      <c r="H21" s="533" t="str">
        <f>IF('NEO GRP '!Q28=0,"",'NEO GRP '!Q28)</f>
        <v/>
      </c>
      <c r="I21" s="533" t="str">
        <f>IF('NEO GRP '!R28=0,"",'NEO GRP '!R28)</f>
        <v/>
      </c>
      <c r="J21" s="533" t="str">
        <f>IF('NEO GRP '!S28=0,"",'NEO GRP '!S28)</f>
        <v/>
      </c>
      <c r="K21" s="533" t="str">
        <f>IF('NEO GRP '!T28=0,"",'NEO GRP '!T28)</f>
        <v/>
      </c>
      <c r="L21" s="533" t="str">
        <f>IF('NEO GRP '!U28=0,"",'NEO GRP '!U28)</f>
        <v/>
      </c>
      <c r="M21" s="533" t="str">
        <f>IF('NEO GRP '!V28=0,"",'NEO GRP '!V28)</f>
        <v/>
      </c>
      <c r="N21" s="533" t="str">
        <f>IF('NEO GRP '!W28=0,"",'NEO GRP '!W28)</f>
        <v/>
      </c>
      <c r="O21" s="533" t="str">
        <f>IF('NEO GRP '!X28=0,"",'NEO GRP '!X28)</f>
        <v/>
      </c>
      <c r="P21" s="533">
        <f>'GRP PRODUCTION LIST NEO'!R25+'GRP PRODUCTION LIST NEO'!R58</f>
        <v>0</v>
      </c>
    </row>
    <row r="22" spans="1:16" ht="23.25" customHeight="1">
      <c r="A22" s="79" t="str">
        <f>'NEO GRP '!D29</f>
        <v>NEO-14</v>
      </c>
      <c r="B22" s="532"/>
      <c r="C22" s="533" t="str">
        <f>IF('NEO GRP '!L29=0,"",'NEO GRP '!L29)</f>
        <v/>
      </c>
      <c r="D22" s="533" t="str">
        <f>IF('NEO GRP '!M29=0,"",'NEO GRP '!M29)</f>
        <v/>
      </c>
      <c r="E22" s="533" t="str">
        <f>IF('NEO GRP '!N29=0,"",'NEO GRP '!N29)</f>
        <v/>
      </c>
      <c r="F22" s="533" t="str">
        <f>IF('NEO GRP '!O29=0,"",'NEO GRP '!O29)</f>
        <v/>
      </c>
      <c r="G22" s="533" t="str">
        <f>IF('NEO GRP '!P29=0,"",'NEO GRP '!P29)</f>
        <v/>
      </c>
      <c r="H22" s="533" t="str">
        <f>IF('NEO GRP '!Q29=0,"",'NEO GRP '!Q29)</f>
        <v/>
      </c>
      <c r="I22" s="533" t="str">
        <f>IF('NEO GRP '!R29=0,"",'NEO GRP '!R29)</f>
        <v/>
      </c>
      <c r="J22" s="533" t="str">
        <f>IF('NEO GRP '!S29=0,"",'NEO GRP '!S29)</f>
        <v/>
      </c>
      <c r="K22" s="533" t="str">
        <f>IF('NEO GRP '!T29=0,"",'NEO GRP '!T29)</f>
        <v/>
      </c>
      <c r="L22" s="533" t="str">
        <f>IF('NEO GRP '!U29=0,"",'NEO GRP '!U29)</f>
        <v/>
      </c>
      <c r="M22" s="533" t="str">
        <f>IF('NEO GRP '!V29=0,"",'NEO GRP '!V29)</f>
        <v/>
      </c>
      <c r="N22" s="533" t="str">
        <f>IF('NEO GRP '!W29=0,"",'NEO GRP '!W29)</f>
        <v/>
      </c>
      <c r="O22" s="533" t="str">
        <f>IF('NEO GRP '!X29=0,"",'NEO GRP '!X29)</f>
        <v/>
      </c>
      <c r="P22" s="533">
        <f t="shared" si="0"/>
        <v>0</v>
      </c>
    </row>
    <row r="23" spans="1:16" ht="23.25" customHeight="1">
      <c r="A23" s="79" t="str">
        <f>'NEO GRP '!D30</f>
        <v>NEO-14-DT</v>
      </c>
      <c r="B23" s="532" t="str">
        <f>IF('NEO GRP '!Z30,"MDT"," ")</f>
        <v xml:space="preserve"> </v>
      </c>
      <c r="C23" s="533" t="str">
        <f>IF('NEO GRP '!L30=0,"",'NEO GRP '!L30)</f>
        <v/>
      </c>
      <c r="D23" s="533" t="str">
        <f>IF('NEO GRP '!M30=0,"",'NEO GRP '!M30)</f>
        <v/>
      </c>
      <c r="E23" s="533" t="str">
        <f>IF('NEO GRP '!N30=0,"",'NEO GRP '!N30)</f>
        <v/>
      </c>
      <c r="F23" s="533" t="str">
        <f>IF('NEO GRP '!O30=0,"",'NEO GRP '!O30)</f>
        <v/>
      </c>
      <c r="G23" s="533" t="str">
        <f>IF('NEO GRP '!P30=0,"",'NEO GRP '!P30)</f>
        <v/>
      </c>
      <c r="H23" s="533" t="str">
        <f>IF('NEO GRP '!Q30=0,"",'NEO GRP '!Q30)</f>
        <v/>
      </c>
      <c r="I23" s="533" t="str">
        <f>IF('NEO GRP '!R30=0,"",'NEO GRP '!R30)</f>
        <v/>
      </c>
      <c r="J23" s="533" t="str">
        <f>IF('NEO GRP '!S30=0,"",'NEO GRP '!S30)</f>
        <v/>
      </c>
      <c r="K23" s="533" t="str">
        <f>IF('NEO GRP '!T30=0,"",'NEO GRP '!T30)</f>
        <v/>
      </c>
      <c r="L23" s="533" t="str">
        <f>IF('NEO GRP '!U30=0,"",'NEO GRP '!U30)</f>
        <v/>
      </c>
      <c r="M23" s="533" t="str">
        <f>IF('NEO GRP '!V30=0,"",'NEO GRP '!V30)</f>
        <v/>
      </c>
      <c r="N23" s="533" t="str">
        <f>IF('NEO GRP '!W30=0,"",'NEO GRP '!W30)</f>
        <v/>
      </c>
      <c r="O23" s="533" t="str">
        <f>IF('NEO GRP '!X30=0,"",'NEO GRP '!X30)</f>
        <v/>
      </c>
      <c r="P23" s="533">
        <f>'GRP PRODUCTION LIST NEO'!R27+'GRP PRODUCTION LIST NEO'!R59</f>
        <v>0</v>
      </c>
    </row>
    <row r="24" spans="1:16" ht="23.25" customHeight="1">
      <c r="A24" s="79" t="str">
        <f>'NEO GRP '!D31</f>
        <v>NEO-15</v>
      </c>
      <c r="B24" s="532"/>
      <c r="C24" s="533" t="str">
        <f>IF('NEO GRP '!L31=0,"",'NEO GRP '!L31)</f>
        <v/>
      </c>
      <c r="D24" s="533" t="str">
        <f>IF('NEO GRP '!M31=0,"",'NEO GRP '!M31)</f>
        <v/>
      </c>
      <c r="E24" s="533" t="str">
        <f>IF('NEO GRP '!N31=0,"",'NEO GRP '!N31)</f>
        <v/>
      </c>
      <c r="F24" s="533" t="str">
        <f>IF('NEO GRP '!O31=0,"",'NEO GRP '!O31)</f>
        <v/>
      </c>
      <c r="G24" s="533" t="str">
        <f>IF('NEO GRP '!P31=0,"",'NEO GRP '!P31)</f>
        <v/>
      </c>
      <c r="H24" s="533" t="str">
        <f>IF('NEO GRP '!Q31=0,"",'NEO GRP '!Q31)</f>
        <v/>
      </c>
      <c r="I24" s="533" t="str">
        <f>IF('NEO GRP '!R31=0,"",'NEO GRP '!R31)</f>
        <v/>
      </c>
      <c r="J24" s="533" t="str">
        <f>IF('NEO GRP '!S31=0,"",'NEO GRP '!S31)</f>
        <v/>
      </c>
      <c r="K24" s="533" t="str">
        <f>IF('NEO GRP '!T31=0,"",'NEO GRP '!T31)</f>
        <v/>
      </c>
      <c r="L24" s="533" t="str">
        <f>IF('NEO GRP '!U31=0,"",'NEO GRP '!U31)</f>
        <v/>
      </c>
      <c r="M24" s="533" t="str">
        <f>IF('NEO GRP '!V31=0,"",'NEO GRP '!V31)</f>
        <v/>
      </c>
      <c r="N24" s="533" t="str">
        <f>IF('NEO GRP '!W31=0,"",'NEO GRP '!W31)</f>
        <v/>
      </c>
      <c r="O24" s="533" t="str">
        <f>IF('NEO GRP '!X31=0,"",'NEO GRP '!X31)</f>
        <v/>
      </c>
      <c r="P24" s="533">
        <f t="shared" si="0"/>
        <v>0</v>
      </c>
    </row>
    <row r="25" spans="1:16" ht="23.25" customHeight="1">
      <c r="A25" s="79" t="str">
        <f>'NEO GRP '!D32</f>
        <v>NEO-15-DT</v>
      </c>
      <c r="B25" s="532" t="str">
        <f>IF('NEO GRP '!Z32,"MDT"," ")</f>
        <v xml:space="preserve"> </v>
      </c>
      <c r="C25" s="533" t="str">
        <f>IF('NEO GRP '!L32=0,"",'NEO GRP '!L32)</f>
        <v/>
      </c>
      <c r="D25" s="533" t="str">
        <f>IF('NEO GRP '!M32=0,"",'NEO GRP '!M32)</f>
        <v/>
      </c>
      <c r="E25" s="533" t="str">
        <f>IF('NEO GRP '!N32=0,"",'NEO GRP '!N32)</f>
        <v/>
      </c>
      <c r="F25" s="533" t="str">
        <f>IF('NEO GRP '!O32=0,"",'NEO GRP '!O32)</f>
        <v/>
      </c>
      <c r="G25" s="533" t="str">
        <f>IF('NEO GRP '!P32=0,"",'NEO GRP '!P32)</f>
        <v/>
      </c>
      <c r="H25" s="533" t="str">
        <f>IF('NEO GRP '!Q32=0,"",'NEO GRP '!Q32)</f>
        <v/>
      </c>
      <c r="I25" s="533" t="str">
        <f>IF('NEO GRP '!R32=0,"",'NEO GRP '!R32)</f>
        <v/>
      </c>
      <c r="J25" s="533" t="str">
        <f>IF('NEO GRP '!S32=0,"",'NEO GRP '!S32)</f>
        <v/>
      </c>
      <c r="K25" s="533" t="str">
        <f>IF('NEO GRP '!T32=0,"",'NEO GRP '!T32)</f>
        <v/>
      </c>
      <c r="L25" s="533" t="str">
        <f>IF('NEO GRP '!U32=0,"",'NEO GRP '!U32)</f>
        <v/>
      </c>
      <c r="M25" s="533" t="str">
        <f>IF('NEO GRP '!V32=0,"",'NEO GRP '!V32)</f>
        <v/>
      </c>
      <c r="N25" s="533" t="str">
        <f>IF('NEO GRP '!W32=0,"",'NEO GRP '!W32)</f>
        <v/>
      </c>
      <c r="O25" s="533" t="str">
        <f>IF('NEO GRP '!X32=0,"",'NEO GRP '!X32)</f>
        <v/>
      </c>
      <c r="P25" s="533">
        <f>'GRP PRODUCTION LIST NEO'!R29+'GRP PRODUCTION LIST NEO'!R60</f>
        <v>0</v>
      </c>
    </row>
    <row r="26" spans="1:16" ht="23.25" customHeight="1">
      <c r="A26" s="79" t="str">
        <f>'NEO GRP '!D33</f>
        <v>NEO-16</v>
      </c>
      <c r="B26" s="532"/>
      <c r="C26" s="533" t="str">
        <f>IF('NEO GRP '!L33=0,"",'NEO GRP '!L33)</f>
        <v/>
      </c>
      <c r="D26" s="533" t="str">
        <f>IF('NEO GRP '!M33=0,"",'NEO GRP '!M33)</f>
        <v/>
      </c>
      <c r="E26" s="533" t="str">
        <f>IF('NEO GRP '!N33=0,"",'NEO GRP '!N33)</f>
        <v/>
      </c>
      <c r="F26" s="533" t="str">
        <f>IF('NEO GRP '!O33=0,"",'NEO GRP '!O33)</f>
        <v/>
      </c>
      <c r="G26" s="533" t="str">
        <f>IF('NEO GRP '!P33=0,"",'NEO GRP '!P33)</f>
        <v/>
      </c>
      <c r="H26" s="533" t="str">
        <f>IF('NEO GRP '!Q33=0,"",'NEO GRP '!Q33)</f>
        <v/>
      </c>
      <c r="I26" s="533" t="str">
        <f>IF('NEO GRP '!R33=0,"",'NEO GRP '!R33)</f>
        <v/>
      </c>
      <c r="J26" s="533" t="str">
        <f>IF('NEO GRP '!S33=0,"",'NEO GRP '!S33)</f>
        <v/>
      </c>
      <c r="K26" s="533" t="str">
        <f>IF('NEO GRP '!T33=0,"",'NEO GRP '!T33)</f>
        <v/>
      </c>
      <c r="L26" s="533" t="str">
        <f>IF('NEO GRP '!U33=0,"",'NEO GRP '!U33)</f>
        <v/>
      </c>
      <c r="M26" s="533" t="str">
        <f>IF('NEO GRP '!V33=0,"",'NEO GRP '!V33)</f>
        <v/>
      </c>
      <c r="N26" s="533" t="str">
        <f>IF('NEO GRP '!W33=0,"",'NEO GRP '!W33)</f>
        <v/>
      </c>
      <c r="O26" s="533" t="str">
        <f>IF('NEO GRP '!X33=0,"",'NEO GRP '!X33)</f>
        <v/>
      </c>
      <c r="P26" s="533">
        <f t="shared" si="0"/>
        <v>0</v>
      </c>
    </row>
    <row r="27" spans="1:16" ht="23.25" customHeight="1">
      <c r="A27" s="79" t="str">
        <f>'NEO GRP '!D34</f>
        <v>NEO-16-DT</v>
      </c>
      <c r="B27" s="532" t="str">
        <f>IF('NEO GRP '!Z34,"MDT"," ")</f>
        <v xml:space="preserve"> </v>
      </c>
      <c r="C27" s="533" t="str">
        <f>IF('NEO GRP '!L34=0,"",'NEO GRP '!L34)</f>
        <v/>
      </c>
      <c r="D27" s="533" t="str">
        <f>IF('NEO GRP '!M34=0,"",'NEO GRP '!M34)</f>
        <v/>
      </c>
      <c r="E27" s="533" t="str">
        <f>IF('NEO GRP '!N34=0,"",'NEO GRP '!N34)</f>
        <v/>
      </c>
      <c r="F27" s="533" t="str">
        <f>IF('NEO GRP '!O34=0,"",'NEO GRP '!O34)</f>
        <v/>
      </c>
      <c r="G27" s="533" t="str">
        <f>IF('NEO GRP '!P34=0,"",'NEO GRP '!P34)</f>
        <v/>
      </c>
      <c r="H27" s="533" t="str">
        <f>IF('NEO GRP '!Q34=0,"",'NEO GRP '!Q34)</f>
        <v/>
      </c>
      <c r="I27" s="533" t="str">
        <f>IF('NEO GRP '!R34=0,"",'NEO GRP '!R34)</f>
        <v/>
      </c>
      <c r="J27" s="533" t="str">
        <f>IF('NEO GRP '!S34=0,"",'NEO GRP '!S34)</f>
        <v/>
      </c>
      <c r="K27" s="533" t="str">
        <f>IF('NEO GRP '!T34=0,"",'NEO GRP '!T34)</f>
        <v/>
      </c>
      <c r="L27" s="533" t="str">
        <f>IF('NEO GRP '!U34=0,"",'NEO GRP '!U34)</f>
        <v/>
      </c>
      <c r="M27" s="533" t="str">
        <f>IF('NEO GRP '!V34=0,"",'NEO GRP '!V34)</f>
        <v/>
      </c>
      <c r="N27" s="533" t="str">
        <f>IF('NEO GRP '!W34=0,"",'NEO GRP '!W34)</f>
        <v/>
      </c>
      <c r="O27" s="533" t="str">
        <f>IF('NEO GRP '!X34=0,"",'NEO GRP '!X34)</f>
        <v/>
      </c>
      <c r="P27" s="533">
        <f>'GRP PRODUCTION LIST NEO'!R31+'GRP PRODUCTION LIST NEO'!R61</f>
        <v>0</v>
      </c>
    </row>
    <row r="28" spans="1:16" ht="23.25" customHeight="1">
      <c r="A28" s="79">
        <f>'NEO GRP '!D35</f>
        <v>0</v>
      </c>
      <c r="B28" s="532"/>
      <c r="C28" s="533"/>
      <c r="D28" s="533" t="str">
        <f>IF('NEO GRP '!M35=0,"",'NEO GRP '!M35)</f>
        <v/>
      </c>
      <c r="E28" s="533" t="str">
        <f>IF('NEO GRP '!N35=0,"",'NEO GRP '!N35)</f>
        <v/>
      </c>
      <c r="F28" s="533" t="str">
        <f>IF('NEO GRP '!O35=0,"",'NEO GRP '!O35)</f>
        <v/>
      </c>
      <c r="G28" s="533" t="str">
        <f>IF('NEO GRP '!P35=0,"",'NEO GRP '!P35)</f>
        <v/>
      </c>
      <c r="H28" s="533" t="str">
        <f>IF('NEO GRP '!Q35=0,"",'NEO GRP '!Q35)</f>
        <v/>
      </c>
      <c r="I28" s="533" t="str">
        <f>IF('NEO GRP '!R35=0,"",'NEO GRP '!R35)</f>
        <v/>
      </c>
      <c r="J28" s="533" t="str">
        <f>IF('NEO GRP '!S35=0,"",'NEO GRP '!S35)</f>
        <v/>
      </c>
      <c r="K28" s="533" t="str">
        <f>IF('NEO GRP '!T35=0,"",'NEO GRP '!T35)</f>
        <v/>
      </c>
      <c r="L28" s="533" t="str">
        <f>IF('NEO GRP '!U35=0,"",'NEO GRP '!U35)</f>
        <v/>
      </c>
      <c r="M28" s="533" t="str">
        <f>IF('NEO GRP '!V35=0,"",'NEO GRP '!V35)</f>
        <v/>
      </c>
      <c r="N28" s="533" t="str">
        <f>IF('NEO GRP '!W35=0,"",'NEO GRP '!W35)</f>
        <v/>
      </c>
      <c r="O28" s="533" t="str">
        <f>IF('NEO GRP '!X35=0,"",'NEO GRP '!X35)</f>
        <v/>
      </c>
      <c r="P28" s="533">
        <v>0</v>
      </c>
    </row>
    <row r="29" spans="1:16" ht="23.25" customHeight="1">
      <c r="A29" s="79" t="str">
        <f>'NEO GRP '!D36</f>
        <v>NEO-21</v>
      </c>
      <c r="B29" s="532"/>
      <c r="C29" s="533" t="str">
        <f>IF('NEO GRP '!L36=0,"",'NEO GRP '!L36)</f>
        <v/>
      </c>
      <c r="D29" s="533" t="str">
        <f>IF('NEO GRP '!M36=0,"",'NEO GRP '!M36)</f>
        <v/>
      </c>
      <c r="E29" s="533" t="str">
        <f>IF('NEO GRP '!N36=0,"",'NEO GRP '!N36)</f>
        <v/>
      </c>
      <c r="F29" s="533" t="str">
        <f>IF('NEO GRP '!O36=0,"",'NEO GRP '!O36)</f>
        <v/>
      </c>
      <c r="G29" s="533" t="str">
        <f>IF('NEO GRP '!P36=0,"",'NEO GRP '!P36)</f>
        <v/>
      </c>
      <c r="H29" s="533" t="str">
        <f>IF('NEO GRP '!Q36=0,"",'NEO GRP '!Q36)</f>
        <v/>
      </c>
      <c r="I29" s="533" t="str">
        <f>IF('NEO GRP '!R36=0,"",'NEO GRP '!R36)</f>
        <v/>
      </c>
      <c r="J29" s="533" t="str">
        <f>IF('NEO GRP '!S36=0,"",'NEO GRP '!S36)</f>
        <v/>
      </c>
      <c r="K29" s="533" t="str">
        <f>IF('NEO GRP '!T36=0,"",'NEO GRP '!T36)</f>
        <v/>
      </c>
      <c r="L29" s="533" t="str">
        <f>IF('NEO GRP '!U36=0,"",'NEO GRP '!U36)</f>
        <v/>
      </c>
      <c r="M29" s="533" t="str">
        <f>IF('NEO GRP '!V36=0,"",'NEO GRP '!V36)</f>
        <v/>
      </c>
      <c r="N29" s="533" t="str">
        <f>IF('NEO GRP '!W36=0,"",'NEO GRP '!W36)</f>
        <v/>
      </c>
      <c r="O29" s="533" t="str">
        <f>IF('NEO GRP '!X36=0,"",'NEO GRP '!X36)</f>
        <v/>
      </c>
      <c r="P29" s="533">
        <f>SUM(C29:O29)</f>
        <v>0</v>
      </c>
    </row>
    <row r="30" spans="1:16" ht="23.25" customHeight="1">
      <c r="A30" s="79" t="str">
        <f>'NEO GRP '!D37</f>
        <v>NEO-23</v>
      </c>
      <c r="B30" s="532"/>
      <c r="C30" s="533" t="str">
        <f>IF('NEO GRP '!L37=0,"",'NEO GRP '!L37)</f>
        <v/>
      </c>
      <c r="D30" s="533" t="str">
        <f>IF('NEO GRP '!M37=0,"",'NEO GRP '!M37)</f>
        <v/>
      </c>
      <c r="E30" s="533" t="str">
        <f>IF('NEO GRP '!N37=0,"",'NEO GRP '!N37)</f>
        <v/>
      </c>
      <c r="F30" s="533" t="str">
        <f>IF('NEO GRP '!O37=0,"",'NEO GRP '!O37)</f>
        <v/>
      </c>
      <c r="G30" s="533" t="str">
        <f>IF('NEO GRP '!P37=0,"",'NEO GRP '!P37)</f>
        <v/>
      </c>
      <c r="H30" s="533" t="str">
        <f>IF('NEO GRP '!Q37=0,"",'NEO GRP '!Q37)</f>
        <v/>
      </c>
      <c r="I30" s="533" t="str">
        <f>IF('NEO GRP '!R37=0,"",'NEO GRP '!R37)</f>
        <v/>
      </c>
      <c r="J30" s="533" t="str">
        <f>IF('NEO GRP '!S37=0,"",'NEO GRP '!S37)</f>
        <v/>
      </c>
      <c r="K30" s="533" t="str">
        <f>IF('NEO GRP '!T37=0,"",'NEO GRP '!T37)</f>
        <v/>
      </c>
      <c r="L30" s="533" t="str">
        <f>IF('NEO GRP '!U37=0,"",'NEO GRP '!U37)</f>
        <v/>
      </c>
      <c r="M30" s="533" t="str">
        <f>IF('NEO GRP '!V37=0,"",'NEO GRP '!V37)</f>
        <v/>
      </c>
      <c r="N30" s="533" t="str">
        <f>IF('NEO GRP '!W37=0,"",'NEO GRP '!W37)</f>
        <v/>
      </c>
      <c r="O30" s="533" t="str">
        <f>IF('NEO GRP '!X37=0,"",'NEO GRP '!X37)</f>
        <v/>
      </c>
      <c r="P30" s="533">
        <f t="shared" ref="P30:P35" si="1">SUM(C30:O30)</f>
        <v>0</v>
      </c>
    </row>
    <row r="31" spans="1:16" ht="23.25" customHeight="1">
      <c r="A31" s="79" t="str">
        <f>'NEO GRP '!D38</f>
        <v>NEO-24</v>
      </c>
      <c r="B31" s="532"/>
      <c r="C31" s="533" t="str">
        <f>IF('NEO GRP '!L38=0,"",'NEO GRP '!L38)</f>
        <v/>
      </c>
      <c r="D31" s="533" t="str">
        <f>IF('NEO GRP '!M38=0,"",'NEO GRP '!M38)</f>
        <v/>
      </c>
      <c r="E31" s="533" t="str">
        <f>IF('NEO GRP '!N38=0,"",'NEO GRP '!N38)</f>
        <v/>
      </c>
      <c r="F31" s="533" t="str">
        <f>IF('NEO GRP '!O38=0,"",'NEO GRP '!O38)</f>
        <v/>
      </c>
      <c r="G31" s="533" t="str">
        <f>IF('NEO GRP '!P38=0,"",'NEO GRP '!P38)</f>
        <v/>
      </c>
      <c r="H31" s="533" t="str">
        <f>IF('NEO GRP '!Q38=0,"",'NEO GRP '!Q38)</f>
        <v/>
      </c>
      <c r="I31" s="533" t="str">
        <f>IF('NEO GRP '!R38=0,"",'NEO GRP '!R38)</f>
        <v/>
      </c>
      <c r="J31" s="533" t="str">
        <f>IF('NEO GRP '!S38=0,"",'NEO GRP '!S38)</f>
        <v/>
      </c>
      <c r="K31" s="533" t="str">
        <f>IF('NEO GRP '!T38=0,"",'NEO GRP '!T38)</f>
        <v/>
      </c>
      <c r="L31" s="533" t="str">
        <f>IF('NEO GRP '!U38=0,"",'NEO GRP '!U38)</f>
        <v/>
      </c>
      <c r="M31" s="533" t="str">
        <f>IF('NEO GRP '!V38=0,"",'NEO GRP '!V38)</f>
        <v/>
      </c>
      <c r="N31" s="533" t="str">
        <f>IF('NEO GRP '!W38=0,"",'NEO GRP '!W38)</f>
        <v/>
      </c>
      <c r="O31" s="533" t="str">
        <f>IF('NEO GRP '!X38=0,"",'NEO GRP '!X38)</f>
        <v/>
      </c>
      <c r="P31" s="533">
        <f t="shared" si="1"/>
        <v>0</v>
      </c>
    </row>
    <row r="32" spans="1:16" ht="23.25" customHeight="1">
      <c r="A32" s="79" t="str">
        <f>'NEO GRP '!D39</f>
        <v>NEO-25</v>
      </c>
      <c r="B32" s="532"/>
      <c r="C32" s="533" t="str">
        <f>IF('NEO GRP '!L39=0,"",'NEO GRP '!L39)</f>
        <v/>
      </c>
      <c r="D32" s="533" t="str">
        <f>IF('NEO GRP '!M39=0,"",'NEO GRP '!M39)</f>
        <v/>
      </c>
      <c r="E32" s="533" t="str">
        <f>IF('NEO GRP '!N39=0,"",'NEO GRP '!N39)</f>
        <v/>
      </c>
      <c r="F32" s="533" t="str">
        <f>IF('NEO GRP '!O39=0,"",'NEO GRP '!O39)</f>
        <v/>
      </c>
      <c r="G32" s="533" t="str">
        <f>IF('NEO GRP '!P39=0,"",'NEO GRP '!P39)</f>
        <v/>
      </c>
      <c r="H32" s="533" t="str">
        <f>IF('NEO GRP '!Q39=0,"",'NEO GRP '!Q39)</f>
        <v/>
      </c>
      <c r="I32" s="533" t="str">
        <f>IF('NEO GRP '!R39=0,"",'NEO GRP '!R39)</f>
        <v/>
      </c>
      <c r="J32" s="533" t="str">
        <f>IF('NEO GRP '!S39=0,"",'NEO GRP '!S39)</f>
        <v/>
      </c>
      <c r="K32" s="533" t="str">
        <f>IF('NEO GRP '!T39=0,"",'NEO GRP '!T39)</f>
        <v/>
      </c>
      <c r="L32" s="533" t="str">
        <f>IF('NEO GRP '!U39=0,"",'NEO GRP '!U39)</f>
        <v/>
      </c>
      <c r="M32" s="533" t="str">
        <f>IF('NEO GRP '!V39=0,"",'NEO GRP '!V39)</f>
        <v/>
      </c>
      <c r="N32" s="533" t="str">
        <f>IF('NEO GRP '!W39=0,"",'NEO GRP '!W39)</f>
        <v/>
      </c>
      <c r="O32" s="533" t="str">
        <f>IF('NEO GRP '!X39=0,"",'NEO GRP '!X39)</f>
        <v/>
      </c>
      <c r="P32" s="533">
        <f t="shared" si="1"/>
        <v>0</v>
      </c>
    </row>
    <row r="33" spans="1:16" ht="23.25" customHeight="1">
      <c r="A33" s="79" t="str">
        <f>'NEO GRP '!D40</f>
        <v>NEO-26</v>
      </c>
      <c r="B33" s="532"/>
      <c r="C33" s="533" t="str">
        <f>IF('NEO GRP '!L40=0,"",'NEO GRP '!L40)</f>
        <v/>
      </c>
      <c r="D33" s="533" t="str">
        <f>IF('NEO GRP '!M40=0,"",'NEO GRP '!M40)</f>
        <v/>
      </c>
      <c r="E33" s="533" t="str">
        <f>IF('NEO GRP '!N40=0,"",'NEO GRP '!N40)</f>
        <v/>
      </c>
      <c r="F33" s="533" t="str">
        <f>IF('NEO GRP '!O40=0,"",'NEO GRP '!O40)</f>
        <v/>
      </c>
      <c r="G33" s="533" t="str">
        <f>IF('NEO GRP '!P40=0,"",'NEO GRP '!P40)</f>
        <v/>
      </c>
      <c r="H33" s="533" t="str">
        <f>IF('NEO GRP '!Q40=0,"",'NEO GRP '!Q40)</f>
        <v/>
      </c>
      <c r="I33" s="533" t="str">
        <f>IF('NEO GRP '!R40=0,"",'NEO GRP '!R40)</f>
        <v/>
      </c>
      <c r="J33" s="533" t="str">
        <f>IF('NEO GRP '!S40=0,"",'NEO GRP '!S40)</f>
        <v/>
      </c>
      <c r="K33" s="533" t="str">
        <f>IF('NEO GRP '!T40=0,"",'NEO GRP '!T40)</f>
        <v/>
      </c>
      <c r="L33" s="533" t="str">
        <f>IF('NEO GRP '!U40=0,"",'NEO GRP '!U40)</f>
        <v/>
      </c>
      <c r="M33" s="533" t="str">
        <f>IF('NEO GRP '!V40=0,"",'NEO GRP '!V40)</f>
        <v/>
      </c>
      <c r="N33" s="533" t="str">
        <f>IF('NEO GRP '!W40=0,"",'NEO GRP '!W40)</f>
        <v/>
      </c>
      <c r="O33" s="533" t="str">
        <f>IF('NEO GRP '!X40=0,"",'NEO GRP '!X40)</f>
        <v/>
      </c>
      <c r="P33" s="533">
        <f t="shared" si="1"/>
        <v>0</v>
      </c>
    </row>
    <row r="34" spans="1:16" ht="23.25" customHeight="1">
      <c r="A34" s="79" t="str">
        <f>'NEO GRP '!D41</f>
        <v>NEO-27</v>
      </c>
      <c r="B34" s="532"/>
      <c r="C34" s="533" t="str">
        <f>IF('NEO GRP '!L41=0,"",'NEO GRP '!L41)</f>
        <v/>
      </c>
      <c r="D34" s="533" t="str">
        <f>IF('NEO GRP '!M41=0,"",'NEO GRP '!M41)</f>
        <v/>
      </c>
      <c r="E34" s="533" t="str">
        <f>IF('NEO GRP '!N41=0,"",'NEO GRP '!N41)</f>
        <v/>
      </c>
      <c r="F34" s="533" t="str">
        <f>IF('NEO GRP '!O41=0,"",'NEO GRP '!O41)</f>
        <v/>
      </c>
      <c r="G34" s="533" t="str">
        <f>IF('NEO GRP '!P41=0,"",'NEO GRP '!P41)</f>
        <v/>
      </c>
      <c r="H34" s="533" t="str">
        <f>IF('NEO GRP '!Q41=0,"",'NEO GRP '!Q41)</f>
        <v/>
      </c>
      <c r="I34" s="533" t="str">
        <f>IF('NEO GRP '!R41=0,"",'NEO GRP '!R41)</f>
        <v/>
      </c>
      <c r="J34" s="533" t="str">
        <f>IF('NEO GRP '!S41=0,"",'NEO GRP '!S41)</f>
        <v/>
      </c>
      <c r="K34" s="533" t="str">
        <f>IF('NEO GRP '!T41=0,"",'NEO GRP '!T41)</f>
        <v/>
      </c>
      <c r="L34" s="533" t="str">
        <f>IF('NEO GRP '!U41=0,"",'NEO GRP '!U41)</f>
        <v/>
      </c>
      <c r="M34" s="533" t="str">
        <f>IF('NEO GRP '!V41=0,"",'NEO GRP '!V41)</f>
        <v/>
      </c>
      <c r="N34" s="533" t="str">
        <f>IF('NEO GRP '!W41=0,"",'NEO GRP '!W41)</f>
        <v/>
      </c>
      <c r="O34" s="533" t="str">
        <f>IF('NEO GRP '!X41=0,"",'NEO GRP '!X41)</f>
        <v/>
      </c>
      <c r="P34" s="533">
        <f t="shared" si="1"/>
        <v>0</v>
      </c>
    </row>
    <row r="35" spans="1:16" ht="23.25" customHeight="1">
      <c r="A35" s="79" t="str">
        <f>'NEO GRP '!D42</f>
        <v>NEO-29</v>
      </c>
      <c r="B35" s="532"/>
      <c r="C35" s="533" t="str">
        <f>IF('NEO GRP '!L42=0,"",'NEO GRP '!L42)</f>
        <v/>
      </c>
      <c r="D35" s="533" t="str">
        <f>IF('NEO GRP '!M42=0,"",'NEO GRP '!M42)</f>
        <v/>
      </c>
      <c r="E35" s="533" t="str">
        <f>IF('NEO GRP '!N42=0,"",'NEO GRP '!N42)</f>
        <v/>
      </c>
      <c r="F35" s="533" t="str">
        <f>IF('NEO GRP '!O42=0,"",'NEO GRP '!O42)</f>
        <v/>
      </c>
      <c r="G35" s="533" t="str">
        <f>IF('NEO GRP '!P42=0,"",'NEO GRP '!P42)</f>
        <v/>
      </c>
      <c r="H35" s="533" t="str">
        <f>IF('NEO GRP '!Q42=0,"",'NEO GRP '!Q42)</f>
        <v/>
      </c>
      <c r="I35" s="533" t="str">
        <f>IF('NEO GRP '!R42=0,"",'NEO GRP '!R42)</f>
        <v/>
      </c>
      <c r="J35" s="533" t="str">
        <f>IF('NEO GRP '!S42=0,"",'NEO GRP '!S42)</f>
        <v/>
      </c>
      <c r="K35" s="533" t="str">
        <f>IF('NEO GRP '!T42=0,"",'NEO GRP '!T42)</f>
        <v/>
      </c>
      <c r="L35" s="533" t="str">
        <f>IF('NEO GRP '!U42=0,"",'NEO GRP '!U42)</f>
        <v/>
      </c>
      <c r="M35" s="533" t="str">
        <f>IF('NEO GRP '!V42=0,"",'NEO GRP '!V42)</f>
        <v/>
      </c>
      <c r="N35" s="533" t="str">
        <f>IF('NEO GRP '!W42=0,"",'NEO GRP '!W42)</f>
        <v/>
      </c>
      <c r="O35" s="533" t="str">
        <f>IF('NEO GRP '!X42=0,"",'NEO GRP '!X42)</f>
        <v/>
      </c>
      <c r="P35" s="533">
        <f t="shared" si="1"/>
        <v>0</v>
      </c>
    </row>
    <row r="36" spans="1:16" ht="23.25" customHeight="1">
      <c r="A36" s="79" t="str">
        <f>'NEO GRP '!D43</f>
        <v>NEO-30</v>
      </c>
      <c r="B36" s="532"/>
      <c r="C36" s="533" t="str">
        <f>IF('NEO GRP '!L43=0,"",'NEO GRP '!L43)</f>
        <v/>
      </c>
      <c r="D36" s="533" t="str">
        <f>IF('NEO GRP '!M43=0,"",'NEO GRP '!M43)</f>
        <v/>
      </c>
      <c r="E36" s="533" t="str">
        <f>IF('NEO GRP '!N43=0,"",'NEO GRP '!N43)</f>
        <v/>
      </c>
      <c r="F36" s="533" t="str">
        <f>IF('NEO GRP '!O43=0,"",'NEO GRP '!O43)</f>
        <v/>
      </c>
      <c r="G36" s="533" t="str">
        <f>IF('NEO GRP '!P43=0,"",'NEO GRP '!P43)</f>
        <v/>
      </c>
      <c r="H36" s="533" t="str">
        <f>IF('NEO GRP '!Q43=0,"",'NEO GRP '!Q43)</f>
        <v/>
      </c>
      <c r="I36" s="533" t="str">
        <f>IF('NEO GRP '!R43=0,"",'NEO GRP '!R43)</f>
        <v/>
      </c>
      <c r="J36" s="533" t="str">
        <f>IF('NEO GRP '!S43=0,"",'NEO GRP '!S43)</f>
        <v/>
      </c>
      <c r="K36" s="533" t="str">
        <f>IF('NEO GRP '!T43=0,"",'NEO GRP '!T43)</f>
        <v/>
      </c>
      <c r="L36" s="533" t="str">
        <f>IF('NEO GRP '!U43=0,"",'NEO GRP '!U43)</f>
        <v/>
      </c>
      <c r="M36" s="533" t="str">
        <f>IF('NEO GRP '!V43=0,"",'NEO GRP '!V43)</f>
        <v/>
      </c>
      <c r="N36" s="533" t="str">
        <f>IF('NEO GRP '!W43=0,"",'NEO GRP '!W43)</f>
        <v/>
      </c>
      <c r="O36" s="533" t="str">
        <f>IF('NEO GRP '!X43=0,"",'NEO GRP '!X43)</f>
        <v/>
      </c>
      <c r="P36" s="533">
        <f t="shared" ref="P36" si="2">SUM(C36:O36)</f>
        <v>0</v>
      </c>
    </row>
    <row r="37" spans="1:16" ht="23.25" customHeight="1">
      <c r="A37" s="79" t="str">
        <f>'NEO GRP '!D44</f>
        <v>NEO-31</v>
      </c>
      <c r="B37" s="532"/>
      <c r="C37" s="533" t="str">
        <f>IF('NEO GRP '!L44=0,"",'NEO GRP '!L44)</f>
        <v/>
      </c>
      <c r="D37" s="533" t="str">
        <f>IF('NEO GRP '!M44=0,"",'NEO GRP '!M44)</f>
        <v/>
      </c>
      <c r="E37" s="533" t="str">
        <f>IF('NEO GRP '!N44=0,"",'NEO GRP '!N44)</f>
        <v/>
      </c>
      <c r="F37" s="533" t="str">
        <f>IF('NEO GRP '!O44=0,"",'NEO GRP '!O44)</f>
        <v/>
      </c>
      <c r="G37" s="533" t="str">
        <f>IF('NEO GRP '!P44=0,"",'NEO GRP '!P44)</f>
        <v/>
      </c>
      <c r="H37" s="533" t="str">
        <f>IF('NEO GRP '!Q44=0,"",'NEO GRP '!Q44)</f>
        <v/>
      </c>
      <c r="I37" s="533" t="str">
        <f>IF('NEO GRP '!R44=0,"",'NEO GRP '!R44)</f>
        <v/>
      </c>
      <c r="J37" s="533" t="str">
        <f>IF('NEO GRP '!S44=0,"",'NEO GRP '!S44)</f>
        <v/>
      </c>
      <c r="K37" s="533" t="str">
        <f>IF('NEO GRP '!T44=0,"",'NEO GRP '!T44)</f>
        <v/>
      </c>
      <c r="L37" s="533" t="str">
        <f>IF('NEO GRP '!U44=0,"",'NEO GRP '!U44)</f>
        <v/>
      </c>
      <c r="M37" s="533" t="str">
        <f>IF('NEO GRP '!V44=0,"",'NEO GRP '!V44)</f>
        <v/>
      </c>
      <c r="N37" s="533" t="str">
        <f>IF('NEO GRP '!W44=0,"",'NEO GRP '!W44)</f>
        <v/>
      </c>
      <c r="O37" s="533" t="str">
        <f>IF('NEO GRP '!X44=0,"",'NEO GRP '!X44)</f>
        <v/>
      </c>
      <c r="P37" s="533">
        <f t="shared" ref="P37:P44" si="3">SUM(C37:O37)</f>
        <v>0</v>
      </c>
    </row>
    <row r="38" spans="1:16" ht="23.25" customHeight="1">
      <c r="A38" s="79" t="str">
        <f>'NEO GRP '!D45</f>
        <v>NEO-32</v>
      </c>
      <c r="B38" s="532"/>
      <c r="C38" s="533" t="str">
        <f>IF('NEO GRP '!L45=0,"",'NEO GRP '!L45)</f>
        <v/>
      </c>
      <c r="D38" s="533" t="str">
        <f>IF('NEO GRP '!M45=0,"",'NEO GRP '!M45)</f>
        <v/>
      </c>
      <c r="E38" s="533" t="str">
        <f>IF('NEO GRP '!N45=0,"",'NEO GRP '!N45)</f>
        <v/>
      </c>
      <c r="F38" s="533" t="str">
        <f>IF('NEO GRP '!O45=0,"",'NEO GRP '!O45)</f>
        <v/>
      </c>
      <c r="G38" s="533" t="str">
        <f>IF('NEO GRP '!P45=0,"",'NEO GRP '!P45)</f>
        <v/>
      </c>
      <c r="H38" s="533" t="str">
        <f>IF('NEO GRP '!Q45=0,"",'NEO GRP '!Q45)</f>
        <v/>
      </c>
      <c r="I38" s="533" t="str">
        <f>IF('NEO GRP '!R45=0,"",'NEO GRP '!R45)</f>
        <v/>
      </c>
      <c r="J38" s="533" t="str">
        <f>IF('NEO GRP '!S45=0,"",'NEO GRP '!S45)</f>
        <v/>
      </c>
      <c r="K38" s="533" t="str">
        <f>IF('NEO GRP '!T45=0,"",'NEO GRP '!T45)</f>
        <v/>
      </c>
      <c r="L38" s="533" t="str">
        <f>IF('NEO GRP '!U45=0,"",'NEO GRP '!U45)</f>
        <v/>
      </c>
      <c r="M38" s="533" t="str">
        <f>IF('NEO GRP '!V45=0,"",'NEO GRP '!V45)</f>
        <v/>
      </c>
      <c r="N38" s="533" t="str">
        <f>IF('NEO GRP '!W45=0,"",'NEO GRP '!W45)</f>
        <v/>
      </c>
      <c r="O38" s="533" t="str">
        <f>IF('NEO GRP '!X45=0,"",'NEO GRP '!X45)</f>
        <v/>
      </c>
      <c r="P38" s="533">
        <f t="shared" si="3"/>
        <v>0</v>
      </c>
    </row>
    <row r="39" spans="1:16" ht="23.25" customHeight="1">
      <c r="A39" s="79" t="str">
        <f>'NEO GRP '!D46</f>
        <v>NEO-33</v>
      </c>
      <c r="B39" s="532"/>
      <c r="C39" s="533" t="str">
        <f>IF('NEO GRP '!L46=0,"",'NEO GRP '!L46)</f>
        <v/>
      </c>
      <c r="D39" s="533" t="str">
        <f>IF('NEO GRP '!M46=0,"",'NEO GRP '!M46)</f>
        <v/>
      </c>
      <c r="E39" s="533" t="str">
        <f>IF('NEO GRP '!N46=0,"",'NEO GRP '!N46)</f>
        <v/>
      </c>
      <c r="F39" s="533" t="str">
        <f>IF('NEO GRP '!O46=0,"",'NEO GRP '!O46)</f>
        <v/>
      </c>
      <c r="G39" s="533" t="str">
        <f>IF('NEO GRP '!P46=0,"",'NEO GRP '!P46)</f>
        <v/>
      </c>
      <c r="H39" s="533" t="str">
        <f>IF('NEO GRP '!Q46=0,"",'NEO GRP '!Q46)</f>
        <v/>
      </c>
      <c r="I39" s="533" t="str">
        <f>IF('NEO GRP '!R46=0,"",'NEO GRP '!R46)</f>
        <v/>
      </c>
      <c r="J39" s="533" t="str">
        <f>IF('NEO GRP '!S46=0,"",'NEO GRP '!S46)</f>
        <v/>
      </c>
      <c r="K39" s="533" t="str">
        <f>IF('NEO GRP '!T46=0,"",'NEO GRP '!T46)</f>
        <v/>
      </c>
      <c r="L39" s="533" t="str">
        <f>IF('NEO GRP '!U46=0,"",'NEO GRP '!U46)</f>
        <v/>
      </c>
      <c r="M39" s="533" t="str">
        <f>IF('NEO GRP '!V46=0,"",'NEO GRP '!V46)</f>
        <v/>
      </c>
      <c r="N39" s="533" t="str">
        <f>IF('NEO GRP '!W46=0,"",'NEO GRP '!W46)</f>
        <v/>
      </c>
      <c r="O39" s="533" t="str">
        <f>IF('NEO GRP '!X46=0,"",'NEO GRP '!X46)</f>
        <v/>
      </c>
      <c r="P39" s="533">
        <f t="shared" si="3"/>
        <v>0</v>
      </c>
    </row>
    <row r="40" spans="1:16" ht="23.25" customHeight="1">
      <c r="A40" s="79" t="str">
        <f>'NEO GRP '!D47</f>
        <v>NEO-36</v>
      </c>
      <c r="B40" s="532"/>
      <c r="C40" s="533" t="str">
        <f>IF('NEO GRP '!L47=0,"",'NEO GRP '!L47)</f>
        <v/>
      </c>
      <c r="D40" s="533" t="str">
        <f>IF('NEO GRP '!M47=0,"",'NEO GRP '!M47)</f>
        <v/>
      </c>
      <c r="E40" s="533" t="str">
        <f>IF('NEO GRP '!N47=0,"",'NEO GRP '!N47)</f>
        <v/>
      </c>
      <c r="F40" s="533" t="str">
        <f>IF('NEO GRP '!O47=0,"",'NEO GRP '!O47)</f>
        <v/>
      </c>
      <c r="G40" s="533" t="str">
        <f>IF('NEO GRP '!P47=0,"",'NEO GRP '!P47)</f>
        <v/>
      </c>
      <c r="H40" s="533" t="str">
        <f>IF('NEO GRP '!Q47=0,"",'NEO GRP '!Q47)</f>
        <v/>
      </c>
      <c r="I40" s="533" t="str">
        <f>IF('NEO GRP '!R47=0,"",'NEO GRP '!R47)</f>
        <v/>
      </c>
      <c r="J40" s="533" t="str">
        <f>IF('NEO GRP '!S47=0,"",'NEO GRP '!S47)</f>
        <v/>
      </c>
      <c r="K40" s="533" t="str">
        <f>IF('NEO GRP '!T47=0,"",'NEO GRP '!T47)</f>
        <v/>
      </c>
      <c r="L40" s="533" t="str">
        <f>IF('NEO GRP '!U47=0,"",'NEO GRP '!U47)</f>
        <v/>
      </c>
      <c r="M40" s="533" t="str">
        <f>IF('NEO GRP '!V47=0,"",'NEO GRP '!V47)</f>
        <v/>
      </c>
      <c r="N40" s="533" t="str">
        <f>IF('NEO GRP '!W47=0,"",'NEO GRP '!W47)</f>
        <v/>
      </c>
      <c r="O40" s="533" t="str">
        <f>IF('NEO GRP '!X47=0,"",'NEO GRP '!X47)</f>
        <v/>
      </c>
      <c r="P40" s="533">
        <f t="shared" si="3"/>
        <v>0</v>
      </c>
    </row>
    <row r="41" spans="1:16" ht="23.25" customHeight="1">
      <c r="A41" s="79" t="str">
        <f>'NEO GRP '!D48</f>
        <v>NEO-37</v>
      </c>
      <c r="B41" s="532"/>
      <c r="C41" s="533" t="str">
        <f>IF('NEO GRP '!L48=0,"",'NEO GRP '!L48)</f>
        <v/>
      </c>
      <c r="D41" s="533" t="str">
        <f>IF('NEO GRP '!M48=0,"",'NEO GRP '!M48)</f>
        <v/>
      </c>
      <c r="E41" s="533" t="str">
        <f>IF('NEO GRP '!N48=0,"",'NEO GRP '!N48)</f>
        <v/>
      </c>
      <c r="F41" s="533" t="str">
        <f>IF('NEO GRP '!O48=0,"",'NEO GRP '!O48)</f>
        <v/>
      </c>
      <c r="G41" s="533" t="str">
        <f>IF('NEO GRP '!P48=0,"",'NEO GRP '!P48)</f>
        <v/>
      </c>
      <c r="H41" s="533" t="str">
        <f>IF('NEO GRP '!Q48=0,"",'NEO GRP '!Q48)</f>
        <v/>
      </c>
      <c r="I41" s="533" t="str">
        <f>IF('NEO GRP '!R48=0,"",'NEO GRP '!R48)</f>
        <v/>
      </c>
      <c r="J41" s="533" t="str">
        <f>IF('NEO GRP '!S48=0,"",'NEO GRP '!S48)</f>
        <v/>
      </c>
      <c r="K41" s="533" t="str">
        <f>IF('NEO GRP '!T48=0,"",'NEO GRP '!T48)</f>
        <v/>
      </c>
      <c r="L41" s="533" t="str">
        <f>IF('NEO GRP '!U48=0,"",'NEO GRP '!U48)</f>
        <v/>
      </c>
      <c r="M41" s="533" t="str">
        <f>IF('NEO GRP '!V48=0,"",'NEO GRP '!V48)</f>
        <v/>
      </c>
      <c r="N41" s="533" t="str">
        <f>IF('NEO GRP '!W48=0,"",'NEO GRP '!W48)</f>
        <v/>
      </c>
      <c r="O41" s="533" t="str">
        <f>IF('NEO GRP '!X48=0,"",'NEO GRP '!X48)</f>
        <v/>
      </c>
      <c r="P41" s="533">
        <f t="shared" si="3"/>
        <v>0</v>
      </c>
    </row>
    <row r="42" spans="1:16" ht="23.25" customHeight="1">
      <c r="A42" s="79" t="str">
        <f>'NEO GRP '!D49</f>
        <v>NEO-38</v>
      </c>
      <c r="B42" s="532"/>
      <c r="C42" s="533" t="str">
        <f>IF('NEO GRP '!L49=0,"",'NEO GRP '!L49)</f>
        <v/>
      </c>
      <c r="D42" s="533" t="str">
        <f>IF('NEO GRP '!M49=0,"",'NEO GRP '!M49)</f>
        <v/>
      </c>
      <c r="E42" s="533" t="str">
        <f>IF('NEO GRP '!N49=0,"",'NEO GRP '!N49)</f>
        <v/>
      </c>
      <c r="F42" s="533" t="str">
        <f>IF('NEO GRP '!O49=0,"",'NEO GRP '!O49)</f>
        <v/>
      </c>
      <c r="G42" s="533" t="str">
        <f>IF('NEO GRP '!P49=0,"",'NEO GRP '!P49)</f>
        <v/>
      </c>
      <c r="H42" s="533" t="str">
        <f>IF('NEO GRP '!Q49=0,"",'NEO GRP '!Q49)</f>
        <v/>
      </c>
      <c r="I42" s="533" t="str">
        <f>IF('NEO GRP '!R49=0,"",'NEO GRP '!R49)</f>
        <v/>
      </c>
      <c r="J42" s="533" t="str">
        <f>IF('NEO GRP '!S49=0,"",'NEO GRP '!S49)</f>
        <v/>
      </c>
      <c r="K42" s="533" t="str">
        <f>IF('NEO GRP '!T49=0,"",'NEO GRP '!T49)</f>
        <v/>
      </c>
      <c r="L42" s="533" t="str">
        <f>IF('NEO GRP '!U49=0,"",'NEO GRP '!U49)</f>
        <v/>
      </c>
      <c r="M42" s="533" t="str">
        <f>IF('NEO GRP '!V49=0,"",'NEO GRP '!V49)</f>
        <v/>
      </c>
      <c r="N42" s="533" t="str">
        <f>IF('NEO GRP '!W49=0,"",'NEO GRP '!W49)</f>
        <v/>
      </c>
      <c r="O42" s="533" t="str">
        <f>IF('NEO GRP '!X49=0,"",'NEO GRP '!X49)</f>
        <v/>
      </c>
      <c r="P42" s="533">
        <f t="shared" si="3"/>
        <v>0</v>
      </c>
    </row>
    <row r="43" spans="1:16" ht="23.25" customHeight="1">
      <c r="A43" s="79" t="str">
        <f>'NEO GRP '!D50</f>
        <v>NEO-39</v>
      </c>
      <c r="B43" s="532"/>
      <c r="C43" s="533" t="str">
        <f>IF('NEO GRP '!L50=0,"",'NEO GRP '!L50)</f>
        <v/>
      </c>
      <c r="D43" s="533" t="str">
        <f>IF('NEO GRP '!M50=0,"",'NEO GRP '!M50)</f>
        <v/>
      </c>
      <c r="E43" s="533" t="str">
        <f>IF('NEO GRP '!N50=0,"",'NEO GRP '!N50)</f>
        <v/>
      </c>
      <c r="F43" s="533" t="str">
        <f>IF('NEO GRP '!O50=0,"",'NEO GRP '!O50)</f>
        <v/>
      </c>
      <c r="G43" s="533" t="str">
        <f>IF('NEO GRP '!P50=0,"",'NEO GRP '!P50)</f>
        <v/>
      </c>
      <c r="H43" s="533" t="str">
        <f>IF('NEO GRP '!Q50=0,"",'NEO GRP '!Q50)</f>
        <v/>
      </c>
      <c r="I43" s="533" t="str">
        <f>IF('NEO GRP '!R50=0,"",'NEO GRP '!R50)</f>
        <v/>
      </c>
      <c r="J43" s="533" t="str">
        <f>IF('NEO GRP '!S50=0,"",'NEO GRP '!S50)</f>
        <v/>
      </c>
      <c r="K43" s="533" t="str">
        <f>IF('NEO GRP '!T50=0,"",'NEO GRP '!T50)</f>
        <v/>
      </c>
      <c r="L43" s="533" t="str">
        <f>IF('NEO GRP '!U50=0,"",'NEO GRP '!U50)</f>
        <v/>
      </c>
      <c r="M43" s="533" t="str">
        <f>IF('NEO GRP '!V50=0,"",'NEO GRP '!V50)</f>
        <v/>
      </c>
      <c r="N43" s="533" t="str">
        <f>IF('NEO GRP '!W50=0,"",'NEO GRP '!W50)</f>
        <v/>
      </c>
      <c r="O43" s="533" t="str">
        <f>IF('NEO GRP '!X50=0,"",'NEO GRP '!X50)</f>
        <v/>
      </c>
      <c r="P43" s="533">
        <f t="shared" si="3"/>
        <v>0</v>
      </c>
    </row>
    <row r="44" spans="1:16" ht="23.25" customHeight="1">
      <c r="A44" s="79" t="str">
        <f>'NEO GRP '!D51</f>
        <v>NEO-40</v>
      </c>
      <c r="B44" s="532"/>
      <c r="C44" s="533" t="str">
        <f>IF('NEO GRP '!L51=0,"",'NEO GRP '!L51)</f>
        <v/>
      </c>
      <c r="D44" s="533" t="str">
        <f>IF('NEO GRP '!M51=0,"",'NEO GRP '!M51)</f>
        <v/>
      </c>
      <c r="E44" s="533" t="str">
        <f>IF('NEO GRP '!N51=0,"",'NEO GRP '!N51)</f>
        <v/>
      </c>
      <c r="F44" s="533" t="str">
        <f>IF('NEO GRP '!O51=0,"",'NEO GRP '!O51)</f>
        <v/>
      </c>
      <c r="G44" s="533" t="str">
        <f>IF('NEO GRP '!P51=0,"",'NEO GRP '!P51)</f>
        <v/>
      </c>
      <c r="H44" s="533" t="str">
        <f>IF('NEO GRP '!Q51=0,"",'NEO GRP '!Q51)</f>
        <v/>
      </c>
      <c r="I44" s="533" t="str">
        <f>IF('NEO GRP '!R51=0,"",'NEO GRP '!R51)</f>
        <v/>
      </c>
      <c r="J44" s="533" t="str">
        <f>IF('NEO GRP '!S51=0,"",'NEO GRP '!S51)</f>
        <v/>
      </c>
      <c r="K44" s="533" t="str">
        <f>IF('NEO GRP '!T51=0,"",'NEO GRP '!T51)</f>
        <v/>
      </c>
      <c r="L44" s="533" t="str">
        <f>IF('NEO GRP '!U51=0,"",'NEO GRP '!U51)</f>
        <v/>
      </c>
      <c r="M44" s="533" t="str">
        <f>IF('NEO GRP '!V51=0,"",'NEO GRP '!V51)</f>
        <v/>
      </c>
      <c r="N44" s="533" t="str">
        <f>IF('NEO GRP '!W51=0,"",'NEO GRP '!W51)</f>
        <v/>
      </c>
      <c r="O44" s="533" t="str">
        <f>IF('NEO GRP '!X51=0,"",'NEO GRP '!X51)</f>
        <v/>
      </c>
      <c r="P44" s="533">
        <f t="shared" si="3"/>
        <v>0</v>
      </c>
    </row>
    <row r="45" spans="1:16" s="75" customFormat="1" ht="23.25" customHeight="1">
      <c r="A45" s="76"/>
      <c r="B45" s="76"/>
      <c r="C45" s="50" t="s">
        <v>70</v>
      </c>
      <c r="D45" s="51"/>
      <c r="E45" s="80"/>
      <c r="F45" s="76"/>
      <c r="G45" s="76"/>
      <c r="H45" s="50" t="s">
        <v>71</v>
      </c>
      <c r="I45" s="52"/>
      <c r="J45" s="52"/>
      <c r="K45" s="52"/>
      <c r="L45" s="80"/>
      <c r="M45" s="80"/>
      <c r="N45" s="80"/>
      <c r="O45" s="80"/>
      <c r="P45" s="285"/>
    </row>
    <row r="46" spans="1:16" s="75" customFormat="1" ht="23.25" customHeight="1">
      <c r="A46" s="76"/>
      <c r="B46" s="76"/>
      <c r="C46" s="50" t="s">
        <v>72</v>
      </c>
      <c r="D46" s="51"/>
      <c r="E46" s="80"/>
      <c r="F46" s="76"/>
      <c r="G46" s="76"/>
      <c r="H46" s="50" t="s">
        <v>73</v>
      </c>
      <c r="I46" s="53"/>
      <c r="J46" s="53"/>
      <c r="K46" s="53"/>
      <c r="L46" s="81"/>
      <c r="M46" s="81"/>
      <c r="N46" s="80"/>
      <c r="O46" s="80"/>
      <c r="P46" s="285"/>
    </row>
    <row r="47" spans="1:16" s="75" customFormat="1" ht="23.25" customHeight="1">
      <c r="A47" s="76"/>
      <c r="B47" s="76"/>
      <c r="C47" s="49"/>
      <c r="D47" s="49"/>
      <c r="E47" s="76"/>
      <c r="F47" s="76"/>
      <c r="G47" s="76"/>
      <c r="H47" s="50" t="s">
        <v>74</v>
      </c>
      <c r="I47" s="53"/>
      <c r="J47" s="53"/>
      <c r="K47" s="53"/>
      <c r="L47" s="81"/>
      <c r="M47" s="81"/>
      <c r="N47" s="80"/>
      <c r="O47" s="80"/>
      <c r="P47" s="285"/>
    </row>
    <row r="48" spans="1:16" s="75" customFormat="1" ht="23.25" customHeight="1">
      <c r="A48" s="76"/>
      <c r="B48" s="76"/>
      <c r="C48" s="76"/>
      <c r="D48" s="76"/>
    </row>
    <row r="49" spans="1:4" s="75" customFormat="1" ht="23.25" customHeight="1">
      <c r="A49" s="76"/>
      <c r="B49" s="76"/>
      <c r="C49" s="76"/>
      <c r="D49" s="76"/>
    </row>
  </sheetData>
  <autoFilter ref="P3:P40" xr:uid="{00000000-0009-0000-0000-000005000000}"/>
  <mergeCells count="2">
    <mergeCell ref="A1:I1"/>
    <mergeCell ref="L1:M1"/>
  </mergeCells>
  <conditionalFormatting sqref="A3:B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{EF1F6136-D535-480D-94DA-6658E3B1B2C9}</x14:id>
        </ext>
      </extLst>
    </cfRule>
  </conditionalFormatting>
  <conditionalFormatting sqref="C3:M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{37217AE0-0591-4002-8C4C-2921D2046A43}</x14:id>
        </ext>
      </extLst>
    </cfRule>
  </conditionalFormatting>
  <conditionalFormatting sqref="N3:O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{4F87A956-007F-4D1F-BC04-3C9438503A80}</x14:id>
        </ext>
      </extLst>
    </cfRule>
  </conditionalFormatting>
  <pageMargins left="0.25" right="0.25" top="0.75" bottom="0.75" header="0.3" footer="0.3"/>
  <pageSetup paperSize="9" orientation="portrait" r:id="rId1"/>
  <headerFooter>
    <oddHeader>&amp;LNEO VOLUMES - packing list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F6136-D535-480D-94DA-6658E3B1B2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A3:B3</xm:sqref>
        </x14:conditionalFormatting>
        <x14:conditionalFormatting xmlns:xm="http://schemas.microsoft.com/office/excel/2006/main">
          <x14:cfRule type="dataBar" id="{37217AE0-0591-4002-8C4C-2921D2046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C3:M3</xm:sqref>
        </x14:conditionalFormatting>
        <x14:conditionalFormatting xmlns:xm="http://schemas.microsoft.com/office/excel/2006/main">
          <x14:cfRule type="dataBar" id="{4F87A956-007F-4D1F-BC04-3C9438503A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N3:O3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5"/>
  <sheetViews>
    <sheetView showGridLines="0" zoomScaleNormal="100" workbookViewId="0">
      <selection activeCell="S14" sqref="S14"/>
    </sheetView>
  </sheetViews>
  <sheetFormatPr defaultColWidth="12.296875" defaultRowHeight="23.25" customHeight="1"/>
  <cols>
    <col min="1" max="1" width="10" style="74" customWidth="1"/>
    <col min="2" max="2" width="3.69921875" style="74" customWidth="1"/>
    <col min="3" max="6" width="3.796875" style="68" customWidth="1"/>
    <col min="7" max="22" width="3.796875" style="67" customWidth="1"/>
    <col min="23" max="23" width="6.59765625" style="67" customWidth="1"/>
    <col min="24" max="24" width="6.5" style="67" customWidth="1"/>
    <col min="25" max="25" width="7.09765625" style="68" customWidth="1"/>
    <col min="26" max="26" width="3.796875" style="68" customWidth="1"/>
    <col min="27" max="16384" width="12.296875" style="68"/>
  </cols>
  <sheetData>
    <row r="1" spans="1:25" ht="29.25" customHeight="1">
      <c r="A1" s="638" t="s">
        <v>177</v>
      </c>
      <c r="B1" s="638"/>
      <c r="C1" s="638"/>
      <c r="D1" s="638"/>
      <c r="E1" s="638"/>
      <c r="F1" s="135"/>
      <c r="G1" s="66"/>
      <c r="H1" s="66"/>
      <c r="M1" s="287" t="s">
        <v>23</v>
      </c>
      <c r="N1" s="287"/>
      <c r="O1" s="287"/>
      <c r="Q1" s="157" t="s">
        <v>5</v>
      </c>
    </row>
    <row r="2" spans="1:25" ht="21" customHeight="1">
      <c r="A2" s="638"/>
      <c r="B2" s="638"/>
      <c r="C2" s="638"/>
      <c r="D2" s="638"/>
      <c r="E2" s="638"/>
      <c r="F2" s="85"/>
      <c r="G2" s="68"/>
      <c r="H2" s="85"/>
      <c r="I2" s="86"/>
      <c r="J2" s="86"/>
      <c r="K2" s="68"/>
      <c r="L2" s="87" t="s">
        <v>11</v>
      </c>
      <c r="M2" s="664">
        <f>SUM(W9:W25)</f>
        <v>0</v>
      </c>
      <c r="N2" s="664"/>
      <c r="O2" s="664"/>
      <c r="P2" s="156"/>
      <c r="Q2" s="659">
        <f>'NEO PU'!L3</f>
        <v>0</v>
      </c>
      <c r="R2" s="659"/>
      <c r="S2" s="659"/>
      <c r="T2" s="659"/>
      <c r="U2" s="659"/>
      <c r="V2" s="659"/>
      <c r="W2" s="659"/>
    </row>
    <row r="3" spans="1:25" ht="6.6" customHeight="1">
      <c r="A3" s="135"/>
      <c r="B3" s="135"/>
      <c r="C3" s="135"/>
      <c r="D3" s="135"/>
      <c r="E3" s="135"/>
      <c r="F3" s="135"/>
      <c r="G3" s="85"/>
      <c r="H3" s="85"/>
      <c r="I3" s="86"/>
      <c r="J3" s="86"/>
      <c r="K3" s="87"/>
      <c r="L3" s="87"/>
      <c r="M3" s="156"/>
      <c r="N3" s="156"/>
      <c r="O3" s="156"/>
      <c r="P3" s="156"/>
      <c r="Q3" s="141"/>
      <c r="R3" s="141"/>
      <c r="S3" s="141"/>
      <c r="T3" s="141"/>
      <c r="U3" s="141"/>
      <c r="V3" s="141"/>
      <c r="W3" s="141"/>
    </row>
    <row r="4" spans="1:25" ht="17.399999999999999" customHeight="1">
      <c r="A4" s="653" t="s">
        <v>109</v>
      </c>
      <c r="B4" s="653"/>
      <c r="C4" s="653"/>
      <c r="D4" s="653"/>
      <c r="R4" s="660" t="s">
        <v>108</v>
      </c>
      <c r="S4" s="660"/>
      <c r="T4" s="660"/>
      <c r="U4" s="660"/>
      <c r="V4" s="660"/>
      <c r="W4" s="660"/>
      <c r="X4" s="660"/>
      <c r="Y4" s="660"/>
    </row>
    <row r="5" spans="1:25" ht="55.5" customHeight="1">
      <c r="A5" s="639">
        <f>'GRP PRODUCTION LIST NEO'!A4</f>
        <v>0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1"/>
      <c r="R5" s="661">
        <f>'GRP PRODUCTION LIST NEO'!M4</f>
        <v>0</v>
      </c>
      <c r="S5" s="662"/>
      <c r="T5" s="662"/>
      <c r="U5" s="662"/>
      <c r="V5" s="662"/>
      <c r="W5" s="662"/>
      <c r="X5" s="662"/>
      <c r="Y5" s="663"/>
    </row>
    <row r="6" spans="1:25" customFormat="1" ht="24" customHeight="1" thickBot="1">
      <c r="A6" s="70"/>
      <c r="B6" s="70"/>
      <c r="W6" s="67"/>
      <c r="X6" s="67"/>
      <c r="Y6" s="68"/>
    </row>
    <row r="7" spans="1:25" ht="76.5" customHeight="1">
      <c r="A7" s="142" t="s">
        <v>17</v>
      </c>
      <c r="B7" s="669" t="s">
        <v>179</v>
      </c>
      <c r="C7" s="668" t="s">
        <v>1</v>
      </c>
      <c r="D7" s="666"/>
      <c r="E7" s="665" t="s">
        <v>2</v>
      </c>
      <c r="F7" s="666"/>
      <c r="G7" s="665" t="s">
        <v>10</v>
      </c>
      <c r="H7" s="666"/>
      <c r="I7" s="665" t="s">
        <v>32</v>
      </c>
      <c r="J7" s="666"/>
      <c r="K7" s="665" t="s">
        <v>3</v>
      </c>
      <c r="L7" s="666"/>
      <c r="M7" s="665" t="s">
        <v>16</v>
      </c>
      <c r="N7" s="666"/>
      <c r="O7" s="665" t="s">
        <v>14</v>
      </c>
      <c r="P7" s="666"/>
      <c r="Q7" s="665" t="s">
        <v>18</v>
      </c>
      <c r="R7" s="668"/>
      <c r="S7" s="665" t="s">
        <v>106</v>
      </c>
      <c r="T7" s="666"/>
      <c r="U7" s="665" t="s">
        <v>596</v>
      </c>
      <c r="V7" s="667"/>
      <c r="W7" s="146" t="s">
        <v>21</v>
      </c>
      <c r="X7" s="292" t="s">
        <v>113</v>
      </c>
      <c r="Y7" s="147" t="s">
        <v>114</v>
      </c>
    </row>
    <row r="8" spans="1:25" ht="25.5" customHeight="1" thickBot="1">
      <c r="A8" s="143" t="s">
        <v>597</v>
      </c>
      <c r="B8" s="670"/>
      <c r="C8" s="152">
        <f>SUM(C9:C25)</f>
        <v>0</v>
      </c>
      <c r="D8" s="153"/>
      <c r="E8" s="154">
        <f>SUM(E9:E25)</f>
        <v>0</v>
      </c>
      <c r="F8" s="153"/>
      <c r="G8" s="154">
        <f>SUM(G9:G25)</f>
        <v>0</v>
      </c>
      <c r="H8" s="153"/>
      <c r="I8" s="154">
        <f>SUM(I9:I25)</f>
        <v>0</v>
      </c>
      <c r="J8" s="153"/>
      <c r="K8" s="154">
        <f>SUM(K9:K25)</f>
        <v>0</v>
      </c>
      <c r="L8" s="153"/>
      <c r="M8" s="154">
        <f>SUM(M9:M25)</f>
        <v>0</v>
      </c>
      <c r="N8" s="153"/>
      <c r="O8" s="154">
        <f>SUM(O9:O25)</f>
        <v>0</v>
      </c>
      <c r="P8" s="153"/>
      <c r="Q8" s="154">
        <f>SUM(Q9:Q25)</f>
        <v>0</v>
      </c>
      <c r="R8" s="155"/>
      <c r="S8" s="155">
        <f>SUM(S9:S25)</f>
        <v>0</v>
      </c>
      <c r="T8" s="155"/>
      <c r="U8" s="155">
        <f>SUM(U9:U25)</f>
        <v>0</v>
      </c>
      <c r="V8" s="155"/>
      <c r="W8" s="144">
        <f>SUM(W9:W25)</f>
        <v>0</v>
      </c>
      <c r="X8" s="144">
        <f>SUM(X9:X25)</f>
        <v>0</v>
      </c>
      <c r="Y8" s="144">
        <f>SUM(Y9:Y25)</f>
        <v>0</v>
      </c>
    </row>
    <row r="9" spans="1:25" ht="23.25" customHeight="1" thickBot="1">
      <c r="A9" s="158" t="str">
        <f>'NEO PU'!D11</f>
        <v>NEO-1PU</v>
      </c>
      <c r="B9" s="159">
        <f>'NEO PU'!H11</f>
        <v>1</v>
      </c>
      <c r="C9" s="151" t="str">
        <f>IF('NEO PU'!K11=0," ",'NEO PU'!K11)</f>
        <v xml:space="preserve"> </v>
      </c>
      <c r="D9" s="112"/>
      <c r="E9" s="112" t="str">
        <f>IF('NEO PU'!L11=0," ",'NEO PU'!L11)</f>
        <v xml:space="preserve"> </v>
      </c>
      <c r="F9" s="112"/>
      <c r="G9" s="112" t="str">
        <f>IF('NEO PU'!M11=0," ",'NEO PU'!M11)</f>
        <v xml:space="preserve"> </v>
      </c>
      <c r="H9" s="112"/>
      <c r="I9" s="112" t="str">
        <f>IF('NEO PU'!N11=0," ",'NEO PU'!N11)</f>
        <v xml:space="preserve"> </v>
      </c>
      <c r="J9" s="112"/>
      <c r="K9" s="112" t="str">
        <f>IF('NEO PU'!O11=0," ",'NEO PU'!O11)</f>
        <v xml:space="preserve"> </v>
      </c>
      <c r="L9" s="112"/>
      <c r="M9" s="112" t="str">
        <f>IF('NEO PU'!P11=0," ",'NEO PU'!P11)</f>
        <v xml:space="preserve"> </v>
      </c>
      <c r="N9" s="112"/>
      <c r="O9" s="112" t="str">
        <f>IF('NEO PU'!Q11=0," ",'NEO PU'!Q11)</f>
        <v xml:space="preserve"> </v>
      </c>
      <c r="P9" s="112"/>
      <c r="Q9" s="112" t="str">
        <f>IF('NEO PU'!R11=0," ",'NEO PU'!R11)</f>
        <v xml:space="preserve"> </v>
      </c>
      <c r="R9" s="278"/>
      <c r="S9" s="280" t="str">
        <f>IF('NEO PU'!S11=0," ",'NEO PU'!S11)</f>
        <v xml:space="preserve"> </v>
      </c>
      <c r="T9" s="280"/>
      <c r="U9" s="282" t="str">
        <f>IF('NEO PU'!T11=0," ",'NEO PU'!T11)</f>
        <v xml:space="preserve"> </v>
      </c>
      <c r="V9" s="281"/>
      <c r="W9" s="115">
        <f t="shared" ref="W9:W10" si="0">SUM(C9:V9)</f>
        <v>0</v>
      </c>
      <c r="X9" s="116">
        <f>W9*'NEO PU'!H11</f>
        <v>0</v>
      </c>
      <c r="Y9" s="117">
        <f>W9*'NEO PU'!AN11</f>
        <v>0</v>
      </c>
    </row>
    <row r="10" spans="1:25" ht="23.25" customHeight="1" thickBot="1">
      <c r="A10" s="158" t="str">
        <f>'NEO PU'!D12</f>
        <v>NEO-3PU</v>
      </c>
      <c r="B10" s="159">
        <f>'NEO PU'!H12</f>
        <v>1</v>
      </c>
      <c r="C10" s="151" t="str">
        <f>IF('NEO PU'!K12=0," ",'NEO PU'!K12)</f>
        <v xml:space="preserve"> </v>
      </c>
      <c r="D10" s="112"/>
      <c r="E10" s="112" t="str">
        <f>IF('NEO PU'!L12=0," ",'NEO PU'!L12)</f>
        <v xml:space="preserve"> </v>
      </c>
      <c r="F10" s="112"/>
      <c r="G10" s="112" t="str">
        <f>IF('NEO PU'!M12=0," ",'NEO PU'!M12)</f>
        <v xml:space="preserve"> </v>
      </c>
      <c r="H10" s="112"/>
      <c r="I10" s="112" t="str">
        <f>IF('NEO PU'!N12=0," ",'NEO PU'!N12)</f>
        <v xml:space="preserve"> </v>
      </c>
      <c r="J10" s="112"/>
      <c r="K10" s="112" t="str">
        <f>IF('NEO PU'!O12=0," ",'NEO PU'!O12)</f>
        <v xml:space="preserve"> </v>
      </c>
      <c r="L10" s="112"/>
      <c r="M10" s="112" t="str">
        <f>IF('NEO PU'!P12=0," ",'NEO PU'!P12)</f>
        <v xml:space="preserve"> </v>
      </c>
      <c r="N10" s="112"/>
      <c r="O10" s="112" t="str">
        <f>IF('NEO PU'!Q12=0," ",'NEO PU'!Q12)</f>
        <v xml:space="preserve"> </v>
      </c>
      <c r="P10" s="112"/>
      <c r="Q10" s="112" t="str">
        <f>IF('NEO PU'!R12=0," ",'NEO PU'!R12)</f>
        <v xml:space="preserve"> </v>
      </c>
      <c r="R10" s="278"/>
      <c r="S10" s="280" t="str">
        <f>IF('NEO PU'!S12=0," ",'NEO PU'!S12)</f>
        <v xml:space="preserve"> </v>
      </c>
      <c r="T10" s="280"/>
      <c r="U10" s="282" t="str">
        <f>IF('NEO PU'!T12=0," ",'NEO PU'!T12)</f>
        <v xml:space="preserve"> </v>
      </c>
      <c r="V10" s="281"/>
      <c r="W10" s="115">
        <f t="shared" si="0"/>
        <v>0</v>
      </c>
      <c r="X10" s="116">
        <f>W10*'NEO PU'!H12</f>
        <v>0</v>
      </c>
      <c r="Y10" s="117">
        <f>W10*'NEO PU'!AN12</f>
        <v>0</v>
      </c>
    </row>
    <row r="11" spans="1:25" ht="23.25" customHeight="1">
      <c r="A11" s="158" t="str">
        <f>'NEO PU'!D13</f>
        <v>NEO-5PU</v>
      </c>
      <c r="B11" s="159">
        <f>'NEO PU'!H13</f>
        <v>1</v>
      </c>
      <c r="C11" s="15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278"/>
      <c r="S11" s="280"/>
      <c r="T11" s="280"/>
      <c r="U11" s="282"/>
      <c r="V11" s="281"/>
      <c r="W11" s="115">
        <f t="shared" ref="W11:W16" si="1">SUM(C11:V11)</f>
        <v>0</v>
      </c>
      <c r="X11" s="116">
        <f>W11*'NEO PU'!H13</f>
        <v>0</v>
      </c>
      <c r="Y11" s="117">
        <f>W11*'NEO PU'!AN13</f>
        <v>0</v>
      </c>
    </row>
    <row r="12" spans="1:25" ht="23.25" customHeight="1">
      <c r="A12" s="149" t="str">
        <f>'NEO PU'!D14</f>
        <v>NEO-8PU</v>
      </c>
      <c r="B12" s="148">
        <f>'NEO PU'!H14</f>
        <v>3</v>
      </c>
      <c r="C12" s="151" t="str">
        <f>IF('NEO PU'!K14=0," ",'NEO PU'!K14)</f>
        <v xml:space="preserve"> </v>
      </c>
      <c r="D12" s="112"/>
      <c r="E12" s="112" t="str">
        <f>IF('NEO PU'!L14=0," ",'NEO PU'!L14)</f>
        <v xml:space="preserve"> </v>
      </c>
      <c r="F12" s="112"/>
      <c r="G12" s="112" t="str">
        <f>IF('NEO PU'!M14=0," ",'NEO PU'!M14)</f>
        <v xml:space="preserve"> </v>
      </c>
      <c r="H12" s="112"/>
      <c r="I12" s="112" t="str">
        <f>IF('NEO PU'!N14=0," ",'NEO PU'!N14)</f>
        <v xml:space="preserve"> </v>
      </c>
      <c r="J12" s="112"/>
      <c r="K12" s="112" t="str">
        <f>IF('NEO PU'!O14=0," ",'NEO PU'!O14)</f>
        <v xml:space="preserve"> </v>
      </c>
      <c r="L12" s="112"/>
      <c r="M12" s="112" t="str">
        <f>IF('NEO PU'!P14=0," ",'NEO PU'!P14)</f>
        <v xml:space="preserve"> </v>
      </c>
      <c r="N12" s="112"/>
      <c r="O12" s="112" t="str">
        <f>IF('NEO PU'!Q14=0," ",'NEO PU'!Q14)</f>
        <v xml:space="preserve"> </v>
      </c>
      <c r="P12" s="112"/>
      <c r="Q12" s="112" t="str">
        <f>IF('NEO PU'!R14=0," ",'NEO PU'!R14)</f>
        <v xml:space="preserve"> </v>
      </c>
      <c r="R12" s="278"/>
      <c r="S12" s="280" t="str">
        <f>IF('NEO PU'!S14=0," ",'NEO PU'!S14)</f>
        <v xml:space="preserve"> </v>
      </c>
      <c r="T12" s="280"/>
      <c r="U12" s="282" t="str">
        <f>IF('NEO PU'!T14=0," ",'NEO PU'!T14)</f>
        <v xml:space="preserve"> </v>
      </c>
      <c r="V12" s="281"/>
      <c r="W12" s="115">
        <f t="shared" si="1"/>
        <v>0</v>
      </c>
      <c r="X12" s="116">
        <f>W12*'NEO PU'!H14</f>
        <v>0</v>
      </c>
      <c r="Y12" s="117">
        <f>W12*'NEO PU'!AN14</f>
        <v>0</v>
      </c>
    </row>
    <row r="13" spans="1:25" ht="23.25" customHeight="1">
      <c r="A13" s="149" t="str">
        <f>'NEO PU'!D15</f>
        <v>NEO-10PU</v>
      </c>
      <c r="B13" s="148">
        <f>'NEO PU'!H15</f>
        <v>4</v>
      </c>
      <c r="C13" s="151" t="str">
        <f>IF('NEO PU'!K15=0," ",'NEO PU'!K15)</f>
        <v xml:space="preserve"> </v>
      </c>
      <c r="D13" s="112"/>
      <c r="E13" s="112" t="str">
        <f>IF('NEO PU'!L15=0," ",'NEO PU'!L15)</f>
        <v xml:space="preserve"> </v>
      </c>
      <c r="F13" s="112"/>
      <c r="G13" s="112" t="str">
        <f>IF('NEO PU'!M15=0," ",'NEO PU'!M15)</f>
        <v xml:space="preserve"> </v>
      </c>
      <c r="H13" s="112"/>
      <c r="I13" s="112" t="str">
        <f>IF('NEO PU'!N15=0," ",'NEO PU'!N15)</f>
        <v xml:space="preserve"> </v>
      </c>
      <c r="J13" s="112"/>
      <c r="K13" s="112" t="str">
        <f>IF('NEO PU'!O15=0," ",'NEO PU'!O15)</f>
        <v xml:space="preserve"> </v>
      </c>
      <c r="L13" s="112"/>
      <c r="M13" s="112" t="str">
        <f>IF('NEO PU'!P15=0," ",'NEO PU'!P15)</f>
        <v xml:space="preserve"> </v>
      </c>
      <c r="N13" s="112"/>
      <c r="O13" s="112" t="str">
        <f>IF('NEO PU'!Q15=0," ",'NEO PU'!Q15)</f>
        <v xml:space="preserve"> </v>
      </c>
      <c r="P13" s="112"/>
      <c r="Q13" s="112" t="str">
        <f>IF('NEO PU'!R15=0," ",'NEO PU'!R15)</f>
        <v xml:space="preserve"> </v>
      </c>
      <c r="R13" s="278"/>
      <c r="S13" s="280" t="str">
        <f>IF('NEO PU'!S15=0," ",'NEO PU'!S15)</f>
        <v xml:space="preserve"> </v>
      </c>
      <c r="T13" s="280"/>
      <c r="U13" s="282" t="str">
        <f>IF('NEO PU'!T15=0," ",'NEO PU'!T15)</f>
        <v xml:space="preserve"> </v>
      </c>
      <c r="V13" s="281"/>
      <c r="W13" s="115">
        <f t="shared" si="1"/>
        <v>0</v>
      </c>
      <c r="X13" s="116">
        <f>W13*'NEO PU'!H15</f>
        <v>0</v>
      </c>
      <c r="Y13" s="117">
        <f>W13*'NEO PU'!AN15</f>
        <v>0</v>
      </c>
    </row>
    <row r="14" spans="1:25" ht="23.25" customHeight="1">
      <c r="A14" s="149" t="str">
        <f>'NEO PU'!D16</f>
        <v>NEO-13PU</v>
      </c>
      <c r="B14" s="148">
        <f>'NEO PU'!H16</f>
        <v>10</v>
      </c>
      <c r="C14" s="151" t="str">
        <f>IF('NEO PU'!K16=0," ",'NEO PU'!K16)</f>
        <v xml:space="preserve"> </v>
      </c>
      <c r="D14" s="112"/>
      <c r="E14" s="112" t="str">
        <f>IF('NEO PU'!L16=0," ",'NEO PU'!L16)</f>
        <v xml:space="preserve"> </v>
      </c>
      <c r="F14" s="112"/>
      <c r="G14" s="112" t="str">
        <f>IF('NEO PU'!M16=0," ",'NEO PU'!M16)</f>
        <v xml:space="preserve"> </v>
      </c>
      <c r="H14" s="112"/>
      <c r="I14" s="112" t="str">
        <f>IF('NEO PU'!N16=0," ",'NEO PU'!N16)</f>
        <v xml:space="preserve"> </v>
      </c>
      <c r="J14" s="112"/>
      <c r="K14" s="112" t="str">
        <f>IF('NEO PU'!O16=0," ",'NEO PU'!O16)</f>
        <v xml:space="preserve"> </v>
      </c>
      <c r="L14" s="112"/>
      <c r="M14" s="112" t="str">
        <f>IF('NEO PU'!P16=0," ",'NEO PU'!P16)</f>
        <v xml:space="preserve"> </v>
      </c>
      <c r="N14" s="112"/>
      <c r="O14" s="112" t="str">
        <f>IF('NEO PU'!Q16=0," ",'NEO PU'!Q16)</f>
        <v xml:space="preserve"> </v>
      </c>
      <c r="P14" s="112"/>
      <c r="Q14" s="112" t="str">
        <f>IF('NEO PU'!R16=0," ",'NEO PU'!R16)</f>
        <v xml:space="preserve"> </v>
      </c>
      <c r="R14" s="278"/>
      <c r="S14" s="280" t="str">
        <f>IF('NEO PU'!S16=0," ",'NEO PU'!S16)</f>
        <v xml:space="preserve"> </v>
      </c>
      <c r="T14" s="280"/>
      <c r="U14" s="282" t="str">
        <f>IF('NEO PU'!T16=0," ",'NEO PU'!T16)</f>
        <v xml:space="preserve"> </v>
      </c>
      <c r="V14" s="281"/>
      <c r="W14" s="115">
        <f t="shared" si="1"/>
        <v>0</v>
      </c>
      <c r="X14" s="116">
        <f>W14*'NEO PU'!H16</f>
        <v>0</v>
      </c>
      <c r="Y14" s="117">
        <f>W14*'NEO PU'!AN16</f>
        <v>0</v>
      </c>
    </row>
    <row r="15" spans="1:25" ht="23.25" customHeight="1">
      <c r="A15" s="149" t="str">
        <f>'NEO PU'!D17</f>
        <v>NEO-18PU</v>
      </c>
      <c r="B15" s="148">
        <f>'NEO PU'!H17</f>
        <v>2</v>
      </c>
      <c r="C15" s="151" t="str">
        <f>IF('NEO PU'!K17=0," ",'NEO PU'!K17)</f>
        <v xml:space="preserve"> </v>
      </c>
      <c r="D15" s="112"/>
      <c r="E15" s="112" t="str">
        <f>IF('NEO PU'!L17=0," ",'NEO PU'!L17)</f>
        <v xml:space="preserve"> </v>
      </c>
      <c r="F15" s="112"/>
      <c r="G15" s="112" t="str">
        <f>IF('NEO PU'!M17=0," ",'NEO PU'!M17)</f>
        <v xml:space="preserve"> </v>
      </c>
      <c r="H15" s="112"/>
      <c r="I15" s="112" t="str">
        <f>IF('NEO PU'!N17=0," ",'NEO PU'!N17)</f>
        <v xml:space="preserve"> </v>
      </c>
      <c r="J15" s="112"/>
      <c r="K15" s="112" t="str">
        <f>IF('NEO PU'!O17=0," ",'NEO PU'!O17)</f>
        <v xml:space="preserve"> </v>
      </c>
      <c r="L15" s="112"/>
      <c r="M15" s="112" t="str">
        <f>IF('NEO PU'!P17=0," ",'NEO PU'!P17)</f>
        <v xml:space="preserve"> </v>
      </c>
      <c r="N15" s="112"/>
      <c r="O15" s="112" t="str">
        <f>IF('NEO PU'!Q17=0," ",'NEO PU'!Q17)</f>
        <v xml:space="preserve"> </v>
      </c>
      <c r="P15" s="112"/>
      <c r="Q15" s="112" t="str">
        <f>IF('NEO PU'!R17=0," ",'NEO PU'!R17)</f>
        <v xml:space="preserve"> </v>
      </c>
      <c r="R15" s="278"/>
      <c r="S15" s="280" t="str">
        <f>IF('NEO PU'!S17=0," ",'NEO PU'!S17)</f>
        <v xml:space="preserve"> </v>
      </c>
      <c r="T15" s="280"/>
      <c r="U15" s="282" t="str">
        <f>IF('NEO PU'!T17=0," ",'NEO PU'!T17)</f>
        <v xml:space="preserve"> </v>
      </c>
      <c r="V15" s="281"/>
      <c r="W15" s="115">
        <f t="shared" si="1"/>
        <v>0</v>
      </c>
      <c r="X15" s="116">
        <f>W15*'NEO PU'!H17</f>
        <v>0</v>
      </c>
      <c r="Y15" s="117">
        <f>W15*'NEO PU'!AN17</f>
        <v>0</v>
      </c>
    </row>
    <row r="16" spans="1:25" ht="23.25" customHeight="1">
      <c r="A16" s="149" t="str">
        <f>'NEO PU'!D18</f>
        <v>NEO-20PU</v>
      </c>
      <c r="B16" s="148">
        <f>'NEO PU'!H18</f>
        <v>4</v>
      </c>
      <c r="C16" s="151" t="str">
        <f>IF('NEO PU'!K18=0," ",'NEO PU'!K18)</f>
        <v xml:space="preserve"> </v>
      </c>
      <c r="D16" s="112"/>
      <c r="E16" s="112" t="str">
        <f>IF('NEO PU'!L18=0," ",'NEO PU'!L18)</f>
        <v xml:space="preserve"> </v>
      </c>
      <c r="F16" s="112"/>
      <c r="G16" s="112" t="str">
        <f>IF('NEO PU'!M18=0," ",'NEO PU'!M18)</f>
        <v xml:space="preserve"> </v>
      </c>
      <c r="H16" s="112"/>
      <c r="I16" s="112" t="str">
        <f>IF('NEO PU'!N18=0," ",'NEO PU'!N18)</f>
        <v xml:space="preserve"> </v>
      </c>
      <c r="J16" s="112"/>
      <c r="K16" s="112" t="str">
        <f>IF('NEO PU'!O18=0," ",'NEO PU'!O18)</f>
        <v xml:space="preserve"> </v>
      </c>
      <c r="L16" s="112"/>
      <c r="M16" s="112" t="str">
        <f>IF('NEO PU'!P18=0," ",'NEO PU'!P18)</f>
        <v xml:space="preserve"> </v>
      </c>
      <c r="N16" s="112"/>
      <c r="O16" s="112" t="str">
        <f>IF('NEO PU'!Q18=0," ",'NEO PU'!Q18)</f>
        <v xml:space="preserve"> </v>
      </c>
      <c r="P16" s="112"/>
      <c r="Q16" s="112" t="str">
        <f>IF('NEO PU'!R18=0," ",'NEO PU'!R18)</f>
        <v xml:space="preserve"> </v>
      </c>
      <c r="R16" s="278"/>
      <c r="S16" s="280" t="str">
        <f>IF('NEO PU'!S18=0," ",'NEO PU'!S18)</f>
        <v xml:space="preserve"> </v>
      </c>
      <c r="T16" s="280"/>
      <c r="U16" s="282" t="str">
        <f>IF('NEO PU'!T18=0," ",'NEO PU'!T18)</f>
        <v xml:space="preserve"> </v>
      </c>
      <c r="V16" s="281"/>
      <c r="W16" s="115">
        <f t="shared" si="1"/>
        <v>0</v>
      </c>
      <c r="X16" s="116">
        <f>W16*'NEO PU'!H18</f>
        <v>0</v>
      </c>
      <c r="Y16" s="117">
        <f>W16*'NEO PU'!AN18</f>
        <v>0</v>
      </c>
    </row>
    <row r="17" spans="1:25" ht="23.25" customHeight="1">
      <c r="A17" s="149" t="str">
        <f>'NEO PU'!D19</f>
        <v>NEO-22PU</v>
      </c>
      <c r="B17" s="148">
        <f>'NEO PU'!H19</f>
        <v>4</v>
      </c>
      <c r="C17" s="151" t="str">
        <f>IF('NEO PU'!K19=0," ",'NEO PU'!K19)</f>
        <v xml:space="preserve"> </v>
      </c>
      <c r="D17" s="112"/>
      <c r="E17" s="112" t="str">
        <f>IF('NEO PU'!L19=0," ",'NEO PU'!L19)</f>
        <v xml:space="preserve"> </v>
      </c>
      <c r="F17" s="112"/>
      <c r="G17" s="112" t="str">
        <f>IF('NEO PU'!M19=0," ",'NEO PU'!M19)</f>
        <v xml:space="preserve"> </v>
      </c>
      <c r="H17" s="112"/>
      <c r="I17" s="112" t="str">
        <f>IF('NEO PU'!N19=0," ",'NEO PU'!N19)</f>
        <v xml:space="preserve"> </v>
      </c>
      <c r="J17" s="112"/>
      <c r="K17" s="112" t="str">
        <f>IF('NEO PU'!O19=0," ",'NEO PU'!O19)</f>
        <v xml:space="preserve"> </v>
      </c>
      <c r="L17" s="112"/>
      <c r="M17" s="112" t="str">
        <f>IF('NEO PU'!P19=0," ",'NEO PU'!P19)</f>
        <v xml:space="preserve"> </v>
      </c>
      <c r="N17" s="112"/>
      <c r="O17" s="112" t="str">
        <f>IF('NEO PU'!Q19=0," ",'NEO PU'!Q19)</f>
        <v xml:space="preserve"> </v>
      </c>
      <c r="P17" s="112"/>
      <c r="Q17" s="112" t="str">
        <f>IF('NEO PU'!R19=0," ",'NEO PU'!R19)</f>
        <v xml:space="preserve"> </v>
      </c>
      <c r="R17" s="278"/>
      <c r="S17" s="280" t="str">
        <f>IF('NEO PU'!S19=0," ",'NEO PU'!S19)</f>
        <v xml:space="preserve"> </v>
      </c>
      <c r="T17" s="280"/>
      <c r="U17" s="282" t="str">
        <f>IF('NEO PU'!T19=0," ",'NEO PU'!T19)</f>
        <v xml:space="preserve"> </v>
      </c>
      <c r="V17" s="281"/>
      <c r="W17" s="115">
        <f t="shared" ref="W17:W25" si="2">SUM(C17:V17)</f>
        <v>0</v>
      </c>
      <c r="X17" s="116">
        <f>W17*'NEO PU'!H19</f>
        <v>0</v>
      </c>
      <c r="Y17" s="117">
        <f>W17*'NEO PU'!AN19</f>
        <v>0</v>
      </c>
    </row>
    <row r="18" spans="1:25" ht="23.25" customHeight="1">
      <c r="A18" s="149" t="str">
        <f>'NEO PU'!D20</f>
        <v>NEO-24PU</v>
      </c>
      <c r="B18" s="148">
        <f>'NEO PU'!H20</f>
        <v>4</v>
      </c>
      <c r="C18" s="151" t="str">
        <f>IF('NEO PU'!K20=0," ",'NEO PU'!K20)</f>
        <v xml:space="preserve"> </v>
      </c>
      <c r="D18" s="112"/>
      <c r="E18" s="112" t="str">
        <f>IF('NEO PU'!L20=0," ",'NEO PU'!L20)</f>
        <v xml:space="preserve"> </v>
      </c>
      <c r="F18" s="112"/>
      <c r="G18" s="112" t="str">
        <f>IF('NEO PU'!M20=0," ",'NEO PU'!M20)</f>
        <v xml:space="preserve"> </v>
      </c>
      <c r="H18" s="112"/>
      <c r="I18" s="112" t="str">
        <f>IF('NEO PU'!N20=0," ",'NEO PU'!N20)</f>
        <v xml:space="preserve"> </v>
      </c>
      <c r="J18" s="112"/>
      <c r="K18" s="112" t="str">
        <f>IF('NEO PU'!O20=0," ",'NEO PU'!O20)</f>
        <v xml:space="preserve"> </v>
      </c>
      <c r="L18" s="112"/>
      <c r="M18" s="112" t="str">
        <f>IF('NEO PU'!P20=0," ",'NEO PU'!P20)</f>
        <v xml:space="preserve"> </v>
      </c>
      <c r="N18" s="112"/>
      <c r="O18" s="112" t="str">
        <f>IF('NEO PU'!Q20=0," ",'NEO PU'!Q20)</f>
        <v xml:space="preserve"> </v>
      </c>
      <c r="P18" s="112"/>
      <c r="Q18" s="112" t="str">
        <f>IF('NEO PU'!R20=0," ",'NEO PU'!R20)</f>
        <v xml:space="preserve"> </v>
      </c>
      <c r="R18" s="278"/>
      <c r="S18" s="280" t="str">
        <f>IF('NEO PU'!S20=0," ",'NEO PU'!S20)</f>
        <v xml:space="preserve"> </v>
      </c>
      <c r="T18" s="280"/>
      <c r="U18" s="282" t="str">
        <f>IF('NEO PU'!T20=0," ",'NEO PU'!T20)</f>
        <v xml:space="preserve"> </v>
      </c>
      <c r="V18" s="281"/>
      <c r="W18" s="115">
        <f t="shared" si="2"/>
        <v>0</v>
      </c>
      <c r="X18" s="116">
        <f>W18*'NEO PU'!H20</f>
        <v>0</v>
      </c>
      <c r="Y18" s="117">
        <f>W18*'NEO PU'!AN20</f>
        <v>0</v>
      </c>
    </row>
    <row r="19" spans="1:25" ht="23.25" customHeight="1">
      <c r="A19" s="149" t="str">
        <f>'NEO PU'!D21</f>
        <v>NEO-26PU</v>
      </c>
      <c r="B19" s="148">
        <f>'NEO PU'!H21</f>
        <v>6</v>
      </c>
      <c r="C19" s="151" t="str">
        <f>IF('NEO PU'!K21=0," ",'NEO PU'!K21)</f>
        <v xml:space="preserve"> </v>
      </c>
      <c r="D19" s="112"/>
      <c r="E19" s="112" t="str">
        <f>IF('NEO PU'!L21=0," ",'NEO PU'!L21)</f>
        <v xml:space="preserve"> </v>
      </c>
      <c r="F19" s="112"/>
      <c r="G19" s="112" t="str">
        <f>IF('NEO PU'!M21=0," ",'NEO PU'!M21)</f>
        <v xml:space="preserve"> </v>
      </c>
      <c r="H19" s="112"/>
      <c r="I19" s="112" t="str">
        <f>IF('NEO PU'!N21=0," ",'NEO PU'!N21)</f>
        <v xml:space="preserve"> </v>
      </c>
      <c r="J19" s="112"/>
      <c r="K19" s="112" t="str">
        <f>IF('NEO PU'!O21=0," ",'NEO PU'!O21)</f>
        <v xml:space="preserve"> </v>
      </c>
      <c r="L19" s="112"/>
      <c r="M19" s="112" t="str">
        <f>IF('NEO PU'!P21=0," ",'NEO PU'!P21)</f>
        <v xml:space="preserve"> </v>
      </c>
      <c r="N19" s="112"/>
      <c r="O19" s="112" t="str">
        <f>IF('NEO PU'!Q21=0," ",'NEO PU'!Q21)</f>
        <v xml:space="preserve"> </v>
      </c>
      <c r="P19" s="112"/>
      <c r="Q19" s="112" t="str">
        <f>IF('NEO PU'!R21=0," ",'NEO PU'!R21)</f>
        <v xml:space="preserve"> </v>
      </c>
      <c r="R19" s="278"/>
      <c r="S19" s="280" t="str">
        <f>IF('NEO PU'!S21=0," ",'NEO PU'!S21)</f>
        <v xml:space="preserve"> </v>
      </c>
      <c r="T19" s="280"/>
      <c r="U19" s="282" t="str">
        <f>IF('NEO PU'!T21=0," ",'NEO PU'!T21)</f>
        <v xml:space="preserve"> </v>
      </c>
      <c r="V19" s="281"/>
      <c r="W19" s="115">
        <f t="shared" si="2"/>
        <v>0</v>
      </c>
      <c r="X19" s="116">
        <f>W19*'NEO PU'!H21</f>
        <v>0</v>
      </c>
      <c r="Y19" s="117">
        <f>W19*'NEO PU'!AN21</f>
        <v>0</v>
      </c>
    </row>
    <row r="20" spans="1:25" ht="23.25" customHeight="1">
      <c r="A20" s="149" t="str">
        <f>'NEO PU'!D22</f>
        <v>NEO-28PU</v>
      </c>
      <c r="B20" s="148">
        <f>'NEO PU'!H22</f>
        <v>8</v>
      </c>
      <c r="C20" s="151" t="str">
        <f>IF('NEO PU'!K22=0," ",'NEO PU'!K22)</f>
        <v xml:space="preserve"> </v>
      </c>
      <c r="D20" s="112"/>
      <c r="E20" s="112" t="str">
        <f>IF('NEO PU'!L22=0," ",'NEO PU'!L22)</f>
        <v xml:space="preserve"> </v>
      </c>
      <c r="F20" s="112"/>
      <c r="G20" s="112" t="str">
        <f>IF('NEO PU'!M22=0," ",'NEO PU'!M22)</f>
        <v xml:space="preserve"> </v>
      </c>
      <c r="H20" s="112"/>
      <c r="I20" s="112" t="str">
        <f>IF('NEO PU'!N22=0," ",'NEO PU'!N22)</f>
        <v xml:space="preserve"> </v>
      </c>
      <c r="J20" s="112"/>
      <c r="K20" s="112" t="str">
        <f>IF('NEO PU'!O22=0," ",'NEO PU'!O22)</f>
        <v xml:space="preserve"> </v>
      </c>
      <c r="L20" s="112"/>
      <c r="M20" s="112" t="str">
        <f>IF('NEO PU'!P22=0," ",'NEO PU'!P22)</f>
        <v xml:space="preserve"> </v>
      </c>
      <c r="N20" s="112"/>
      <c r="O20" s="112" t="str">
        <f>IF('NEO PU'!Q22=0," ",'NEO PU'!Q22)</f>
        <v xml:space="preserve"> </v>
      </c>
      <c r="P20" s="112"/>
      <c r="Q20" s="112" t="str">
        <f>IF('NEO PU'!R22=0," ",'NEO PU'!R22)</f>
        <v xml:space="preserve"> </v>
      </c>
      <c r="R20" s="278"/>
      <c r="S20" s="280" t="str">
        <f>IF('NEO PU'!S22=0," ",'NEO PU'!S22)</f>
        <v xml:space="preserve"> </v>
      </c>
      <c r="T20" s="280"/>
      <c r="U20" s="282" t="str">
        <f>IF('NEO PU'!T22=0," ",'NEO PU'!T22)</f>
        <v xml:space="preserve"> </v>
      </c>
      <c r="V20" s="281"/>
      <c r="W20" s="115">
        <f t="shared" si="2"/>
        <v>0</v>
      </c>
      <c r="X20" s="116">
        <f>W20*'NEO PU'!H22</f>
        <v>0</v>
      </c>
      <c r="Y20" s="117">
        <f>W20*'NEO PU'!AN22</f>
        <v>0</v>
      </c>
    </row>
    <row r="21" spans="1:25" ht="23.25" customHeight="1">
      <c r="A21" s="149" t="str">
        <f>'NEO PU'!D23</f>
        <v>NEO-30PU</v>
      </c>
      <c r="B21" s="148">
        <f>'NEO PU'!H23</f>
        <v>8</v>
      </c>
      <c r="C21" s="151" t="str">
        <f>IF('NEO PU'!K23=0," ",'NEO PU'!K23)</f>
        <v xml:space="preserve"> </v>
      </c>
      <c r="D21" s="112"/>
      <c r="E21" s="112" t="str">
        <f>IF('NEO PU'!L23=0," ",'NEO PU'!L23)</f>
        <v xml:space="preserve"> </v>
      </c>
      <c r="F21" s="112"/>
      <c r="G21" s="112" t="str">
        <f>IF('NEO PU'!M23=0," ",'NEO PU'!M23)</f>
        <v xml:space="preserve"> </v>
      </c>
      <c r="H21" s="112"/>
      <c r="I21" s="112" t="str">
        <f>IF('NEO PU'!N23=0," ",'NEO PU'!N23)</f>
        <v xml:space="preserve"> </v>
      </c>
      <c r="J21" s="112"/>
      <c r="K21" s="112" t="str">
        <f>IF('NEO PU'!O23=0," ",'NEO PU'!O23)</f>
        <v xml:space="preserve"> </v>
      </c>
      <c r="L21" s="112"/>
      <c r="M21" s="112" t="str">
        <f>IF('NEO PU'!P23=0," ",'NEO PU'!P23)</f>
        <v xml:space="preserve"> </v>
      </c>
      <c r="N21" s="112"/>
      <c r="O21" s="112" t="str">
        <f>IF('NEO PU'!Q23=0," ",'NEO PU'!Q23)</f>
        <v xml:space="preserve"> </v>
      </c>
      <c r="P21" s="112"/>
      <c r="Q21" s="112" t="str">
        <f>IF('NEO PU'!R23=0," ",'NEO PU'!R23)</f>
        <v xml:space="preserve"> </v>
      </c>
      <c r="R21" s="278"/>
      <c r="S21" s="280" t="str">
        <f>IF('NEO PU'!S23=0," ",'NEO PU'!S23)</f>
        <v xml:space="preserve"> </v>
      </c>
      <c r="T21" s="280"/>
      <c r="U21" s="282" t="str">
        <f>IF('NEO PU'!T23=0," ",'NEO PU'!T23)</f>
        <v xml:space="preserve"> </v>
      </c>
      <c r="V21" s="281"/>
      <c r="W21" s="115">
        <f t="shared" si="2"/>
        <v>0</v>
      </c>
      <c r="X21" s="116">
        <f>W21*'NEO PU'!H23</f>
        <v>0</v>
      </c>
      <c r="Y21" s="117">
        <f>W21*'NEO PU'!AN23</f>
        <v>0</v>
      </c>
    </row>
    <row r="22" spans="1:25" ht="23.25" customHeight="1">
      <c r="A22" s="149" t="str">
        <f>'NEO PU'!D24</f>
        <v>NEO-32PU</v>
      </c>
      <c r="B22" s="148">
        <f>'NEO PU'!H24</f>
        <v>10</v>
      </c>
      <c r="C22" s="151" t="str">
        <f>IF('NEO PU'!K24=0," ",'NEO PU'!K24)</f>
        <v xml:space="preserve"> </v>
      </c>
      <c r="D22" s="112"/>
      <c r="E22" s="112" t="str">
        <f>IF('NEO PU'!L24=0," ",'NEO PU'!L24)</f>
        <v xml:space="preserve"> </v>
      </c>
      <c r="F22" s="112"/>
      <c r="G22" s="112" t="str">
        <f>IF('NEO PU'!M24=0," ",'NEO PU'!M24)</f>
        <v xml:space="preserve"> </v>
      </c>
      <c r="H22" s="112"/>
      <c r="I22" s="112" t="str">
        <f>IF('NEO PU'!N24=0," ",'NEO PU'!N24)</f>
        <v xml:space="preserve"> </v>
      </c>
      <c r="J22" s="112"/>
      <c r="K22" s="112" t="str">
        <f>IF('NEO PU'!O24=0," ",'NEO PU'!O24)</f>
        <v xml:space="preserve"> </v>
      </c>
      <c r="L22" s="112"/>
      <c r="M22" s="112" t="str">
        <f>IF('NEO PU'!P24=0," ",'NEO PU'!P24)</f>
        <v xml:space="preserve"> </v>
      </c>
      <c r="N22" s="112"/>
      <c r="O22" s="112" t="str">
        <f>IF('NEO PU'!Q24=0," ",'NEO PU'!Q24)</f>
        <v xml:space="preserve"> </v>
      </c>
      <c r="P22" s="112"/>
      <c r="Q22" s="112" t="str">
        <f>IF('NEO PU'!R24=0," ",'NEO PU'!R24)</f>
        <v xml:space="preserve"> </v>
      </c>
      <c r="R22" s="278"/>
      <c r="S22" s="280" t="str">
        <f>IF('NEO PU'!S24=0," ",'NEO PU'!S24)</f>
        <v xml:space="preserve"> </v>
      </c>
      <c r="T22" s="280"/>
      <c r="U22" s="282" t="str">
        <f>IF('NEO PU'!T24=0," ",'NEO PU'!T24)</f>
        <v xml:space="preserve"> </v>
      </c>
      <c r="V22" s="281"/>
      <c r="W22" s="115">
        <f t="shared" si="2"/>
        <v>0</v>
      </c>
      <c r="X22" s="116">
        <f>W22*'NEO PU'!H24</f>
        <v>0</v>
      </c>
      <c r="Y22" s="117">
        <f>W22*'NEO PU'!AN24</f>
        <v>0</v>
      </c>
    </row>
    <row r="23" spans="1:25" ht="23.25" customHeight="1">
      <c r="A23" s="149" t="str">
        <f>'NEO PU'!D25</f>
        <v>NEO-34PU</v>
      </c>
      <c r="B23" s="148">
        <f>'NEO PU'!H25</f>
        <v>10</v>
      </c>
      <c r="C23" s="151" t="str">
        <f>IF('NEO PU'!K25=0," ",'NEO PU'!K25)</f>
        <v xml:space="preserve"> </v>
      </c>
      <c r="D23" s="112"/>
      <c r="E23" s="112" t="str">
        <f>IF('NEO PU'!L25=0," ",'NEO PU'!L25)</f>
        <v xml:space="preserve"> </v>
      </c>
      <c r="F23" s="112"/>
      <c r="G23" s="112" t="str">
        <f>IF('NEO PU'!M25=0," ",'NEO PU'!M25)</f>
        <v xml:space="preserve"> </v>
      </c>
      <c r="H23" s="112"/>
      <c r="I23" s="112" t="str">
        <f>IF('NEO PU'!N25=0," ",'NEO PU'!N25)</f>
        <v xml:space="preserve"> </v>
      </c>
      <c r="J23" s="112"/>
      <c r="K23" s="112" t="str">
        <f>IF('NEO PU'!O25=0," ",'NEO PU'!O25)</f>
        <v xml:space="preserve"> </v>
      </c>
      <c r="L23" s="112"/>
      <c r="M23" s="112" t="str">
        <f>IF('NEO PU'!P25=0," ",'NEO PU'!P25)</f>
        <v xml:space="preserve"> </v>
      </c>
      <c r="N23" s="112"/>
      <c r="O23" s="112" t="str">
        <f>IF('NEO PU'!Q25=0," ",'NEO PU'!Q25)</f>
        <v xml:space="preserve"> </v>
      </c>
      <c r="P23" s="112"/>
      <c r="Q23" s="112" t="str">
        <f>IF('NEO PU'!R25=0," ",'NEO PU'!R25)</f>
        <v xml:space="preserve"> </v>
      </c>
      <c r="R23" s="278"/>
      <c r="S23" s="280" t="str">
        <f>IF('NEO PU'!S25=0," ",'NEO PU'!S25)</f>
        <v xml:space="preserve"> </v>
      </c>
      <c r="T23" s="280"/>
      <c r="U23" s="282" t="str">
        <f>IF('NEO PU'!T25=0," ",'NEO PU'!T25)</f>
        <v xml:space="preserve"> </v>
      </c>
      <c r="V23" s="281"/>
      <c r="W23" s="115">
        <f t="shared" si="2"/>
        <v>0</v>
      </c>
      <c r="X23" s="116">
        <f>W23*'NEO PU'!H25</f>
        <v>0</v>
      </c>
      <c r="Y23" s="117">
        <f>W23*'NEO PU'!AN25</f>
        <v>0</v>
      </c>
    </row>
    <row r="24" spans="1:25" ht="23.25" customHeight="1">
      <c r="A24" s="149" t="str">
        <f>'NEO PU'!D26</f>
        <v>NEO-36PU</v>
      </c>
      <c r="B24" s="148">
        <f>'NEO PU'!H26</f>
        <v>12</v>
      </c>
      <c r="C24" s="151" t="str">
        <f>IF('NEO PU'!K26=0," ",'NEO PU'!K26)</f>
        <v xml:space="preserve"> </v>
      </c>
      <c r="D24" s="112"/>
      <c r="E24" s="112" t="str">
        <f>IF('NEO PU'!L26=0," ",'NEO PU'!L26)</f>
        <v xml:space="preserve"> </v>
      </c>
      <c r="F24" s="112"/>
      <c r="G24" s="112" t="str">
        <f>IF('NEO PU'!M26=0," ",'NEO PU'!M26)</f>
        <v xml:space="preserve"> </v>
      </c>
      <c r="H24" s="112"/>
      <c r="I24" s="112" t="str">
        <f>IF('NEO PU'!N26=0," ",'NEO PU'!N26)</f>
        <v xml:space="preserve"> </v>
      </c>
      <c r="J24" s="112"/>
      <c r="K24" s="112" t="str">
        <f>IF('NEO PU'!O26=0," ",'NEO PU'!O26)</f>
        <v xml:space="preserve"> </v>
      </c>
      <c r="L24" s="112"/>
      <c r="M24" s="112" t="str">
        <f>IF('NEO PU'!P26=0," ",'NEO PU'!P26)</f>
        <v xml:space="preserve"> </v>
      </c>
      <c r="N24" s="112"/>
      <c r="O24" s="112" t="str">
        <f>IF('NEO PU'!Q26=0," ",'NEO PU'!Q26)</f>
        <v xml:space="preserve"> </v>
      </c>
      <c r="P24" s="112"/>
      <c r="Q24" s="112" t="str">
        <f>IF('NEO PU'!R26=0," ",'NEO PU'!R26)</f>
        <v xml:space="preserve"> </v>
      </c>
      <c r="R24" s="278"/>
      <c r="S24" s="280" t="str">
        <f>IF('NEO PU'!S26=0," ",'NEO PU'!S26)</f>
        <v xml:space="preserve"> </v>
      </c>
      <c r="T24" s="280"/>
      <c r="U24" s="282" t="str">
        <f>IF('NEO PU'!T26=0," ",'NEO PU'!T26)</f>
        <v xml:space="preserve"> </v>
      </c>
      <c r="V24" s="281"/>
      <c r="W24" s="115">
        <f t="shared" si="2"/>
        <v>0</v>
      </c>
      <c r="X24" s="116">
        <f>W24*'NEO PU'!H26</f>
        <v>0</v>
      </c>
      <c r="Y24" s="117">
        <f>W24*'NEO PU'!AN26</f>
        <v>0</v>
      </c>
    </row>
    <row r="25" spans="1:25" ht="23.25" customHeight="1" thickBot="1">
      <c r="A25" s="150" t="str">
        <f>'NEO PU'!D27</f>
        <v>NEO-38PU</v>
      </c>
      <c r="B25" s="160">
        <f>'NEO PU'!H27</f>
        <v>12</v>
      </c>
      <c r="C25" s="143" t="str">
        <f>IF('NEO PU'!K27=0," ",'NEO PU'!K27)</f>
        <v xml:space="preserve"> </v>
      </c>
      <c r="D25" s="145"/>
      <c r="E25" s="145" t="str">
        <f>IF('NEO PU'!L27=0," ",'NEO PU'!L27)</f>
        <v xml:space="preserve"> </v>
      </c>
      <c r="F25" s="145"/>
      <c r="G25" s="145" t="str">
        <f>IF('NEO PU'!M27=0," ",'NEO PU'!M27)</f>
        <v xml:space="preserve"> </v>
      </c>
      <c r="H25" s="145"/>
      <c r="I25" s="145" t="str">
        <f>IF('NEO PU'!N27=0," ",'NEO PU'!N27)</f>
        <v xml:space="preserve"> </v>
      </c>
      <c r="J25" s="145"/>
      <c r="K25" s="145" t="str">
        <f>IF('NEO PU'!O27=0," ",'NEO PU'!O27)</f>
        <v xml:space="preserve"> </v>
      </c>
      <c r="L25" s="145"/>
      <c r="M25" s="145" t="str">
        <f>IF('NEO PU'!P27=0," ",'NEO PU'!P27)</f>
        <v xml:space="preserve"> </v>
      </c>
      <c r="N25" s="145"/>
      <c r="O25" s="145" t="str">
        <f>IF('NEO PU'!Q27=0," ",'NEO PU'!Q27)</f>
        <v xml:space="preserve"> </v>
      </c>
      <c r="P25" s="145"/>
      <c r="Q25" s="145" t="str">
        <f>IF('NEO PU'!R27=0," ",'NEO PU'!R27)</f>
        <v xml:space="preserve"> </v>
      </c>
      <c r="R25" s="279"/>
      <c r="S25" s="288" t="str">
        <f>IF('NEO PU'!S27=0," ",'NEO PU'!S27)</f>
        <v xml:space="preserve"> </v>
      </c>
      <c r="T25" s="288"/>
      <c r="U25" s="145" t="str">
        <f>IF('NEO PU'!T27=0," ",'NEO PU'!T27)</f>
        <v xml:space="preserve"> </v>
      </c>
      <c r="V25" s="289"/>
      <c r="W25" s="290">
        <f t="shared" si="2"/>
        <v>0</v>
      </c>
      <c r="X25" s="291">
        <f>W25*'NEO PU'!H27</f>
        <v>0</v>
      </c>
      <c r="Y25" s="117">
        <f>W25*'NEO PU'!AN27</f>
        <v>0</v>
      </c>
    </row>
  </sheetData>
  <sheetProtection selectLockedCells="1" selectUnlockedCells="1"/>
  <autoFilter ref="W7:W25" xr:uid="{00000000-0009-0000-0000-000006000000}"/>
  <mergeCells count="18">
    <mergeCell ref="S7:T7"/>
    <mergeCell ref="U7:V7"/>
    <mergeCell ref="O7:P7"/>
    <mergeCell ref="Q7:R7"/>
    <mergeCell ref="B7:B8"/>
    <mergeCell ref="C7:D7"/>
    <mergeCell ref="E7:F7"/>
    <mergeCell ref="G7:H7"/>
    <mergeCell ref="I7:J7"/>
    <mergeCell ref="K7:L7"/>
    <mergeCell ref="M7:N7"/>
    <mergeCell ref="Q2:W2"/>
    <mergeCell ref="A4:D4"/>
    <mergeCell ref="R4:Y4"/>
    <mergeCell ref="R5:Y5"/>
    <mergeCell ref="A5:Q5"/>
    <mergeCell ref="A1:E2"/>
    <mergeCell ref="M2:O2"/>
  </mergeCells>
  <conditionalFormatting sqref="A7 C7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{441C62CA-73DD-4A9B-AAAF-69F85246553F}</x14:id>
        </ext>
      </extLst>
    </cfRule>
  </conditionalFormatting>
  <conditionalFormatting sqref="E7 G7 I7 K7 M7 O7 Q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{C32FF130-7B21-4333-9CBC-227B02039FFC}</x14:id>
        </ext>
      </extLst>
    </cfRule>
  </conditionalFormatting>
  <pageMargins left="0.25" right="0.25" top="0.75" bottom="0.75" header="0.3" footer="0.3"/>
  <pageSetup paperSize="9" orientation="landscape" horizontalDpi="4294967292" verticalDpi="4294967292" r:id="rId1"/>
  <headerFooter>
    <oddHeader xml:space="preserve">&amp;LNEO PU - production list&amp;C
</oddHead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1C62CA-73DD-4A9B-AAAF-69F8524655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 C7</xm:sqref>
        </x14:conditionalFormatting>
        <x14:conditionalFormatting xmlns:xm="http://schemas.microsoft.com/office/excel/2006/main">
          <x14:cfRule type="dataBar" id="{C32FF130-7B21-4333-9CBC-227B02039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 G7 I7 K7 M7 O7 Q7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6"/>
  <sheetViews>
    <sheetView showGridLines="0" zoomScaleNormal="100" workbookViewId="0">
      <selection activeCell="J12" sqref="J12"/>
    </sheetView>
  </sheetViews>
  <sheetFormatPr defaultColWidth="12.296875" defaultRowHeight="15.6"/>
  <cols>
    <col min="1" max="1" width="9" style="76" customWidth="1"/>
    <col min="2" max="3" width="6.5" style="76" customWidth="1"/>
    <col min="4" max="11" width="6.5" style="75" customWidth="1"/>
    <col min="12" max="12" width="6.796875" style="75" customWidth="1"/>
    <col min="13" max="13" width="6.5" style="75" customWidth="1"/>
    <col min="14" max="14" width="10.5" style="76" customWidth="1"/>
    <col min="15" max="15" width="4.796875" style="76" customWidth="1"/>
    <col min="16" max="16384" width="12.296875" style="76"/>
  </cols>
  <sheetData>
    <row r="1" spans="1:13" ht="29.25" customHeight="1">
      <c r="A1" s="657">
        <f>'GRP PRODUCTION LIST NEO'!A4</f>
        <v>0</v>
      </c>
      <c r="B1" s="657"/>
      <c r="C1" s="657"/>
      <c r="D1" s="657"/>
      <c r="E1" s="657"/>
      <c r="F1" s="657"/>
      <c r="G1" s="657"/>
      <c r="H1" s="657"/>
      <c r="I1" s="658">
        <f>'GRP PRODUCTION LIST NEO'!M4</f>
        <v>0</v>
      </c>
      <c r="J1" s="658"/>
      <c r="K1" s="658"/>
      <c r="L1" s="658"/>
    </row>
    <row r="2" spans="1:13" s="49" customFormat="1" ht="24" customHeight="1">
      <c r="L2" s="531">
        <f>SUM(L4:L20)</f>
        <v>0</v>
      </c>
    </row>
    <row r="3" spans="1:13" ht="60" customHeight="1">
      <c r="A3" s="77" t="s">
        <v>17</v>
      </c>
      <c r="B3" s="84" t="s">
        <v>1</v>
      </c>
      <c r="C3" s="84" t="s">
        <v>2</v>
      </c>
      <c r="D3" s="84" t="s">
        <v>10</v>
      </c>
      <c r="E3" s="84" t="s">
        <v>32</v>
      </c>
      <c r="F3" s="84" t="s">
        <v>3</v>
      </c>
      <c r="G3" s="84" t="s">
        <v>16</v>
      </c>
      <c r="H3" s="84" t="s">
        <v>14</v>
      </c>
      <c r="I3" s="84" t="s">
        <v>18</v>
      </c>
      <c r="J3" s="84" t="s">
        <v>106</v>
      </c>
      <c r="K3" s="84" t="s">
        <v>598</v>
      </c>
      <c r="L3" s="78" t="s">
        <v>21</v>
      </c>
      <c r="M3" s="76"/>
    </row>
    <row r="4" spans="1:13" ht="23.25" customHeight="1">
      <c r="A4" s="79" t="str">
        <f>'NEO PU'!D11</f>
        <v>NEO-1PU</v>
      </c>
      <c r="B4" s="140" t="str">
        <f>IF('NEO PU'!K11=0," ",'NEO PU'!K11)</f>
        <v xml:space="preserve"> </v>
      </c>
      <c r="C4" s="140" t="str">
        <f>IF('NEO PU'!L11=0," ",'NEO PU'!L11)</f>
        <v xml:space="preserve"> </v>
      </c>
      <c r="D4" s="140" t="str">
        <f>IF('NEO PU'!M11=0," ",'NEO PU'!M11)</f>
        <v xml:space="preserve"> </v>
      </c>
      <c r="E4" s="140" t="str">
        <f>IF('NEO PU'!N11=0," ",'NEO PU'!N11)</f>
        <v xml:space="preserve"> </v>
      </c>
      <c r="F4" s="140" t="str">
        <f>IF('NEO PU'!O11=0," ",'NEO PU'!O11)</f>
        <v xml:space="preserve"> </v>
      </c>
      <c r="G4" s="140" t="str">
        <f>IF('NEO PU'!P11=0," ",'NEO PU'!P11)</f>
        <v xml:space="preserve"> </v>
      </c>
      <c r="H4" s="140" t="str">
        <f>IF('NEO PU'!Q11=0," ",'NEO PU'!Q11)</f>
        <v xml:space="preserve"> </v>
      </c>
      <c r="I4" s="140" t="str">
        <f>IF('NEO PU'!R11=0," ",'NEO PU'!R11)</f>
        <v xml:space="preserve"> </v>
      </c>
      <c r="J4" s="140" t="str">
        <f>IF('NEO PU'!S11=0," ",'NEO PU'!S11)</f>
        <v xml:space="preserve"> </v>
      </c>
      <c r="K4" s="140" t="str">
        <f>IF('NEO PU'!T11=0," ",'NEO PU'!T11)</f>
        <v xml:space="preserve"> </v>
      </c>
      <c r="L4" s="140">
        <f>SUM(B4:K4)</f>
        <v>0</v>
      </c>
      <c r="M4" s="76"/>
    </row>
    <row r="5" spans="1:13" ht="23.25" customHeight="1">
      <c r="A5" s="79" t="str">
        <f>'NEO PU'!D12</f>
        <v>NEO-3PU</v>
      </c>
      <c r="B5" s="140" t="str">
        <f>IF('NEO PU'!K12=0," ",'NEO PU'!K12)</f>
        <v xml:space="preserve"> </v>
      </c>
      <c r="C5" s="140" t="str">
        <f>IF('NEO PU'!L12=0," ",'NEO PU'!L12)</f>
        <v xml:space="preserve"> </v>
      </c>
      <c r="D5" s="140" t="str">
        <f>IF('NEO PU'!M12=0," ",'NEO PU'!M12)</f>
        <v xml:space="preserve"> </v>
      </c>
      <c r="E5" s="140" t="str">
        <f>IF('NEO PU'!N12=0," ",'NEO PU'!N12)</f>
        <v xml:space="preserve"> </v>
      </c>
      <c r="F5" s="140" t="str">
        <f>IF('NEO PU'!O12=0," ",'NEO PU'!O12)</f>
        <v xml:space="preserve"> </v>
      </c>
      <c r="G5" s="140" t="str">
        <f>IF('NEO PU'!P12=0," ",'NEO PU'!P12)</f>
        <v xml:space="preserve"> </v>
      </c>
      <c r="H5" s="140" t="str">
        <f>IF('NEO PU'!Q12=0," ",'NEO PU'!Q12)</f>
        <v xml:space="preserve"> </v>
      </c>
      <c r="I5" s="140" t="str">
        <f>IF('NEO PU'!R12=0," ",'NEO PU'!R12)</f>
        <v xml:space="preserve"> </v>
      </c>
      <c r="J5" s="140" t="str">
        <f>IF('NEO PU'!S12=0," ",'NEO PU'!S12)</f>
        <v xml:space="preserve"> </v>
      </c>
      <c r="K5" s="140" t="str">
        <f>IF('NEO PU'!T12=0," ",'NEO PU'!T12)</f>
        <v xml:space="preserve"> </v>
      </c>
      <c r="L5" s="140">
        <f t="shared" ref="L5:L6" si="0">SUM(B5:K5)</f>
        <v>0</v>
      </c>
      <c r="M5" s="76"/>
    </row>
    <row r="6" spans="1:13" ht="23.25" customHeight="1">
      <c r="A6" s="79" t="str">
        <f>'NEO PU'!D13</f>
        <v>NEO-5PU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>
        <f t="shared" si="0"/>
        <v>0</v>
      </c>
      <c r="M6" s="76"/>
    </row>
    <row r="7" spans="1:13" ht="23.25" customHeight="1">
      <c r="A7" s="79" t="str">
        <f>'NEO PU'!D14</f>
        <v>NEO-8PU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>
        <f t="shared" ref="L7:L16" si="1">SUM(B7:K7)</f>
        <v>0</v>
      </c>
      <c r="M7" s="76"/>
    </row>
    <row r="8" spans="1:13" ht="23.25" customHeight="1">
      <c r="A8" s="79" t="str">
        <f>'NEO PU'!D15</f>
        <v>NEO-10PU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>
        <f t="shared" si="1"/>
        <v>0</v>
      </c>
      <c r="M8" s="76"/>
    </row>
    <row r="9" spans="1:13" ht="23.25" customHeight="1">
      <c r="A9" s="79" t="str">
        <f>'NEO PU'!D16</f>
        <v>NEO-13PU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>
        <f t="shared" si="1"/>
        <v>0</v>
      </c>
      <c r="M9" s="76"/>
    </row>
    <row r="10" spans="1:13" ht="23.25" customHeight="1">
      <c r="A10" s="79" t="str">
        <f>'NEO PU'!D17</f>
        <v>NEO-18PU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>
        <f t="shared" si="1"/>
        <v>0</v>
      </c>
      <c r="M10" s="76"/>
    </row>
    <row r="11" spans="1:13" ht="23.25" customHeight="1">
      <c r="A11" s="79" t="str">
        <f>'NEO PU'!D18</f>
        <v>NEO-20PU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>
        <f t="shared" si="1"/>
        <v>0</v>
      </c>
      <c r="M11" s="76"/>
    </row>
    <row r="12" spans="1:13" ht="23.25" customHeight="1">
      <c r="A12" s="79" t="str">
        <f>'NEO PU'!D19</f>
        <v>NEO-22PU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>
        <f t="shared" si="1"/>
        <v>0</v>
      </c>
      <c r="M12" s="76"/>
    </row>
    <row r="13" spans="1:13" ht="23.25" customHeight="1">
      <c r="A13" s="79" t="str">
        <f>'NEO PU'!D20</f>
        <v>NEO-24PU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>
        <f t="shared" si="1"/>
        <v>0</v>
      </c>
    </row>
    <row r="14" spans="1:13" ht="23.25" customHeight="1">
      <c r="A14" s="79" t="str">
        <f>'NEO PU'!D21</f>
        <v>NEO-26PU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>
        <f t="shared" si="1"/>
        <v>0</v>
      </c>
    </row>
    <row r="15" spans="1:13" ht="23.25" customHeight="1">
      <c r="A15" s="79" t="str">
        <f>'NEO PU'!D22</f>
        <v>NEO-28PU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>
        <f t="shared" si="1"/>
        <v>0</v>
      </c>
    </row>
    <row r="16" spans="1:13" ht="23.25" customHeight="1">
      <c r="A16" s="79" t="str">
        <f>'NEO PU'!D23</f>
        <v>NEO-30PU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>
        <f t="shared" si="1"/>
        <v>0</v>
      </c>
    </row>
    <row r="17" spans="1:12" ht="23.25" customHeight="1">
      <c r="A17" s="79" t="str">
        <f>'NEO PU'!D24</f>
        <v>NEO-32PU</v>
      </c>
      <c r="B17" s="140" t="str">
        <f>IF('NEO PU'!K24=0," ",'NEO PU'!K24)</f>
        <v xml:space="preserve"> </v>
      </c>
      <c r="C17" s="140" t="str">
        <f>IF('NEO PU'!L24=0," ",'NEO PU'!L24)</f>
        <v xml:space="preserve"> </v>
      </c>
      <c r="D17" s="140" t="str">
        <f>IF('NEO PU'!M24=0," ",'NEO PU'!M24)</f>
        <v xml:space="preserve"> </v>
      </c>
      <c r="E17" s="140" t="str">
        <f>IF('NEO PU'!N24=0," ",'NEO PU'!N24)</f>
        <v xml:space="preserve"> </v>
      </c>
      <c r="F17" s="140" t="str">
        <f>IF('NEO PU'!O24=0," ",'NEO PU'!O24)</f>
        <v xml:space="preserve"> </v>
      </c>
      <c r="G17" s="140" t="str">
        <f>IF('NEO PU'!P24=0," ",'NEO PU'!P24)</f>
        <v xml:space="preserve"> </v>
      </c>
      <c r="H17" s="140" t="str">
        <f>IF('NEO PU'!Q24=0," ",'NEO PU'!Q24)</f>
        <v xml:space="preserve"> </v>
      </c>
      <c r="I17" s="140" t="str">
        <f>IF('NEO PU'!R24=0," ",'NEO PU'!R24)</f>
        <v xml:space="preserve"> </v>
      </c>
      <c r="J17" s="140" t="str">
        <f>IF('NEO PU'!S24=0," ",'NEO PU'!S24)</f>
        <v xml:space="preserve"> </v>
      </c>
      <c r="K17" s="140" t="str">
        <f>IF('NEO PU'!T24=0," ",'NEO PU'!T24)</f>
        <v xml:space="preserve"> </v>
      </c>
      <c r="L17" s="140">
        <f t="shared" ref="L17:L20" si="2">SUM(B17:K17)</f>
        <v>0</v>
      </c>
    </row>
    <row r="18" spans="1:12" ht="23.25" customHeight="1">
      <c r="A18" s="79" t="str">
        <f>'NEO PU'!D25</f>
        <v>NEO-34PU</v>
      </c>
      <c r="B18" s="140" t="str">
        <f>IF('NEO PU'!K25=0," ",'NEO PU'!K25)</f>
        <v xml:space="preserve"> </v>
      </c>
      <c r="C18" s="140" t="str">
        <f>IF('NEO PU'!L25=0," ",'NEO PU'!L25)</f>
        <v xml:space="preserve"> </v>
      </c>
      <c r="D18" s="140" t="str">
        <f>IF('NEO PU'!M25=0," ",'NEO PU'!M25)</f>
        <v xml:space="preserve"> </v>
      </c>
      <c r="E18" s="140" t="str">
        <f>IF('NEO PU'!N25=0," ",'NEO PU'!N25)</f>
        <v xml:space="preserve"> </v>
      </c>
      <c r="F18" s="140" t="str">
        <f>IF('NEO PU'!O25=0," ",'NEO PU'!O25)</f>
        <v xml:space="preserve"> </v>
      </c>
      <c r="G18" s="140" t="str">
        <f>IF('NEO PU'!P25=0," ",'NEO PU'!P25)</f>
        <v xml:space="preserve"> </v>
      </c>
      <c r="H18" s="140" t="str">
        <f>IF('NEO PU'!Q25=0," ",'NEO PU'!Q25)</f>
        <v xml:space="preserve"> </v>
      </c>
      <c r="I18" s="140" t="str">
        <f>IF('NEO PU'!R25=0," ",'NEO PU'!R25)</f>
        <v xml:space="preserve"> </v>
      </c>
      <c r="J18" s="140" t="str">
        <f>IF('NEO PU'!S25=0," ",'NEO PU'!S25)</f>
        <v xml:space="preserve"> </v>
      </c>
      <c r="K18" s="140" t="str">
        <f>IF('NEO PU'!T25=0," ",'NEO PU'!T25)</f>
        <v xml:space="preserve"> </v>
      </c>
      <c r="L18" s="140">
        <f t="shared" si="2"/>
        <v>0</v>
      </c>
    </row>
    <row r="19" spans="1:12" ht="23.25" customHeight="1">
      <c r="A19" s="79" t="str">
        <f>'NEO PU'!D26</f>
        <v>NEO-36PU</v>
      </c>
      <c r="B19" s="140" t="str">
        <f>IF('NEO PU'!K26=0," ",'NEO PU'!K26)</f>
        <v xml:space="preserve"> </v>
      </c>
      <c r="C19" s="140" t="str">
        <f>IF('NEO PU'!L26=0," ",'NEO PU'!L26)</f>
        <v xml:space="preserve"> </v>
      </c>
      <c r="D19" s="140" t="str">
        <f>IF('NEO PU'!M26=0," ",'NEO PU'!M26)</f>
        <v xml:space="preserve"> </v>
      </c>
      <c r="E19" s="140" t="str">
        <f>IF('NEO PU'!N26=0," ",'NEO PU'!N26)</f>
        <v xml:space="preserve"> </v>
      </c>
      <c r="F19" s="140" t="str">
        <f>IF('NEO PU'!O26=0," ",'NEO PU'!O26)</f>
        <v xml:space="preserve"> </v>
      </c>
      <c r="G19" s="140" t="str">
        <f>IF('NEO PU'!P26=0," ",'NEO PU'!P26)</f>
        <v xml:space="preserve"> </v>
      </c>
      <c r="H19" s="140" t="str">
        <f>IF('NEO PU'!Q26=0," ",'NEO PU'!Q26)</f>
        <v xml:space="preserve"> </v>
      </c>
      <c r="I19" s="140" t="str">
        <f>IF('NEO PU'!R26=0," ",'NEO PU'!R26)</f>
        <v xml:space="preserve"> </v>
      </c>
      <c r="J19" s="140" t="str">
        <f>IF('NEO PU'!S26=0," ",'NEO PU'!S26)</f>
        <v xml:space="preserve"> </v>
      </c>
      <c r="K19" s="140" t="str">
        <f>IF('NEO PU'!T26=0," ",'NEO PU'!T26)</f>
        <v xml:space="preserve"> </v>
      </c>
      <c r="L19" s="140">
        <f t="shared" si="2"/>
        <v>0</v>
      </c>
    </row>
    <row r="20" spans="1:12" ht="23.25" customHeight="1">
      <c r="A20" s="79" t="str">
        <f>'NEO PU'!D27</f>
        <v>NEO-38PU</v>
      </c>
      <c r="B20" s="140" t="str">
        <f>IF('NEO PU'!K27=0," ",'NEO PU'!K27)</f>
        <v xml:space="preserve"> </v>
      </c>
      <c r="C20" s="283" t="str">
        <f>IF('NEO PU'!L27=0," ",'NEO PU'!L27)</f>
        <v xml:space="preserve"> </v>
      </c>
      <c r="D20" s="283" t="str">
        <f>IF('NEO PU'!M27=0," ",'NEO PU'!M27)</f>
        <v xml:space="preserve"> </v>
      </c>
      <c r="E20" s="140" t="str">
        <f>IF('NEO PU'!N27=0," ",'NEO PU'!N27)</f>
        <v xml:space="preserve"> </v>
      </c>
      <c r="F20" s="140" t="str">
        <f>IF('NEO PU'!O27=0," ",'NEO PU'!O27)</f>
        <v xml:space="preserve"> </v>
      </c>
      <c r="G20" s="140" t="str">
        <f>IF('NEO PU'!P27=0," ",'NEO PU'!P27)</f>
        <v xml:space="preserve"> </v>
      </c>
      <c r="H20" s="283" t="str">
        <f>IF('NEO PU'!Q27=0," ",'NEO PU'!Q27)</f>
        <v xml:space="preserve"> </v>
      </c>
      <c r="I20" s="283" t="str">
        <f>IF('NEO PU'!R27=0," ",'NEO PU'!R27)</f>
        <v xml:space="preserve"> </v>
      </c>
      <c r="J20" s="140" t="str">
        <f>IF('NEO PU'!S27=0," ",'NEO PU'!S27)</f>
        <v xml:space="preserve"> </v>
      </c>
      <c r="K20" s="140" t="str">
        <f>IF('NEO PU'!T27=0," ",'NEO PU'!T27)</f>
        <v xml:space="preserve"> </v>
      </c>
      <c r="L20" s="140">
        <f t="shared" si="2"/>
        <v>0</v>
      </c>
    </row>
    <row r="21" spans="1:12" s="75" customFormat="1" ht="23.25" customHeight="1">
      <c r="A21" s="125"/>
      <c r="B21" s="126"/>
      <c r="C21" s="284"/>
      <c r="D21" s="284"/>
      <c r="E21" s="126"/>
      <c r="F21" s="126"/>
      <c r="G21" s="126"/>
      <c r="H21" s="284"/>
      <c r="I21" s="284"/>
      <c r="J21" s="126"/>
      <c r="K21" s="126"/>
      <c r="L21" s="126"/>
    </row>
    <row r="22" spans="1:12" s="75" customFormat="1" ht="23.25" customHeight="1">
      <c r="A22" s="76"/>
      <c r="B22" s="50" t="s">
        <v>70</v>
      </c>
      <c r="C22" s="51"/>
      <c r="D22" s="80"/>
      <c r="E22" s="76"/>
      <c r="F22" s="76"/>
      <c r="G22" s="50" t="s">
        <v>71</v>
      </c>
      <c r="H22" s="52"/>
      <c r="I22" s="52"/>
      <c r="J22" s="52"/>
      <c r="K22" s="52"/>
      <c r="L22" s="285"/>
    </row>
    <row r="23" spans="1:12" s="75" customFormat="1" ht="23.25" customHeight="1">
      <c r="A23" s="76"/>
      <c r="B23" s="50" t="s">
        <v>72</v>
      </c>
      <c r="C23" s="51"/>
      <c r="D23" s="80"/>
      <c r="E23" s="76"/>
      <c r="F23" s="76"/>
      <c r="G23" s="50" t="s">
        <v>73</v>
      </c>
      <c r="H23" s="53"/>
      <c r="I23" s="53"/>
      <c r="J23" s="286"/>
      <c r="K23" s="286"/>
      <c r="L23" s="285"/>
    </row>
    <row r="24" spans="1:12" s="75" customFormat="1" ht="23.25" customHeight="1">
      <c r="A24" s="76"/>
      <c r="B24" s="49"/>
      <c r="C24" s="49"/>
      <c r="D24" s="76"/>
      <c r="E24" s="76"/>
      <c r="F24" s="76"/>
      <c r="G24" s="50" t="s">
        <v>74</v>
      </c>
      <c r="H24" s="53"/>
      <c r="I24" s="53"/>
      <c r="J24" s="286"/>
      <c r="K24" s="286"/>
      <c r="L24" s="285"/>
    </row>
    <row r="25" spans="1:12" s="75" customFormat="1" ht="23.25" customHeight="1">
      <c r="A25" s="76"/>
      <c r="B25" s="76"/>
      <c r="C25" s="76"/>
    </row>
    <row r="26" spans="1:12" s="75" customFormat="1" ht="23.25" customHeight="1">
      <c r="A26" s="76"/>
      <c r="B26" s="76"/>
      <c r="C26" s="76"/>
    </row>
  </sheetData>
  <autoFilter ref="L3:L20" xr:uid="{00000000-0009-0000-0000-000007000000}"/>
  <mergeCells count="2">
    <mergeCell ref="A1:H1"/>
    <mergeCell ref="I1:L1"/>
  </mergeCells>
  <conditionalFormatting sqref="A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{D7406A0E-7DD7-4D55-8FBA-A3D0C93A04C3}</x14:id>
        </ext>
      </extLst>
    </cfRule>
  </conditionalFormatting>
  <conditionalFormatting sqref="B3:K3">
    <cfRule type="dataBar" priority="3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{B6A54B1B-61A4-4D19-BEA6-390B15E612C5}</x14:id>
        </ext>
      </extLst>
    </cfRule>
  </conditionalFormatting>
  <pageMargins left="0.25" right="0.25" top="0.75" bottom="0.75" header="0.3" footer="0.3"/>
  <pageSetup paperSize="9" orientation="portrait" verticalDpi="0" r:id="rId1"/>
  <headerFooter>
    <oddHeader>&amp;LNEO PU - packing list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406A0E-7DD7-4D55-8FBA-A3D0C93A04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</xm:sqref>
        </x14:conditionalFormatting>
        <x14:conditionalFormatting xmlns:xm="http://schemas.microsoft.com/office/excel/2006/main">
          <x14:cfRule type="dataBar" id="{B6A54B1B-61A4-4D19-BEA6-390B15E612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B3:K3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1"/>
  <sheetViews>
    <sheetView showGridLines="0" workbookViewId="0">
      <selection activeCell="I21" sqref="I21:J22"/>
    </sheetView>
  </sheetViews>
  <sheetFormatPr defaultColWidth="11" defaultRowHeight="15.6"/>
  <cols>
    <col min="1" max="8" width="11.19921875" customWidth="1"/>
    <col min="9" max="9" width="11.19921875" style="42" customWidth="1"/>
    <col min="10" max="11" width="11.19921875" customWidth="1"/>
  </cols>
  <sheetData>
    <row r="1" spans="1:20" ht="31.2">
      <c r="A1" s="31" t="s">
        <v>75</v>
      </c>
      <c r="B1" s="32"/>
      <c r="C1" s="32"/>
      <c r="D1" s="32"/>
      <c r="E1" s="32"/>
      <c r="F1" s="32"/>
      <c r="G1" s="32"/>
      <c r="H1" s="32"/>
      <c r="J1" s="32"/>
      <c r="K1" s="32"/>
      <c r="T1" s="32"/>
    </row>
    <row r="2" spans="1:20">
      <c r="A2" s="33" t="s">
        <v>76</v>
      </c>
      <c r="B2" s="32"/>
      <c r="C2" s="32"/>
      <c r="D2" s="32"/>
      <c r="E2" s="32"/>
      <c r="F2" s="32"/>
      <c r="H2" s="32"/>
      <c r="I2" s="33" t="s">
        <v>77</v>
      </c>
      <c r="M2" s="33"/>
      <c r="T2" s="32"/>
    </row>
    <row r="3" spans="1:20" ht="46.2">
      <c r="A3" s="677">
        <f>'GRP PRODUCTION LIST NEO'!A4</f>
        <v>0</v>
      </c>
      <c r="B3" s="678"/>
      <c r="C3" s="678"/>
      <c r="D3" s="678"/>
      <c r="E3" s="678"/>
      <c r="F3" s="678"/>
      <c r="G3" s="678"/>
      <c r="H3" s="679"/>
      <c r="I3" s="680">
        <f>'GRP PRODUCTION LIST NEO'!M4</f>
        <v>0</v>
      </c>
      <c r="J3" s="681"/>
      <c r="K3" s="682"/>
      <c r="N3" s="91"/>
      <c r="O3" s="91"/>
      <c r="P3" s="91"/>
      <c r="Q3" s="91"/>
      <c r="R3" s="91"/>
    </row>
    <row r="4" spans="1:20" ht="23.25" customHeight="1">
      <c r="A4" s="33"/>
      <c r="B4" s="32"/>
      <c r="C4" s="55" t="s">
        <v>93</v>
      </c>
      <c r="D4" s="55"/>
      <c r="E4" s="13"/>
      <c r="F4" s="44"/>
      <c r="G4" s="55" t="s">
        <v>93</v>
      </c>
      <c r="H4" s="55"/>
      <c r="I4" s="54"/>
      <c r="J4" s="32"/>
      <c r="K4" s="55" t="s">
        <v>93</v>
      </c>
      <c r="L4" s="55"/>
      <c r="P4" s="92"/>
      <c r="Q4" s="92"/>
      <c r="R4" s="68"/>
      <c r="S4" s="34"/>
      <c r="T4" s="32"/>
    </row>
    <row r="5" spans="1:20" ht="11.55" customHeight="1">
      <c r="A5" s="671" t="s">
        <v>992</v>
      </c>
      <c r="B5" s="672"/>
      <c r="C5" s="93"/>
      <c r="D5" s="6"/>
      <c r="E5" s="671" t="s">
        <v>94</v>
      </c>
      <c r="F5" s="672"/>
      <c r="G5" s="94"/>
      <c r="I5" s="671" t="s">
        <v>981</v>
      </c>
      <c r="J5" s="672"/>
      <c r="K5" s="94"/>
      <c r="P5" s="12"/>
      <c r="Q5" s="12"/>
      <c r="R5" s="12"/>
      <c r="S5" s="68"/>
      <c r="T5" s="32"/>
    </row>
    <row r="6" spans="1:20" ht="11.55" customHeight="1">
      <c r="A6" s="673"/>
      <c r="B6" s="674"/>
      <c r="C6" s="95"/>
      <c r="D6" s="6"/>
      <c r="E6" s="673"/>
      <c r="F6" s="674"/>
      <c r="G6" s="96"/>
      <c r="I6" s="673"/>
      <c r="J6" s="674"/>
      <c r="K6" s="96"/>
      <c r="P6" s="12"/>
      <c r="Q6" s="12"/>
      <c r="R6" s="12"/>
      <c r="S6" s="68"/>
      <c r="T6" s="32"/>
    </row>
    <row r="7" spans="1:20" ht="11.55" customHeight="1">
      <c r="A7" s="671" t="s">
        <v>993</v>
      </c>
      <c r="B7" s="672"/>
      <c r="C7" s="56"/>
      <c r="D7" s="18"/>
      <c r="E7" s="675" t="s">
        <v>982</v>
      </c>
      <c r="F7" s="676"/>
      <c r="G7" s="97"/>
      <c r="I7" s="671" t="s">
        <v>101</v>
      </c>
      <c r="J7" s="672"/>
      <c r="K7" s="97"/>
      <c r="P7" s="32"/>
      <c r="Q7" s="32"/>
      <c r="R7" s="32"/>
      <c r="S7" s="32"/>
      <c r="T7" s="32"/>
    </row>
    <row r="8" spans="1:20" ht="11.55" customHeight="1">
      <c r="A8" s="673"/>
      <c r="B8" s="674"/>
      <c r="C8" s="57"/>
      <c r="D8" s="18"/>
      <c r="E8" s="673"/>
      <c r="F8" s="674"/>
      <c r="G8" s="96"/>
      <c r="I8" s="673"/>
      <c r="J8" s="674"/>
      <c r="K8" s="96"/>
      <c r="P8" s="12"/>
      <c r="Q8" s="12"/>
      <c r="R8" s="12"/>
      <c r="S8" s="68"/>
      <c r="T8" s="32"/>
    </row>
    <row r="9" spans="1:20" ht="11.55" customHeight="1">
      <c r="A9" s="671" t="s">
        <v>994</v>
      </c>
      <c r="B9" s="672"/>
      <c r="C9" s="93"/>
      <c r="D9" s="6"/>
      <c r="E9" s="675" t="s">
        <v>983</v>
      </c>
      <c r="F9" s="676"/>
      <c r="G9" s="58"/>
      <c r="I9" s="671" t="s">
        <v>980</v>
      </c>
      <c r="J9" s="672"/>
      <c r="K9" s="97"/>
      <c r="P9" s="12"/>
      <c r="Q9" s="12"/>
      <c r="R9" s="12"/>
      <c r="S9" s="68"/>
      <c r="T9" s="32"/>
    </row>
    <row r="10" spans="1:20" ht="11.55" customHeight="1">
      <c r="A10" s="673"/>
      <c r="B10" s="674"/>
      <c r="C10" s="95"/>
      <c r="D10" s="6"/>
      <c r="E10" s="673"/>
      <c r="F10" s="674"/>
      <c r="G10" s="36"/>
      <c r="I10" s="673"/>
      <c r="J10" s="674"/>
      <c r="K10" s="96"/>
      <c r="P10" s="12"/>
      <c r="Q10" s="12"/>
      <c r="R10" s="12"/>
      <c r="S10" s="68"/>
      <c r="T10" s="32"/>
    </row>
    <row r="11" spans="1:20" ht="11.55" customHeight="1">
      <c r="A11" s="671" t="s">
        <v>95</v>
      </c>
      <c r="B11" s="672"/>
      <c r="C11" s="56"/>
      <c r="D11" s="18"/>
      <c r="E11" s="671" t="s">
        <v>984</v>
      </c>
      <c r="F11" s="672"/>
      <c r="G11" s="35"/>
      <c r="I11" s="675" t="s">
        <v>97</v>
      </c>
      <c r="J11" s="676"/>
      <c r="K11" s="97"/>
      <c r="P11" s="12"/>
      <c r="Q11" s="12"/>
      <c r="R11" s="12"/>
      <c r="S11" s="68"/>
      <c r="T11" s="32"/>
    </row>
    <row r="12" spans="1:20" ht="11.55" customHeight="1">
      <c r="A12" s="673"/>
      <c r="B12" s="674"/>
      <c r="C12" s="59"/>
      <c r="D12" s="18"/>
      <c r="E12" s="673"/>
      <c r="F12" s="674"/>
      <c r="G12" s="36"/>
      <c r="I12" s="673"/>
      <c r="J12" s="674"/>
      <c r="K12" s="96"/>
      <c r="P12" s="12"/>
      <c r="Q12" s="12"/>
      <c r="R12" s="12"/>
      <c r="S12" s="68"/>
      <c r="T12" s="32"/>
    </row>
    <row r="13" spans="1:20" ht="11.55" customHeight="1">
      <c r="A13" s="671" t="s">
        <v>96</v>
      </c>
      <c r="B13" s="672"/>
      <c r="C13" s="94"/>
      <c r="E13" s="671" t="s">
        <v>985</v>
      </c>
      <c r="F13" s="672"/>
      <c r="G13" s="58"/>
      <c r="I13" s="675" t="s">
        <v>175</v>
      </c>
      <c r="J13" s="676"/>
      <c r="K13" s="97"/>
    </row>
    <row r="14" spans="1:20" ht="11.55" customHeight="1">
      <c r="A14" s="673"/>
      <c r="B14" s="674"/>
      <c r="C14" s="96"/>
      <c r="E14" s="673"/>
      <c r="F14" s="674"/>
      <c r="G14" s="36"/>
      <c r="I14" s="673"/>
      <c r="J14" s="674"/>
      <c r="K14" s="96"/>
    </row>
    <row r="15" spans="1:20" ht="11.55" customHeight="1">
      <c r="A15" s="671" t="s">
        <v>98</v>
      </c>
      <c r="B15" s="672"/>
      <c r="C15" s="97"/>
      <c r="E15" s="671" t="s">
        <v>986</v>
      </c>
      <c r="F15" s="672"/>
      <c r="G15" s="35"/>
      <c r="I15" s="675" t="s">
        <v>979</v>
      </c>
      <c r="J15" s="676"/>
      <c r="K15" s="97"/>
    </row>
    <row r="16" spans="1:20" ht="11.55" customHeight="1">
      <c r="A16" s="673"/>
      <c r="B16" s="674"/>
      <c r="C16" s="96"/>
      <c r="E16" s="673"/>
      <c r="F16" s="674"/>
      <c r="G16" s="36"/>
      <c r="I16" s="673"/>
      <c r="J16" s="674"/>
      <c r="K16" s="96"/>
    </row>
    <row r="17" spans="1:20" ht="11.55" customHeight="1">
      <c r="A17" s="671" t="s">
        <v>99</v>
      </c>
      <c r="B17" s="672"/>
      <c r="C17" s="60"/>
      <c r="E17" s="671" t="s">
        <v>100</v>
      </c>
      <c r="F17" s="672"/>
      <c r="G17" s="60"/>
      <c r="I17" s="675" t="s">
        <v>978</v>
      </c>
      <c r="J17" s="676"/>
      <c r="K17" s="60"/>
      <c r="L17" s="32"/>
      <c r="M17" s="32"/>
    </row>
    <row r="18" spans="1:20" ht="11.55" customHeight="1">
      <c r="A18" s="673"/>
      <c r="B18" s="674"/>
      <c r="C18" s="61"/>
      <c r="E18" s="673"/>
      <c r="F18" s="674"/>
      <c r="G18" s="61"/>
      <c r="H18" s="32"/>
      <c r="I18" s="673"/>
      <c r="J18" s="674"/>
      <c r="K18" s="61"/>
      <c r="L18" s="32"/>
      <c r="M18" s="32"/>
    </row>
    <row r="19" spans="1:20" ht="11.55" customHeight="1">
      <c r="A19" s="675" t="s">
        <v>991</v>
      </c>
      <c r="B19" s="676"/>
      <c r="C19" s="60"/>
      <c r="E19" s="671" t="s">
        <v>987</v>
      </c>
      <c r="F19" s="672"/>
      <c r="G19" s="60"/>
      <c r="I19" s="691" t="s">
        <v>977</v>
      </c>
      <c r="J19" s="692"/>
      <c r="K19" s="60"/>
      <c r="T19" s="32"/>
    </row>
    <row r="20" spans="1:20" ht="11.55" customHeight="1">
      <c r="A20" s="673"/>
      <c r="B20" s="674"/>
      <c r="C20" s="61"/>
      <c r="E20" s="673"/>
      <c r="F20" s="674"/>
      <c r="G20" s="61"/>
      <c r="I20" s="693"/>
      <c r="J20" s="694"/>
      <c r="K20" s="61"/>
      <c r="T20" s="32"/>
    </row>
    <row r="21" spans="1:20" ht="11.55" customHeight="1">
      <c r="A21" s="687" t="s">
        <v>116</v>
      </c>
      <c r="B21" s="688"/>
      <c r="C21" s="60"/>
      <c r="E21" s="671" t="s">
        <v>176</v>
      </c>
      <c r="F21" s="672"/>
      <c r="G21" s="60"/>
      <c r="I21" s="691" t="s">
        <v>976</v>
      </c>
      <c r="J21" s="692"/>
      <c r="K21" s="60"/>
      <c r="T21" s="32"/>
    </row>
    <row r="22" spans="1:20" ht="11.55" customHeight="1">
      <c r="A22" s="689"/>
      <c r="B22" s="690"/>
      <c r="C22" s="61"/>
      <c r="E22" s="673"/>
      <c r="F22" s="674"/>
      <c r="G22" s="61"/>
      <c r="I22" s="693"/>
      <c r="J22" s="694"/>
      <c r="K22" s="61"/>
      <c r="T22" s="32"/>
    </row>
    <row r="23" spans="1:20" ht="11.55" customHeight="1">
      <c r="A23" s="671" t="s">
        <v>990</v>
      </c>
      <c r="B23" s="672"/>
      <c r="C23" s="60"/>
      <c r="E23" s="671" t="s">
        <v>988</v>
      </c>
      <c r="F23" s="672"/>
      <c r="G23" s="60"/>
      <c r="I23" s="683" t="s">
        <v>178</v>
      </c>
      <c r="J23" s="684"/>
      <c r="K23" s="60"/>
      <c r="T23" s="32"/>
    </row>
    <row r="24" spans="1:20" ht="11.55" customHeight="1">
      <c r="A24" s="673"/>
      <c r="B24" s="674"/>
      <c r="C24" s="61"/>
      <c r="E24" s="673"/>
      <c r="F24" s="674"/>
      <c r="G24" s="61"/>
      <c r="I24" s="685"/>
      <c r="J24" s="686"/>
      <c r="K24" s="61"/>
      <c r="T24" s="32"/>
    </row>
    <row r="25" spans="1:20" ht="11.55" customHeight="1">
      <c r="A25" s="671" t="s">
        <v>989</v>
      </c>
      <c r="B25" s="672"/>
      <c r="C25" s="60"/>
      <c r="E25" s="671"/>
      <c r="F25" s="672"/>
      <c r="G25" s="60"/>
      <c r="I25" s="683" t="s">
        <v>177</v>
      </c>
      <c r="J25" s="684"/>
      <c r="K25" s="60"/>
      <c r="T25" s="32"/>
    </row>
    <row r="26" spans="1:20" ht="11.55" customHeight="1">
      <c r="A26" s="673"/>
      <c r="B26" s="674"/>
      <c r="C26" s="61"/>
      <c r="E26" s="673"/>
      <c r="F26" s="674"/>
      <c r="G26" s="61"/>
      <c r="I26" s="685"/>
      <c r="J26" s="686"/>
      <c r="K26" s="61"/>
      <c r="T26" s="32"/>
    </row>
    <row r="27" spans="1:20" ht="20.25" customHeight="1">
      <c r="L27" s="40"/>
      <c r="M27" s="40"/>
    </row>
    <row r="28" spans="1:20" ht="20.25" customHeight="1">
      <c r="A28" s="62"/>
      <c r="B28" s="42" t="s">
        <v>78</v>
      </c>
      <c r="C28" s="12"/>
      <c r="D28" s="12"/>
      <c r="E28" s="12"/>
      <c r="F28" s="62"/>
      <c r="G28" s="98"/>
      <c r="H28" s="99"/>
      <c r="I28" s="100"/>
      <c r="J28" s="99"/>
      <c r="K28" s="101"/>
      <c r="L28" s="40"/>
      <c r="M28" s="40"/>
    </row>
    <row r="29" spans="1:20" ht="20.25" customHeight="1">
      <c r="B29" s="64" t="s">
        <v>79</v>
      </c>
      <c r="C29" s="37"/>
      <c r="D29" s="38"/>
      <c r="E29" s="39"/>
      <c r="G29" s="164" t="s">
        <v>102</v>
      </c>
      <c r="H29" s="136"/>
      <c r="I29" s="136"/>
      <c r="J29" s="102"/>
      <c r="K29" s="103" t="s">
        <v>103</v>
      </c>
      <c r="L29" s="40"/>
      <c r="M29" s="40"/>
    </row>
    <row r="30" spans="1:20" ht="20.55" customHeight="1">
      <c r="B30" s="64" t="s">
        <v>80</v>
      </c>
      <c r="C30" s="38"/>
      <c r="D30" s="38"/>
      <c r="E30" s="39"/>
      <c r="G30" s="104"/>
      <c r="H30" s="105"/>
      <c r="I30" s="106"/>
      <c r="J30" s="107"/>
      <c r="K30" s="103" t="s">
        <v>104</v>
      </c>
      <c r="L30" s="40"/>
      <c r="M30" s="40"/>
    </row>
    <row r="31" spans="1:20" ht="20.55" customHeight="1">
      <c r="A31" s="40"/>
      <c r="B31" s="64" t="s">
        <v>81</v>
      </c>
      <c r="C31" s="38"/>
      <c r="D31" s="38"/>
      <c r="E31" s="38"/>
      <c r="F31" s="40"/>
      <c r="G31" s="108"/>
      <c r="H31" s="109"/>
      <c r="I31" s="110"/>
      <c r="J31" s="109"/>
      <c r="K31" s="111"/>
      <c r="L31" s="40"/>
      <c r="M31" s="40"/>
    </row>
    <row r="32" spans="1:20" ht="27.6">
      <c r="A32" s="40"/>
      <c r="B32" s="40"/>
      <c r="C32" s="40"/>
      <c r="D32" s="40"/>
      <c r="E32" s="40"/>
      <c r="F32" s="40"/>
      <c r="G32" s="40"/>
      <c r="H32" s="40"/>
      <c r="I32" s="63"/>
      <c r="J32" s="40"/>
      <c r="K32" s="40"/>
      <c r="L32" s="40"/>
      <c r="M32" s="40"/>
    </row>
    <row r="33" spans="1:13" ht="27.6">
      <c r="A33" s="40"/>
      <c r="B33" s="40"/>
      <c r="C33" s="40"/>
      <c r="D33" s="40"/>
      <c r="E33" s="40"/>
      <c r="F33" s="40"/>
      <c r="G33" s="40"/>
      <c r="H33" s="40"/>
      <c r="I33" s="63"/>
      <c r="J33" s="40"/>
      <c r="K33" s="40"/>
      <c r="L33" s="40"/>
      <c r="M33" s="40"/>
    </row>
    <row r="34" spans="1:13" ht="27.6">
      <c r="A34" s="40"/>
      <c r="B34" s="40"/>
      <c r="C34" s="40"/>
      <c r="D34" s="40"/>
      <c r="E34" s="40"/>
      <c r="F34" s="40"/>
      <c r="G34" s="40"/>
      <c r="H34" s="40"/>
      <c r="I34" s="63"/>
      <c r="J34" s="40"/>
      <c r="K34" s="40"/>
      <c r="L34" s="40"/>
      <c r="M34" s="40"/>
    </row>
    <row r="35" spans="1:13" ht="27.6">
      <c r="A35" s="40"/>
      <c r="B35" s="40"/>
      <c r="C35" s="40"/>
      <c r="D35" s="40"/>
      <c r="E35" s="40"/>
      <c r="F35" s="40"/>
      <c r="G35" s="40"/>
      <c r="H35" s="40"/>
      <c r="I35" s="63"/>
      <c r="J35" s="40"/>
      <c r="K35" s="40"/>
      <c r="L35" s="40"/>
      <c r="M35" s="40"/>
    </row>
    <row r="36" spans="1:13" ht="27.6">
      <c r="A36" s="40"/>
      <c r="B36" s="40"/>
      <c r="C36" s="40"/>
      <c r="D36" s="40"/>
      <c r="E36" s="40"/>
      <c r="F36" s="40"/>
      <c r="G36" s="40"/>
      <c r="H36" s="40"/>
      <c r="I36" s="63"/>
      <c r="J36" s="40"/>
      <c r="K36" s="40"/>
      <c r="L36" s="40"/>
      <c r="M36" s="40"/>
    </row>
    <row r="37" spans="1:13" ht="27.6">
      <c r="A37" s="40"/>
      <c r="B37" s="40"/>
      <c r="C37" s="40"/>
      <c r="D37" s="40"/>
      <c r="E37" s="40"/>
      <c r="F37" s="40"/>
      <c r="G37" s="40"/>
      <c r="H37" s="40"/>
      <c r="I37" s="63"/>
      <c r="J37" s="40"/>
      <c r="K37" s="40"/>
      <c r="L37" s="40"/>
      <c r="M37" s="40"/>
    </row>
    <row r="38" spans="1:13" ht="27.6">
      <c r="A38" s="40"/>
      <c r="B38" s="40"/>
      <c r="C38" s="40"/>
      <c r="D38" s="40"/>
    </row>
    <row r="39" spans="1:13" ht="27.6">
      <c r="A39" s="40"/>
      <c r="B39" s="40"/>
      <c r="C39" s="40"/>
      <c r="D39" s="40"/>
    </row>
    <row r="40" spans="1:13" ht="27.6">
      <c r="A40" s="40"/>
      <c r="B40" s="40"/>
      <c r="C40" s="40"/>
      <c r="D40" s="40"/>
    </row>
    <row r="41" spans="1:13" ht="27.6">
      <c r="A41" s="40"/>
      <c r="B41" s="40"/>
      <c r="C41" s="40"/>
      <c r="D41" s="40"/>
    </row>
  </sheetData>
  <mergeCells count="35">
    <mergeCell ref="A17:B18"/>
    <mergeCell ref="E17:F18"/>
    <mergeCell ref="I17:J18"/>
    <mergeCell ref="A19:B20"/>
    <mergeCell ref="E19:F20"/>
    <mergeCell ref="I19:J20"/>
    <mergeCell ref="A25:B26"/>
    <mergeCell ref="E25:F26"/>
    <mergeCell ref="I25:J26"/>
    <mergeCell ref="A21:B22"/>
    <mergeCell ref="E21:F22"/>
    <mergeCell ref="I21:J22"/>
    <mergeCell ref="A23:B24"/>
    <mergeCell ref="E23:F24"/>
    <mergeCell ref="I23:J24"/>
    <mergeCell ref="A13:B14"/>
    <mergeCell ref="E13:F14"/>
    <mergeCell ref="I13:J14"/>
    <mergeCell ref="A15:B16"/>
    <mergeCell ref="E15:F16"/>
    <mergeCell ref="I15:J16"/>
    <mergeCell ref="A9:B10"/>
    <mergeCell ref="I9:J10"/>
    <mergeCell ref="A11:B12"/>
    <mergeCell ref="E11:F12"/>
    <mergeCell ref="I11:J12"/>
    <mergeCell ref="E9:F10"/>
    <mergeCell ref="A7:B8"/>
    <mergeCell ref="E7:F8"/>
    <mergeCell ref="I7:J8"/>
    <mergeCell ref="A3:H3"/>
    <mergeCell ref="I3:K3"/>
    <mergeCell ref="A5:B6"/>
    <mergeCell ref="E5:F6"/>
    <mergeCell ref="I5:J6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9"/>
  <sheetViews>
    <sheetView showGridLines="0" workbookViewId="0">
      <pane ySplit="5" topLeftCell="A1014" activePane="bottomLeft" state="frozen"/>
      <selection pane="bottomLeft" activeCell="I996" sqref="I996"/>
    </sheetView>
  </sheetViews>
  <sheetFormatPr defaultColWidth="9.296875" defaultRowHeight="15.6"/>
  <cols>
    <col min="1" max="1" width="16.5" customWidth="1"/>
    <col min="3" max="3" width="14.5" bestFit="1" customWidth="1"/>
    <col min="4" max="4" width="16.19921875" bestFit="1" customWidth="1"/>
    <col min="5" max="5" width="16.5" customWidth="1"/>
    <col min="6" max="6" width="16.5" bestFit="1" customWidth="1"/>
    <col min="7" max="7" width="20.296875" bestFit="1" customWidth="1"/>
  </cols>
  <sheetData>
    <row r="1" spans="1:10">
      <c r="A1" s="257" t="s">
        <v>587</v>
      </c>
      <c r="B1" t="s">
        <v>1105</v>
      </c>
      <c r="C1" t="s">
        <v>243</v>
      </c>
      <c r="D1" s="258">
        <f ca="1">INDIRECT(A1&amp;B1)</f>
        <v>0</v>
      </c>
      <c r="F1" t="s">
        <v>244</v>
      </c>
      <c r="G1">
        <f ca="1">SUMIF(B8:B6080,0,E8:E6080)</f>
        <v>0</v>
      </c>
      <c r="I1" t="s">
        <v>245</v>
      </c>
      <c r="J1" s="259">
        <f ca="1">+G1-D1</f>
        <v>0</v>
      </c>
    </row>
    <row r="2" spans="1:10">
      <c r="A2" s="297" t="s">
        <v>600</v>
      </c>
      <c r="B2" s="260" t="s">
        <v>1106</v>
      </c>
      <c r="C2" s="260" t="s">
        <v>246</v>
      </c>
      <c r="D2" s="261">
        <f ca="1">INDIRECT(A2&amp;B2)</f>
        <v>0</v>
      </c>
      <c r="E2" s="260"/>
      <c r="F2" s="260" t="s">
        <v>247</v>
      </c>
      <c r="G2" s="260">
        <f ca="1">SUMIF(B8:B6080,"PU",E8:E6080)</f>
        <v>0</v>
      </c>
      <c r="H2" s="260"/>
      <c r="I2" s="260" t="s">
        <v>248</v>
      </c>
      <c r="J2" s="259">
        <f ca="1">+G2-D2</f>
        <v>0</v>
      </c>
    </row>
    <row r="3" spans="1:10">
      <c r="D3" s="258"/>
    </row>
    <row r="4" spans="1:10">
      <c r="G4" t="s">
        <v>587</v>
      </c>
      <c r="H4" s="262" t="s">
        <v>1414</v>
      </c>
      <c r="I4" s="262" t="s">
        <v>1415</v>
      </c>
    </row>
    <row r="5" spans="1:10">
      <c r="G5" s="297" t="s">
        <v>600</v>
      </c>
      <c r="H5" s="260" t="s">
        <v>1107</v>
      </c>
      <c r="I5" s="260" t="s">
        <v>1108</v>
      </c>
    </row>
    <row r="7" spans="1:10">
      <c r="A7" t="s">
        <v>249</v>
      </c>
      <c r="B7" t="s">
        <v>250</v>
      </c>
      <c r="C7" t="s">
        <v>251</v>
      </c>
      <c r="D7" t="s">
        <v>252</v>
      </c>
      <c r="E7" t="s">
        <v>253</v>
      </c>
    </row>
    <row r="8" spans="1:10" ht="12" customHeight="1">
      <c r="A8" t="str">
        <f>MID(D8,LEN(C8)+2,LEN(D8)-LEN(C8))</f>
        <v>01</v>
      </c>
      <c r="B8">
        <f>IF(IFERROR(FIND("PU",D8,1),0)&lt;&gt;0,"PU",0)</f>
        <v>0</v>
      </c>
      <c r="C8" t="s">
        <v>208</v>
      </c>
      <c r="D8" s="12" t="s">
        <v>254</v>
      </c>
      <c r="E8">
        <f t="shared" ref="E8:E71" ca="1" si="0">IFERROR(IF(B8=0,VLOOKUP(C8,INDIRECT($G$4&amp;$H$4),MATCH($A8,INDIRECT($G$4&amp;$I$4),0),0),VLOOKUP(C8,INDIRECT($G$5&amp;$H$5),MATCH($A8,INDIRECT($G$5&amp;$I$5),0),FALSE)),0)</f>
        <v>0</v>
      </c>
    </row>
    <row r="9" spans="1:10" ht="12" customHeight="1">
      <c r="A9" t="str">
        <f t="shared" ref="A9:A72" si="1">MID(D9,LEN(C9)+2,LEN(D9)-LEN(C9))</f>
        <v>02</v>
      </c>
      <c r="B9">
        <f t="shared" ref="B9:B72" si="2">IF(IFERROR(FIND("PU",D9,1),0)&lt;&gt;0,"PU",0)</f>
        <v>0</v>
      </c>
      <c r="C9" t="s">
        <v>208</v>
      </c>
      <c r="D9" s="12" t="s">
        <v>255</v>
      </c>
      <c r="E9">
        <f t="shared" ca="1" si="0"/>
        <v>0</v>
      </c>
    </row>
    <row r="10" spans="1:10" ht="12" customHeight="1">
      <c r="A10" t="str">
        <f t="shared" si="1"/>
        <v>03</v>
      </c>
      <c r="B10">
        <f t="shared" si="2"/>
        <v>0</v>
      </c>
      <c r="C10" t="s">
        <v>208</v>
      </c>
      <c r="D10" s="12" t="s">
        <v>256</v>
      </c>
      <c r="E10">
        <f t="shared" ca="1" si="0"/>
        <v>0</v>
      </c>
    </row>
    <row r="11" spans="1:10" ht="12" customHeight="1">
      <c r="A11" t="str">
        <f t="shared" si="1"/>
        <v>04</v>
      </c>
      <c r="B11">
        <f t="shared" si="2"/>
        <v>0</v>
      </c>
      <c r="C11" t="s">
        <v>208</v>
      </c>
      <c r="D11" s="12" t="s">
        <v>257</v>
      </c>
      <c r="E11">
        <f t="shared" ca="1" si="0"/>
        <v>0</v>
      </c>
    </row>
    <row r="12" spans="1:10" ht="12" customHeight="1">
      <c r="A12" t="str">
        <f t="shared" si="1"/>
        <v>05</v>
      </c>
      <c r="B12">
        <f t="shared" si="2"/>
        <v>0</v>
      </c>
      <c r="C12" t="s">
        <v>208</v>
      </c>
      <c r="D12" s="12" t="s">
        <v>258</v>
      </c>
      <c r="E12">
        <f t="shared" ca="1" si="0"/>
        <v>0</v>
      </c>
    </row>
    <row r="13" spans="1:10" ht="12" customHeight="1">
      <c r="A13" t="str">
        <f t="shared" si="1"/>
        <v>06</v>
      </c>
      <c r="B13">
        <f t="shared" si="2"/>
        <v>0</v>
      </c>
      <c r="C13" t="s">
        <v>208</v>
      </c>
      <c r="D13" s="12" t="s">
        <v>259</v>
      </c>
      <c r="E13">
        <f t="shared" ca="1" si="0"/>
        <v>0</v>
      </c>
    </row>
    <row r="14" spans="1:10" ht="12" customHeight="1">
      <c r="A14" t="str">
        <f t="shared" si="1"/>
        <v>07</v>
      </c>
      <c r="B14">
        <f t="shared" si="2"/>
        <v>0</v>
      </c>
      <c r="C14" t="s">
        <v>208</v>
      </c>
      <c r="D14" s="12" t="s">
        <v>260</v>
      </c>
      <c r="E14">
        <f t="shared" ca="1" si="0"/>
        <v>0</v>
      </c>
    </row>
    <row r="15" spans="1:10" ht="12" customHeight="1">
      <c r="A15" t="str">
        <f t="shared" si="1"/>
        <v>08</v>
      </c>
      <c r="B15">
        <f t="shared" si="2"/>
        <v>0</v>
      </c>
      <c r="C15" t="s">
        <v>208</v>
      </c>
      <c r="D15" s="12" t="s">
        <v>261</v>
      </c>
      <c r="E15">
        <f t="shared" ca="1" si="0"/>
        <v>0</v>
      </c>
    </row>
    <row r="16" spans="1:10" ht="12" customHeight="1">
      <c r="A16" t="str">
        <f t="shared" si="1"/>
        <v>09</v>
      </c>
      <c r="B16">
        <f t="shared" si="2"/>
        <v>0</v>
      </c>
      <c r="C16" t="s">
        <v>208</v>
      </c>
      <c r="D16" s="12" t="s">
        <v>262</v>
      </c>
      <c r="E16">
        <f t="shared" ca="1" si="0"/>
        <v>0</v>
      </c>
    </row>
    <row r="17" spans="1:5" ht="12" customHeight="1">
      <c r="A17" t="str">
        <f t="shared" si="1"/>
        <v>10</v>
      </c>
      <c r="B17">
        <f t="shared" si="2"/>
        <v>0</v>
      </c>
      <c r="C17" t="s">
        <v>208</v>
      </c>
      <c r="D17" s="12" t="s">
        <v>263</v>
      </c>
      <c r="E17">
        <f t="shared" ca="1" si="0"/>
        <v>0</v>
      </c>
    </row>
    <row r="18" spans="1:5" ht="12" customHeight="1">
      <c r="A18" t="str">
        <f t="shared" si="1"/>
        <v>11</v>
      </c>
      <c r="B18">
        <f t="shared" si="2"/>
        <v>0</v>
      </c>
      <c r="C18" t="s">
        <v>208</v>
      </c>
      <c r="D18" s="12" t="s">
        <v>264</v>
      </c>
      <c r="E18">
        <f t="shared" ca="1" si="0"/>
        <v>0</v>
      </c>
    </row>
    <row r="19" spans="1:5" ht="12" customHeight="1">
      <c r="A19" t="str">
        <f t="shared" si="1"/>
        <v>12</v>
      </c>
      <c r="B19">
        <f t="shared" si="2"/>
        <v>0</v>
      </c>
      <c r="C19" t="s">
        <v>208</v>
      </c>
      <c r="D19" s="12" t="s">
        <v>265</v>
      </c>
      <c r="E19">
        <f t="shared" ca="1" si="0"/>
        <v>0</v>
      </c>
    </row>
    <row r="20" spans="1:5" ht="12" customHeight="1">
      <c r="A20" t="str">
        <f t="shared" si="1"/>
        <v>13</v>
      </c>
      <c r="B20">
        <f t="shared" si="2"/>
        <v>0</v>
      </c>
      <c r="C20" t="s">
        <v>208</v>
      </c>
      <c r="D20" s="12" t="s">
        <v>266</v>
      </c>
      <c r="E20">
        <f t="shared" ca="1" si="0"/>
        <v>0</v>
      </c>
    </row>
    <row r="21" spans="1:5" ht="12" customHeight="1">
      <c r="A21" t="str">
        <f t="shared" si="1"/>
        <v>100</v>
      </c>
      <c r="B21">
        <f t="shared" si="2"/>
        <v>0</v>
      </c>
      <c r="C21" t="s">
        <v>208</v>
      </c>
      <c r="D21" s="12" t="s">
        <v>267</v>
      </c>
      <c r="E21">
        <f t="shared" ca="1" si="0"/>
        <v>0</v>
      </c>
    </row>
    <row r="22" spans="1:5" ht="12" customHeight="1">
      <c r="A22" t="str">
        <f t="shared" si="1"/>
        <v>01</v>
      </c>
      <c r="B22">
        <f t="shared" si="2"/>
        <v>0</v>
      </c>
      <c r="C22" t="s">
        <v>231</v>
      </c>
      <c r="D22" s="12" t="s">
        <v>268</v>
      </c>
      <c r="E22">
        <f t="shared" ca="1" si="0"/>
        <v>0</v>
      </c>
    </row>
    <row r="23" spans="1:5">
      <c r="A23" t="str">
        <f t="shared" si="1"/>
        <v>02</v>
      </c>
      <c r="B23">
        <f t="shared" si="2"/>
        <v>0</v>
      </c>
      <c r="C23" t="s">
        <v>231</v>
      </c>
      <c r="D23" s="12" t="s">
        <v>269</v>
      </c>
      <c r="E23">
        <f t="shared" ca="1" si="0"/>
        <v>0</v>
      </c>
    </row>
    <row r="24" spans="1:5">
      <c r="A24" t="str">
        <f t="shared" si="1"/>
        <v>03</v>
      </c>
      <c r="B24">
        <f t="shared" si="2"/>
        <v>0</v>
      </c>
      <c r="C24" t="s">
        <v>231</v>
      </c>
      <c r="D24" s="12" t="s">
        <v>270</v>
      </c>
      <c r="E24">
        <f t="shared" ca="1" si="0"/>
        <v>0</v>
      </c>
    </row>
    <row r="25" spans="1:5">
      <c r="A25" t="str">
        <f t="shared" si="1"/>
        <v>04</v>
      </c>
      <c r="B25">
        <f t="shared" si="2"/>
        <v>0</v>
      </c>
      <c r="C25" t="s">
        <v>231</v>
      </c>
      <c r="D25" s="12" t="s">
        <v>271</v>
      </c>
      <c r="E25">
        <f t="shared" ca="1" si="0"/>
        <v>0</v>
      </c>
    </row>
    <row r="26" spans="1:5">
      <c r="A26" t="str">
        <f t="shared" si="1"/>
        <v>05</v>
      </c>
      <c r="B26">
        <f t="shared" si="2"/>
        <v>0</v>
      </c>
      <c r="C26" t="s">
        <v>231</v>
      </c>
      <c r="D26" s="12" t="s">
        <v>272</v>
      </c>
      <c r="E26">
        <f t="shared" ca="1" si="0"/>
        <v>0</v>
      </c>
    </row>
    <row r="27" spans="1:5">
      <c r="A27" t="str">
        <f t="shared" si="1"/>
        <v>06</v>
      </c>
      <c r="B27">
        <f t="shared" si="2"/>
        <v>0</v>
      </c>
      <c r="C27" t="s">
        <v>231</v>
      </c>
      <c r="D27" s="12" t="s">
        <v>273</v>
      </c>
      <c r="E27">
        <f t="shared" ca="1" si="0"/>
        <v>0</v>
      </c>
    </row>
    <row r="28" spans="1:5">
      <c r="A28" t="str">
        <f t="shared" si="1"/>
        <v>07</v>
      </c>
      <c r="B28">
        <f t="shared" si="2"/>
        <v>0</v>
      </c>
      <c r="C28" t="s">
        <v>231</v>
      </c>
      <c r="D28" s="12" t="s">
        <v>274</v>
      </c>
      <c r="E28">
        <f t="shared" ca="1" si="0"/>
        <v>0</v>
      </c>
    </row>
    <row r="29" spans="1:5">
      <c r="A29" t="str">
        <f t="shared" si="1"/>
        <v>08</v>
      </c>
      <c r="B29">
        <f t="shared" si="2"/>
        <v>0</v>
      </c>
      <c r="C29" t="s">
        <v>231</v>
      </c>
      <c r="D29" s="12" t="s">
        <v>275</v>
      </c>
      <c r="E29">
        <f t="shared" ca="1" si="0"/>
        <v>0</v>
      </c>
    </row>
    <row r="30" spans="1:5">
      <c r="A30" t="str">
        <f t="shared" si="1"/>
        <v>09</v>
      </c>
      <c r="B30">
        <f t="shared" si="2"/>
        <v>0</v>
      </c>
      <c r="C30" t="s">
        <v>231</v>
      </c>
      <c r="D30" s="12" t="s">
        <v>276</v>
      </c>
      <c r="E30">
        <f t="shared" ca="1" si="0"/>
        <v>0</v>
      </c>
    </row>
    <row r="31" spans="1:5">
      <c r="A31" t="str">
        <f t="shared" si="1"/>
        <v>10</v>
      </c>
      <c r="B31">
        <f t="shared" si="2"/>
        <v>0</v>
      </c>
      <c r="C31" t="s">
        <v>231</v>
      </c>
      <c r="D31" s="12" t="s">
        <v>277</v>
      </c>
      <c r="E31">
        <f t="shared" ca="1" si="0"/>
        <v>0</v>
      </c>
    </row>
    <row r="32" spans="1:5">
      <c r="A32" t="str">
        <f t="shared" si="1"/>
        <v>11</v>
      </c>
      <c r="B32">
        <f t="shared" si="2"/>
        <v>0</v>
      </c>
      <c r="C32" t="s">
        <v>231</v>
      </c>
      <c r="D32" s="12" t="s">
        <v>278</v>
      </c>
      <c r="E32">
        <f t="shared" ca="1" si="0"/>
        <v>0</v>
      </c>
    </row>
    <row r="33" spans="1:5">
      <c r="A33" t="str">
        <f t="shared" si="1"/>
        <v>12</v>
      </c>
      <c r="B33">
        <f t="shared" si="2"/>
        <v>0</v>
      </c>
      <c r="C33" t="s">
        <v>231</v>
      </c>
      <c r="D33" s="12" t="s">
        <v>279</v>
      </c>
      <c r="E33">
        <f t="shared" ca="1" si="0"/>
        <v>0</v>
      </c>
    </row>
    <row r="34" spans="1:5">
      <c r="A34" t="str">
        <f t="shared" si="1"/>
        <v>13</v>
      </c>
      <c r="B34">
        <f t="shared" si="2"/>
        <v>0</v>
      </c>
      <c r="C34" t="s">
        <v>231</v>
      </c>
      <c r="D34" s="12" t="s">
        <v>280</v>
      </c>
      <c r="E34">
        <f t="shared" ca="1" si="0"/>
        <v>0</v>
      </c>
    </row>
    <row r="35" spans="1:5">
      <c r="A35" t="str">
        <f t="shared" si="1"/>
        <v>100</v>
      </c>
      <c r="B35">
        <f t="shared" si="2"/>
        <v>0</v>
      </c>
      <c r="C35" t="s">
        <v>231</v>
      </c>
      <c r="D35" s="12" t="s">
        <v>281</v>
      </c>
      <c r="E35">
        <f t="shared" ca="1" si="0"/>
        <v>0</v>
      </c>
    </row>
    <row r="36" spans="1:5">
      <c r="A36" t="str">
        <f t="shared" si="1"/>
        <v>01</v>
      </c>
      <c r="B36">
        <f t="shared" si="2"/>
        <v>0</v>
      </c>
      <c r="C36" t="s">
        <v>232</v>
      </c>
      <c r="D36" s="12" t="s">
        <v>282</v>
      </c>
      <c r="E36">
        <f t="shared" ca="1" si="0"/>
        <v>0</v>
      </c>
    </row>
    <row r="37" spans="1:5">
      <c r="A37" t="str">
        <f t="shared" si="1"/>
        <v>02</v>
      </c>
      <c r="B37">
        <f t="shared" si="2"/>
        <v>0</v>
      </c>
      <c r="C37" t="s">
        <v>232</v>
      </c>
      <c r="D37" s="12" t="s">
        <v>283</v>
      </c>
      <c r="E37">
        <f t="shared" ca="1" si="0"/>
        <v>0</v>
      </c>
    </row>
    <row r="38" spans="1:5">
      <c r="A38" t="str">
        <f t="shared" si="1"/>
        <v>03</v>
      </c>
      <c r="B38">
        <f t="shared" si="2"/>
        <v>0</v>
      </c>
      <c r="C38" t="s">
        <v>232</v>
      </c>
      <c r="D38" s="12" t="s">
        <v>284</v>
      </c>
      <c r="E38">
        <f t="shared" ca="1" si="0"/>
        <v>0</v>
      </c>
    </row>
    <row r="39" spans="1:5">
      <c r="A39" t="str">
        <f t="shared" si="1"/>
        <v>04</v>
      </c>
      <c r="B39">
        <f t="shared" si="2"/>
        <v>0</v>
      </c>
      <c r="C39" t="s">
        <v>232</v>
      </c>
      <c r="D39" s="12" t="s">
        <v>285</v>
      </c>
      <c r="E39">
        <f t="shared" ca="1" si="0"/>
        <v>0</v>
      </c>
    </row>
    <row r="40" spans="1:5">
      <c r="A40" t="str">
        <f t="shared" si="1"/>
        <v>05</v>
      </c>
      <c r="B40">
        <f t="shared" si="2"/>
        <v>0</v>
      </c>
      <c r="C40" t="s">
        <v>232</v>
      </c>
      <c r="D40" s="12" t="s">
        <v>286</v>
      </c>
      <c r="E40">
        <f t="shared" ca="1" si="0"/>
        <v>0</v>
      </c>
    </row>
    <row r="41" spans="1:5">
      <c r="A41" t="str">
        <f t="shared" si="1"/>
        <v>06</v>
      </c>
      <c r="B41">
        <f t="shared" si="2"/>
        <v>0</v>
      </c>
      <c r="C41" t="s">
        <v>232</v>
      </c>
      <c r="D41" s="12" t="s">
        <v>287</v>
      </c>
      <c r="E41">
        <f t="shared" ca="1" si="0"/>
        <v>0</v>
      </c>
    </row>
    <row r="42" spans="1:5">
      <c r="A42" t="str">
        <f t="shared" si="1"/>
        <v>07</v>
      </c>
      <c r="B42">
        <f t="shared" si="2"/>
        <v>0</v>
      </c>
      <c r="C42" t="s">
        <v>232</v>
      </c>
      <c r="D42" s="12" t="s">
        <v>288</v>
      </c>
      <c r="E42">
        <f t="shared" ca="1" si="0"/>
        <v>0</v>
      </c>
    </row>
    <row r="43" spans="1:5">
      <c r="A43" t="str">
        <f t="shared" si="1"/>
        <v>08</v>
      </c>
      <c r="B43">
        <f t="shared" si="2"/>
        <v>0</v>
      </c>
      <c r="C43" t="s">
        <v>232</v>
      </c>
      <c r="D43" s="12" t="s">
        <v>289</v>
      </c>
      <c r="E43">
        <f t="shared" ca="1" si="0"/>
        <v>0</v>
      </c>
    </row>
    <row r="44" spans="1:5">
      <c r="A44" t="str">
        <f t="shared" si="1"/>
        <v>09</v>
      </c>
      <c r="B44">
        <f t="shared" si="2"/>
        <v>0</v>
      </c>
      <c r="C44" t="s">
        <v>232</v>
      </c>
      <c r="D44" s="12" t="s">
        <v>290</v>
      </c>
      <c r="E44">
        <f t="shared" ca="1" si="0"/>
        <v>0</v>
      </c>
    </row>
    <row r="45" spans="1:5">
      <c r="A45" t="str">
        <f t="shared" si="1"/>
        <v>10</v>
      </c>
      <c r="B45">
        <f t="shared" si="2"/>
        <v>0</v>
      </c>
      <c r="C45" t="s">
        <v>232</v>
      </c>
      <c r="D45" s="12" t="s">
        <v>291</v>
      </c>
      <c r="E45">
        <f t="shared" ca="1" si="0"/>
        <v>0</v>
      </c>
    </row>
    <row r="46" spans="1:5">
      <c r="A46" t="str">
        <f t="shared" si="1"/>
        <v>11</v>
      </c>
      <c r="B46">
        <f t="shared" si="2"/>
        <v>0</v>
      </c>
      <c r="C46" t="s">
        <v>232</v>
      </c>
      <c r="D46" s="12" t="s">
        <v>292</v>
      </c>
      <c r="E46">
        <f t="shared" ca="1" si="0"/>
        <v>0</v>
      </c>
    </row>
    <row r="47" spans="1:5">
      <c r="A47" t="str">
        <f t="shared" si="1"/>
        <v>12</v>
      </c>
      <c r="B47">
        <f t="shared" si="2"/>
        <v>0</v>
      </c>
      <c r="C47" t="s">
        <v>232</v>
      </c>
      <c r="D47" s="12" t="s">
        <v>293</v>
      </c>
      <c r="E47">
        <f t="shared" ca="1" si="0"/>
        <v>0</v>
      </c>
    </row>
    <row r="48" spans="1:5">
      <c r="A48" t="str">
        <f t="shared" si="1"/>
        <v>13</v>
      </c>
      <c r="B48">
        <f t="shared" si="2"/>
        <v>0</v>
      </c>
      <c r="C48" t="s">
        <v>232</v>
      </c>
      <c r="D48" s="12" t="s">
        <v>294</v>
      </c>
      <c r="E48">
        <f t="shared" ca="1" si="0"/>
        <v>0</v>
      </c>
    </row>
    <row r="49" spans="1:5">
      <c r="A49" t="str">
        <f t="shared" si="1"/>
        <v>100</v>
      </c>
      <c r="B49">
        <f t="shared" si="2"/>
        <v>0</v>
      </c>
      <c r="C49" t="s">
        <v>232</v>
      </c>
      <c r="D49" s="12" t="s">
        <v>295</v>
      </c>
      <c r="E49">
        <f t="shared" ca="1" si="0"/>
        <v>0</v>
      </c>
    </row>
    <row r="50" spans="1:5">
      <c r="A50" t="str">
        <f t="shared" si="1"/>
        <v>01</v>
      </c>
      <c r="B50">
        <f t="shared" si="2"/>
        <v>0</v>
      </c>
      <c r="C50" t="s">
        <v>233</v>
      </c>
      <c r="D50" s="12" t="s">
        <v>296</v>
      </c>
      <c r="E50">
        <f t="shared" ca="1" si="0"/>
        <v>0</v>
      </c>
    </row>
    <row r="51" spans="1:5">
      <c r="A51" t="str">
        <f t="shared" si="1"/>
        <v>02</v>
      </c>
      <c r="B51">
        <f t="shared" si="2"/>
        <v>0</v>
      </c>
      <c r="C51" t="s">
        <v>233</v>
      </c>
      <c r="D51" s="12" t="s">
        <v>297</v>
      </c>
      <c r="E51">
        <f t="shared" ca="1" si="0"/>
        <v>0</v>
      </c>
    </row>
    <row r="52" spans="1:5">
      <c r="A52" t="str">
        <f t="shared" si="1"/>
        <v>03</v>
      </c>
      <c r="B52">
        <f t="shared" si="2"/>
        <v>0</v>
      </c>
      <c r="C52" t="s">
        <v>233</v>
      </c>
      <c r="D52" s="12" t="s">
        <v>298</v>
      </c>
      <c r="E52">
        <f t="shared" ca="1" si="0"/>
        <v>0</v>
      </c>
    </row>
    <row r="53" spans="1:5">
      <c r="A53" t="str">
        <f t="shared" si="1"/>
        <v>04</v>
      </c>
      <c r="B53">
        <f t="shared" si="2"/>
        <v>0</v>
      </c>
      <c r="C53" t="s">
        <v>233</v>
      </c>
      <c r="D53" s="12" t="s">
        <v>299</v>
      </c>
      <c r="E53">
        <f t="shared" ca="1" si="0"/>
        <v>0</v>
      </c>
    </row>
    <row r="54" spans="1:5">
      <c r="A54" t="str">
        <f t="shared" si="1"/>
        <v>05</v>
      </c>
      <c r="B54">
        <f t="shared" si="2"/>
        <v>0</v>
      </c>
      <c r="C54" t="s">
        <v>233</v>
      </c>
      <c r="D54" s="12" t="s">
        <v>300</v>
      </c>
      <c r="E54">
        <f t="shared" ca="1" si="0"/>
        <v>0</v>
      </c>
    </row>
    <row r="55" spans="1:5">
      <c r="A55" t="str">
        <f t="shared" si="1"/>
        <v>06</v>
      </c>
      <c r="B55">
        <f t="shared" si="2"/>
        <v>0</v>
      </c>
      <c r="C55" t="s">
        <v>233</v>
      </c>
      <c r="D55" s="12" t="s">
        <v>301</v>
      </c>
      <c r="E55">
        <f t="shared" ca="1" si="0"/>
        <v>0</v>
      </c>
    </row>
    <row r="56" spans="1:5">
      <c r="A56" t="str">
        <f t="shared" si="1"/>
        <v>07</v>
      </c>
      <c r="B56">
        <f t="shared" si="2"/>
        <v>0</v>
      </c>
      <c r="C56" t="s">
        <v>233</v>
      </c>
      <c r="D56" s="12" t="s">
        <v>302</v>
      </c>
      <c r="E56">
        <f t="shared" ca="1" si="0"/>
        <v>0</v>
      </c>
    </row>
    <row r="57" spans="1:5">
      <c r="A57" t="str">
        <f t="shared" si="1"/>
        <v>08</v>
      </c>
      <c r="B57">
        <f t="shared" si="2"/>
        <v>0</v>
      </c>
      <c r="C57" t="s">
        <v>233</v>
      </c>
      <c r="D57" s="12" t="s">
        <v>303</v>
      </c>
      <c r="E57">
        <f t="shared" ca="1" si="0"/>
        <v>0</v>
      </c>
    </row>
    <row r="58" spans="1:5">
      <c r="A58" t="str">
        <f t="shared" si="1"/>
        <v>09</v>
      </c>
      <c r="B58">
        <f t="shared" si="2"/>
        <v>0</v>
      </c>
      <c r="C58" t="s">
        <v>233</v>
      </c>
      <c r="D58" s="12" t="s">
        <v>304</v>
      </c>
      <c r="E58">
        <f t="shared" ca="1" si="0"/>
        <v>0</v>
      </c>
    </row>
    <row r="59" spans="1:5">
      <c r="A59" t="str">
        <f t="shared" si="1"/>
        <v>10</v>
      </c>
      <c r="B59">
        <f t="shared" si="2"/>
        <v>0</v>
      </c>
      <c r="C59" t="s">
        <v>233</v>
      </c>
      <c r="D59" s="12" t="s">
        <v>305</v>
      </c>
      <c r="E59">
        <f t="shared" ca="1" si="0"/>
        <v>0</v>
      </c>
    </row>
    <row r="60" spans="1:5">
      <c r="A60" t="str">
        <f t="shared" si="1"/>
        <v>11</v>
      </c>
      <c r="B60">
        <f t="shared" si="2"/>
        <v>0</v>
      </c>
      <c r="C60" t="s">
        <v>233</v>
      </c>
      <c r="D60" s="12" t="s">
        <v>306</v>
      </c>
      <c r="E60">
        <f t="shared" ca="1" si="0"/>
        <v>0</v>
      </c>
    </row>
    <row r="61" spans="1:5">
      <c r="A61" t="str">
        <f t="shared" si="1"/>
        <v>12</v>
      </c>
      <c r="B61">
        <f t="shared" si="2"/>
        <v>0</v>
      </c>
      <c r="C61" t="s">
        <v>233</v>
      </c>
      <c r="D61" s="12" t="s">
        <v>307</v>
      </c>
      <c r="E61">
        <f t="shared" ca="1" si="0"/>
        <v>0</v>
      </c>
    </row>
    <row r="62" spans="1:5">
      <c r="A62" t="str">
        <f t="shared" si="1"/>
        <v>13</v>
      </c>
      <c r="B62">
        <f t="shared" si="2"/>
        <v>0</v>
      </c>
      <c r="C62" t="s">
        <v>233</v>
      </c>
      <c r="D62" s="12" t="s">
        <v>308</v>
      </c>
      <c r="E62">
        <f t="shared" ca="1" si="0"/>
        <v>0</v>
      </c>
    </row>
    <row r="63" spans="1:5">
      <c r="A63" t="str">
        <f t="shared" si="1"/>
        <v>100</v>
      </c>
      <c r="B63">
        <f t="shared" si="2"/>
        <v>0</v>
      </c>
      <c r="C63" t="s">
        <v>233</v>
      </c>
      <c r="D63" s="12" t="s">
        <v>309</v>
      </c>
      <c r="E63">
        <f t="shared" ca="1" si="0"/>
        <v>0</v>
      </c>
    </row>
    <row r="64" spans="1:5">
      <c r="A64" t="str">
        <f t="shared" si="1"/>
        <v>01</v>
      </c>
      <c r="B64">
        <f t="shared" si="2"/>
        <v>0</v>
      </c>
      <c r="C64" t="s">
        <v>234</v>
      </c>
      <c r="D64" s="12" t="s">
        <v>310</v>
      </c>
      <c r="E64">
        <f t="shared" ca="1" si="0"/>
        <v>0</v>
      </c>
    </row>
    <row r="65" spans="1:5">
      <c r="A65" t="str">
        <f t="shared" si="1"/>
        <v>02</v>
      </c>
      <c r="B65">
        <f t="shared" si="2"/>
        <v>0</v>
      </c>
      <c r="C65" t="s">
        <v>234</v>
      </c>
      <c r="D65" s="12" t="s">
        <v>311</v>
      </c>
      <c r="E65">
        <f t="shared" ca="1" si="0"/>
        <v>0</v>
      </c>
    </row>
    <row r="66" spans="1:5">
      <c r="A66" t="str">
        <f t="shared" si="1"/>
        <v>03</v>
      </c>
      <c r="B66">
        <f t="shared" si="2"/>
        <v>0</v>
      </c>
      <c r="C66" t="s">
        <v>234</v>
      </c>
      <c r="D66" s="12" t="s">
        <v>312</v>
      </c>
      <c r="E66">
        <f t="shared" ca="1" si="0"/>
        <v>0</v>
      </c>
    </row>
    <row r="67" spans="1:5">
      <c r="A67" t="str">
        <f t="shared" si="1"/>
        <v>04</v>
      </c>
      <c r="B67">
        <f t="shared" si="2"/>
        <v>0</v>
      </c>
      <c r="C67" t="s">
        <v>234</v>
      </c>
      <c r="D67" s="12" t="s">
        <v>313</v>
      </c>
      <c r="E67">
        <f t="shared" ca="1" si="0"/>
        <v>0</v>
      </c>
    </row>
    <row r="68" spans="1:5">
      <c r="A68" t="str">
        <f t="shared" si="1"/>
        <v>05</v>
      </c>
      <c r="B68">
        <f t="shared" si="2"/>
        <v>0</v>
      </c>
      <c r="C68" t="s">
        <v>234</v>
      </c>
      <c r="D68" s="12" t="s">
        <v>314</v>
      </c>
      <c r="E68">
        <f t="shared" ca="1" si="0"/>
        <v>0</v>
      </c>
    </row>
    <row r="69" spans="1:5">
      <c r="A69" t="str">
        <f t="shared" si="1"/>
        <v>06</v>
      </c>
      <c r="B69">
        <f t="shared" si="2"/>
        <v>0</v>
      </c>
      <c r="C69" t="s">
        <v>234</v>
      </c>
      <c r="D69" s="12" t="s">
        <v>315</v>
      </c>
      <c r="E69">
        <f t="shared" ca="1" si="0"/>
        <v>0</v>
      </c>
    </row>
    <row r="70" spans="1:5">
      <c r="A70" t="str">
        <f t="shared" si="1"/>
        <v>07</v>
      </c>
      <c r="B70">
        <f t="shared" si="2"/>
        <v>0</v>
      </c>
      <c r="C70" t="s">
        <v>234</v>
      </c>
      <c r="D70" s="12" t="s">
        <v>316</v>
      </c>
      <c r="E70">
        <f t="shared" ca="1" si="0"/>
        <v>0</v>
      </c>
    </row>
    <row r="71" spans="1:5">
      <c r="A71" t="str">
        <f t="shared" si="1"/>
        <v>08</v>
      </c>
      <c r="B71">
        <f t="shared" si="2"/>
        <v>0</v>
      </c>
      <c r="C71" t="s">
        <v>234</v>
      </c>
      <c r="D71" s="12" t="s">
        <v>317</v>
      </c>
      <c r="E71">
        <f t="shared" ca="1" si="0"/>
        <v>0</v>
      </c>
    </row>
    <row r="72" spans="1:5">
      <c r="A72" t="str">
        <f t="shared" si="1"/>
        <v>09</v>
      </c>
      <c r="B72">
        <f t="shared" si="2"/>
        <v>0</v>
      </c>
      <c r="C72" t="s">
        <v>234</v>
      </c>
      <c r="D72" s="12" t="s">
        <v>318</v>
      </c>
      <c r="E72">
        <f t="shared" ref="E72:E135" ca="1" si="3">IFERROR(IF(B72=0,VLOOKUP(C72,INDIRECT($G$4&amp;$H$4),MATCH($A72,INDIRECT($G$4&amp;$I$4),0),0),VLOOKUP(C72,INDIRECT($G$5&amp;$H$5),MATCH($A72,INDIRECT($G$5&amp;$I$5),0),FALSE)),0)</f>
        <v>0</v>
      </c>
    </row>
    <row r="73" spans="1:5">
      <c r="A73" t="str">
        <f t="shared" ref="A73:A136" si="4">MID(D73,LEN(C73)+2,LEN(D73)-LEN(C73))</f>
        <v>10</v>
      </c>
      <c r="B73">
        <f t="shared" ref="B73:B136" si="5">IF(IFERROR(FIND("PU",D73,1),0)&lt;&gt;0,"PU",0)</f>
        <v>0</v>
      </c>
      <c r="C73" t="s">
        <v>234</v>
      </c>
      <c r="D73" s="12" t="s">
        <v>319</v>
      </c>
      <c r="E73">
        <f t="shared" ca="1" si="3"/>
        <v>0</v>
      </c>
    </row>
    <row r="74" spans="1:5">
      <c r="A74" t="str">
        <f t="shared" si="4"/>
        <v>11</v>
      </c>
      <c r="B74">
        <f t="shared" si="5"/>
        <v>0</v>
      </c>
      <c r="C74" t="s">
        <v>234</v>
      </c>
      <c r="D74" s="12" t="s">
        <v>320</v>
      </c>
      <c r="E74">
        <f t="shared" ca="1" si="3"/>
        <v>0</v>
      </c>
    </row>
    <row r="75" spans="1:5">
      <c r="A75" t="str">
        <f t="shared" si="4"/>
        <v>12</v>
      </c>
      <c r="B75">
        <f t="shared" si="5"/>
        <v>0</v>
      </c>
      <c r="C75" t="s">
        <v>234</v>
      </c>
      <c r="D75" s="12" t="s">
        <v>321</v>
      </c>
      <c r="E75">
        <f t="shared" ca="1" si="3"/>
        <v>0</v>
      </c>
    </row>
    <row r="76" spans="1:5">
      <c r="A76" t="str">
        <f t="shared" si="4"/>
        <v>13</v>
      </c>
      <c r="B76">
        <f t="shared" si="5"/>
        <v>0</v>
      </c>
      <c r="C76" t="s">
        <v>234</v>
      </c>
      <c r="D76" s="12" t="s">
        <v>322</v>
      </c>
      <c r="E76">
        <f t="shared" ca="1" si="3"/>
        <v>0</v>
      </c>
    </row>
    <row r="77" spans="1:5">
      <c r="A77" t="str">
        <f t="shared" si="4"/>
        <v>100</v>
      </c>
      <c r="B77">
        <f t="shared" si="5"/>
        <v>0</v>
      </c>
      <c r="C77" t="s">
        <v>234</v>
      </c>
      <c r="D77" s="12" t="s">
        <v>323</v>
      </c>
      <c r="E77">
        <f t="shared" ca="1" si="3"/>
        <v>0</v>
      </c>
    </row>
    <row r="78" spans="1:5">
      <c r="A78" t="str">
        <f t="shared" si="4"/>
        <v>01</v>
      </c>
      <c r="B78">
        <f t="shared" si="5"/>
        <v>0</v>
      </c>
      <c r="C78" t="s">
        <v>235</v>
      </c>
      <c r="D78" s="12" t="s">
        <v>324</v>
      </c>
      <c r="E78">
        <f t="shared" ca="1" si="3"/>
        <v>0</v>
      </c>
    </row>
    <row r="79" spans="1:5">
      <c r="A79" t="str">
        <f t="shared" si="4"/>
        <v>02</v>
      </c>
      <c r="B79">
        <f t="shared" si="5"/>
        <v>0</v>
      </c>
      <c r="C79" t="s">
        <v>235</v>
      </c>
      <c r="D79" s="12" t="s">
        <v>325</v>
      </c>
      <c r="E79">
        <f t="shared" ca="1" si="3"/>
        <v>0</v>
      </c>
    </row>
    <row r="80" spans="1:5">
      <c r="A80" t="str">
        <f t="shared" si="4"/>
        <v>03</v>
      </c>
      <c r="B80">
        <f t="shared" si="5"/>
        <v>0</v>
      </c>
      <c r="C80" t="s">
        <v>235</v>
      </c>
      <c r="D80" s="12" t="s">
        <v>326</v>
      </c>
      <c r="E80">
        <f t="shared" ca="1" si="3"/>
        <v>0</v>
      </c>
    </row>
    <row r="81" spans="1:5">
      <c r="A81" t="str">
        <f t="shared" si="4"/>
        <v>04</v>
      </c>
      <c r="B81">
        <f t="shared" si="5"/>
        <v>0</v>
      </c>
      <c r="C81" t="s">
        <v>235</v>
      </c>
      <c r="D81" s="12" t="s">
        <v>327</v>
      </c>
      <c r="E81">
        <f t="shared" ca="1" si="3"/>
        <v>0</v>
      </c>
    </row>
    <row r="82" spans="1:5">
      <c r="A82" t="str">
        <f t="shared" si="4"/>
        <v>05</v>
      </c>
      <c r="B82">
        <f t="shared" si="5"/>
        <v>0</v>
      </c>
      <c r="C82" t="s">
        <v>235</v>
      </c>
      <c r="D82" s="12" t="s">
        <v>328</v>
      </c>
      <c r="E82">
        <f t="shared" ca="1" si="3"/>
        <v>0</v>
      </c>
    </row>
    <row r="83" spans="1:5">
      <c r="A83" t="str">
        <f t="shared" si="4"/>
        <v>06</v>
      </c>
      <c r="B83">
        <f t="shared" si="5"/>
        <v>0</v>
      </c>
      <c r="C83" t="s">
        <v>235</v>
      </c>
      <c r="D83" s="12" t="s">
        <v>329</v>
      </c>
      <c r="E83">
        <f t="shared" ca="1" si="3"/>
        <v>0</v>
      </c>
    </row>
    <row r="84" spans="1:5">
      <c r="A84" t="str">
        <f t="shared" si="4"/>
        <v>07</v>
      </c>
      <c r="B84">
        <f t="shared" si="5"/>
        <v>0</v>
      </c>
      <c r="C84" t="s">
        <v>235</v>
      </c>
      <c r="D84" s="12" t="s">
        <v>330</v>
      </c>
      <c r="E84">
        <f t="shared" ca="1" si="3"/>
        <v>0</v>
      </c>
    </row>
    <row r="85" spans="1:5">
      <c r="A85" t="str">
        <f t="shared" si="4"/>
        <v>08</v>
      </c>
      <c r="B85">
        <f t="shared" si="5"/>
        <v>0</v>
      </c>
      <c r="C85" t="s">
        <v>235</v>
      </c>
      <c r="D85" s="12" t="s">
        <v>331</v>
      </c>
      <c r="E85">
        <f t="shared" ca="1" si="3"/>
        <v>0</v>
      </c>
    </row>
    <row r="86" spans="1:5">
      <c r="A86" t="str">
        <f t="shared" si="4"/>
        <v>09</v>
      </c>
      <c r="B86">
        <f t="shared" si="5"/>
        <v>0</v>
      </c>
      <c r="C86" t="s">
        <v>235</v>
      </c>
      <c r="D86" s="12" t="s">
        <v>332</v>
      </c>
      <c r="E86">
        <f t="shared" ca="1" si="3"/>
        <v>0</v>
      </c>
    </row>
    <row r="87" spans="1:5">
      <c r="A87" t="str">
        <f t="shared" si="4"/>
        <v>10</v>
      </c>
      <c r="B87">
        <f t="shared" si="5"/>
        <v>0</v>
      </c>
      <c r="C87" t="s">
        <v>235</v>
      </c>
      <c r="D87" s="12" t="s">
        <v>333</v>
      </c>
      <c r="E87">
        <f t="shared" ca="1" si="3"/>
        <v>0</v>
      </c>
    </row>
    <row r="88" spans="1:5">
      <c r="A88" t="str">
        <f t="shared" si="4"/>
        <v>11</v>
      </c>
      <c r="B88">
        <f t="shared" si="5"/>
        <v>0</v>
      </c>
      <c r="C88" t="s">
        <v>235</v>
      </c>
      <c r="D88" s="12" t="s">
        <v>334</v>
      </c>
      <c r="E88">
        <f t="shared" ca="1" si="3"/>
        <v>0</v>
      </c>
    </row>
    <row r="89" spans="1:5">
      <c r="A89" t="str">
        <f t="shared" si="4"/>
        <v>12</v>
      </c>
      <c r="B89">
        <f t="shared" si="5"/>
        <v>0</v>
      </c>
      <c r="C89" t="s">
        <v>235</v>
      </c>
      <c r="D89" s="12" t="s">
        <v>335</v>
      </c>
      <c r="E89">
        <f t="shared" ca="1" si="3"/>
        <v>0</v>
      </c>
    </row>
    <row r="90" spans="1:5">
      <c r="A90" t="str">
        <f t="shared" si="4"/>
        <v>13</v>
      </c>
      <c r="B90">
        <f t="shared" si="5"/>
        <v>0</v>
      </c>
      <c r="C90" t="s">
        <v>235</v>
      </c>
      <c r="D90" s="12" t="s">
        <v>336</v>
      </c>
      <c r="E90">
        <f t="shared" ca="1" si="3"/>
        <v>0</v>
      </c>
    </row>
    <row r="91" spans="1:5">
      <c r="A91" t="str">
        <f t="shared" si="4"/>
        <v>100</v>
      </c>
      <c r="B91">
        <f t="shared" si="5"/>
        <v>0</v>
      </c>
      <c r="C91" t="s">
        <v>235</v>
      </c>
      <c r="D91" s="12" t="s">
        <v>337</v>
      </c>
      <c r="E91">
        <f t="shared" ca="1" si="3"/>
        <v>0</v>
      </c>
    </row>
    <row r="92" spans="1:5">
      <c r="A92" t="str">
        <f t="shared" si="4"/>
        <v>01</v>
      </c>
      <c r="B92">
        <f t="shared" si="5"/>
        <v>0</v>
      </c>
      <c r="C92" t="s">
        <v>236</v>
      </c>
      <c r="D92" s="12" t="s">
        <v>338</v>
      </c>
      <c r="E92">
        <f t="shared" ca="1" si="3"/>
        <v>0</v>
      </c>
    </row>
    <row r="93" spans="1:5">
      <c r="A93" t="str">
        <f t="shared" si="4"/>
        <v>02</v>
      </c>
      <c r="B93">
        <f t="shared" si="5"/>
        <v>0</v>
      </c>
      <c r="C93" t="s">
        <v>236</v>
      </c>
      <c r="D93" s="12" t="s">
        <v>339</v>
      </c>
      <c r="E93">
        <f t="shared" ca="1" si="3"/>
        <v>0</v>
      </c>
    </row>
    <row r="94" spans="1:5">
      <c r="A94" t="str">
        <f t="shared" si="4"/>
        <v>03</v>
      </c>
      <c r="B94">
        <f t="shared" si="5"/>
        <v>0</v>
      </c>
      <c r="C94" t="s">
        <v>236</v>
      </c>
      <c r="D94" s="12" t="s">
        <v>340</v>
      </c>
      <c r="E94">
        <f t="shared" ca="1" si="3"/>
        <v>0</v>
      </c>
    </row>
    <row r="95" spans="1:5">
      <c r="A95" t="str">
        <f t="shared" si="4"/>
        <v>04</v>
      </c>
      <c r="B95">
        <f t="shared" si="5"/>
        <v>0</v>
      </c>
      <c r="C95" t="s">
        <v>236</v>
      </c>
      <c r="D95" s="12" t="s">
        <v>341</v>
      </c>
      <c r="E95">
        <f t="shared" ca="1" si="3"/>
        <v>0</v>
      </c>
    </row>
    <row r="96" spans="1:5">
      <c r="A96" t="str">
        <f t="shared" si="4"/>
        <v>05</v>
      </c>
      <c r="B96">
        <f t="shared" si="5"/>
        <v>0</v>
      </c>
      <c r="C96" t="s">
        <v>236</v>
      </c>
      <c r="D96" s="12" t="s">
        <v>342</v>
      </c>
      <c r="E96">
        <f t="shared" ca="1" si="3"/>
        <v>0</v>
      </c>
    </row>
    <row r="97" spans="1:5">
      <c r="A97" t="str">
        <f t="shared" si="4"/>
        <v>06</v>
      </c>
      <c r="B97">
        <f t="shared" si="5"/>
        <v>0</v>
      </c>
      <c r="C97" t="s">
        <v>236</v>
      </c>
      <c r="D97" s="12" t="s">
        <v>343</v>
      </c>
      <c r="E97">
        <f t="shared" ca="1" si="3"/>
        <v>0</v>
      </c>
    </row>
    <row r="98" spans="1:5">
      <c r="A98" t="str">
        <f t="shared" si="4"/>
        <v>07</v>
      </c>
      <c r="B98">
        <f t="shared" si="5"/>
        <v>0</v>
      </c>
      <c r="C98" t="s">
        <v>236</v>
      </c>
      <c r="D98" s="12" t="s">
        <v>344</v>
      </c>
      <c r="E98">
        <f t="shared" ca="1" si="3"/>
        <v>0</v>
      </c>
    </row>
    <row r="99" spans="1:5">
      <c r="A99" t="str">
        <f t="shared" si="4"/>
        <v>08</v>
      </c>
      <c r="B99">
        <f t="shared" si="5"/>
        <v>0</v>
      </c>
      <c r="C99" t="s">
        <v>236</v>
      </c>
      <c r="D99" s="12" t="s">
        <v>345</v>
      </c>
      <c r="E99">
        <f t="shared" ca="1" si="3"/>
        <v>0</v>
      </c>
    </row>
    <row r="100" spans="1:5">
      <c r="A100" t="str">
        <f t="shared" si="4"/>
        <v>09</v>
      </c>
      <c r="B100">
        <f t="shared" si="5"/>
        <v>0</v>
      </c>
      <c r="C100" t="s">
        <v>236</v>
      </c>
      <c r="D100" s="12" t="s">
        <v>346</v>
      </c>
      <c r="E100">
        <f t="shared" ca="1" si="3"/>
        <v>0</v>
      </c>
    </row>
    <row r="101" spans="1:5">
      <c r="A101" t="str">
        <f t="shared" si="4"/>
        <v>10</v>
      </c>
      <c r="B101">
        <f t="shared" si="5"/>
        <v>0</v>
      </c>
      <c r="C101" t="s">
        <v>236</v>
      </c>
      <c r="D101" s="12" t="s">
        <v>347</v>
      </c>
      <c r="E101">
        <f t="shared" ca="1" si="3"/>
        <v>0</v>
      </c>
    </row>
    <row r="102" spans="1:5">
      <c r="A102" t="str">
        <f t="shared" si="4"/>
        <v>11</v>
      </c>
      <c r="B102">
        <f t="shared" si="5"/>
        <v>0</v>
      </c>
      <c r="C102" t="s">
        <v>236</v>
      </c>
      <c r="D102" s="12" t="s">
        <v>348</v>
      </c>
      <c r="E102">
        <f t="shared" ca="1" si="3"/>
        <v>0</v>
      </c>
    </row>
    <row r="103" spans="1:5">
      <c r="A103" t="str">
        <f t="shared" si="4"/>
        <v>12</v>
      </c>
      <c r="B103">
        <f t="shared" si="5"/>
        <v>0</v>
      </c>
      <c r="C103" t="s">
        <v>236</v>
      </c>
      <c r="D103" s="12" t="s">
        <v>349</v>
      </c>
      <c r="E103">
        <f t="shared" ca="1" si="3"/>
        <v>0</v>
      </c>
    </row>
    <row r="104" spans="1:5">
      <c r="A104" t="str">
        <f t="shared" si="4"/>
        <v>13</v>
      </c>
      <c r="B104">
        <f t="shared" si="5"/>
        <v>0</v>
      </c>
      <c r="C104" t="s">
        <v>236</v>
      </c>
      <c r="D104" s="12" t="s">
        <v>350</v>
      </c>
      <c r="E104">
        <f t="shared" ca="1" si="3"/>
        <v>0</v>
      </c>
    </row>
    <row r="105" spans="1:5">
      <c r="A105" t="str">
        <f t="shared" si="4"/>
        <v>100</v>
      </c>
      <c r="B105">
        <f t="shared" si="5"/>
        <v>0</v>
      </c>
      <c r="C105" t="s">
        <v>236</v>
      </c>
      <c r="D105" s="12" t="s">
        <v>351</v>
      </c>
      <c r="E105">
        <f t="shared" ca="1" si="3"/>
        <v>0</v>
      </c>
    </row>
    <row r="106" spans="1:5">
      <c r="A106" t="str">
        <f t="shared" si="4"/>
        <v>01</v>
      </c>
      <c r="B106">
        <f t="shared" si="5"/>
        <v>0</v>
      </c>
      <c r="C106" t="s">
        <v>237</v>
      </c>
      <c r="D106" s="12" t="s">
        <v>352</v>
      </c>
      <c r="E106">
        <f t="shared" ca="1" si="3"/>
        <v>0</v>
      </c>
    </row>
    <row r="107" spans="1:5">
      <c r="A107" t="str">
        <f t="shared" si="4"/>
        <v>02</v>
      </c>
      <c r="B107">
        <f t="shared" si="5"/>
        <v>0</v>
      </c>
      <c r="C107" t="s">
        <v>237</v>
      </c>
      <c r="D107" s="12" t="s">
        <v>353</v>
      </c>
      <c r="E107">
        <f t="shared" ca="1" si="3"/>
        <v>0</v>
      </c>
    </row>
    <row r="108" spans="1:5">
      <c r="A108" t="str">
        <f t="shared" si="4"/>
        <v>03</v>
      </c>
      <c r="B108">
        <f t="shared" si="5"/>
        <v>0</v>
      </c>
      <c r="C108" t="s">
        <v>237</v>
      </c>
      <c r="D108" s="12" t="s">
        <v>354</v>
      </c>
      <c r="E108">
        <f t="shared" ca="1" si="3"/>
        <v>0</v>
      </c>
    </row>
    <row r="109" spans="1:5">
      <c r="A109" t="str">
        <f t="shared" si="4"/>
        <v>04</v>
      </c>
      <c r="B109">
        <f t="shared" si="5"/>
        <v>0</v>
      </c>
      <c r="C109" t="s">
        <v>237</v>
      </c>
      <c r="D109" s="12" t="s">
        <v>355</v>
      </c>
      <c r="E109">
        <f t="shared" ca="1" si="3"/>
        <v>0</v>
      </c>
    </row>
    <row r="110" spans="1:5">
      <c r="A110" t="str">
        <f t="shared" si="4"/>
        <v>05</v>
      </c>
      <c r="B110">
        <f t="shared" si="5"/>
        <v>0</v>
      </c>
      <c r="C110" t="s">
        <v>237</v>
      </c>
      <c r="D110" s="12" t="s">
        <v>356</v>
      </c>
      <c r="E110">
        <f t="shared" ca="1" si="3"/>
        <v>0</v>
      </c>
    </row>
    <row r="111" spans="1:5">
      <c r="A111" t="str">
        <f t="shared" si="4"/>
        <v>06</v>
      </c>
      <c r="B111">
        <f t="shared" si="5"/>
        <v>0</v>
      </c>
      <c r="C111" t="s">
        <v>237</v>
      </c>
      <c r="D111" s="12" t="s">
        <v>357</v>
      </c>
      <c r="E111">
        <f t="shared" ca="1" si="3"/>
        <v>0</v>
      </c>
    </row>
    <row r="112" spans="1:5">
      <c r="A112" t="str">
        <f t="shared" si="4"/>
        <v>07</v>
      </c>
      <c r="B112">
        <f t="shared" si="5"/>
        <v>0</v>
      </c>
      <c r="C112" t="s">
        <v>237</v>
      </c>
      <c r="D112" s="12" t="s">
        <v>358</v>
      </c>
      <c r="E112">
        <f t="shared" ca="1" si="3"/>
        <v>0</v>
      </c>
    </row>
    <row r="113" spans="1:5">
      <c r="A113" t="str">
        <f t="shared" si="4"/>
        <v>08</v>
      </c>
      <c r="B113">
        <f t="shared" si="5"/>
        <v>0</v>
      </c>
      <c r="C113" t="s">
        <v>237</v>
      </c>
      <c r="D113" s="12" t="s">
        <v>359</v>
      </c>
      <c r="E113">
        <f t="shared" ca="1" si="3"/>
        <v>0</v>
      </c>
    </row>
    <row r="114" spans="1:5">
      <c r="A114" t="str">
        <f t="shared" si="4"/>
        <v>09</v>
      </c>
      <c r="B114">
        <f t="shared" si="5"/>
        <v>0</v>
      </c>
      <c r="C114" t="s">
        <v>237</v>
      </c>
      <c r="D114" s="12" t="s">
        <v>360</v>
      </c>
      <c r="E114">
        <f t="shared" ca="1" si="3"/>
        <v>0</v>
      </c>
    </row>
    <row r="115" spans="1:5">
      <c r="A115" t="str">
        <f t="shared" si="4"/>
        <v>10</v>
      </c>
      <c r="B115">
        <f t="shared" si="5"/>
        <v>0</v>
      </c>
      <c r="C115" t="s">
        <v>237</v>
      </c>
      <c r="D115" s="12" t="s">
        <v>361</v>
      </c>
      <c r="E115">
        <f t="shared" ca="1" si="3"/>
        <v>0</v>
      </c>
    </row>
    <row r="116" spans="1:5">
      <c r="A116" t="str">
        <f t="shared" si="4"/>
        <v>11</v>
      </c>
      <c r="B116">
        <f t="shared" si="5"/>
        <v>0</v>
      </c>
      <c r="C116" t="s">
        <v>237</v>
      </c>
      <c r="D116" s="12" t="s">
        <v>362</v>
      </c>
      <c r="E116">
        <f t="shared" ca="1" si="3"/>
        <v>0</v>
      </c>
    </row>
    <row r="117" spans="1:5">
      <c r="A117" t="str">
        <f t="shared" si="4"/>
        <v>12</v>
      </c>
      <c r="B117">
        <f t="shared" si="5"/>
        <v>0</v>
      </c>
      <c r="C117" t="s">
        <v>237</v>
      </c>
      <c r="D117" s="12" t="s">
        <v>363</v>
      </c>
      <c r="E117">
        <f t="shared" ca="1" si="3"/>
        <v>0</v>
      </c>
    </row>
    <row r="118" spans="1:5">
      <c r="A118" t="str">
        <f t="shared" si="4"/>
        <v>13</v>
      </c>
      <c r="B118">
        <f t="shared" si="5"/>
        <v>0</v>
      </c>
      <c r="C118" t="s">
        <v>237</v>
      </c>
      <c r="D118" s="12" t="s">
        <v>364</v>
      </c>
      <c r="E118">
        <f t="shared" ca="1" si="3"/>
        <v>0</v>
      </c>
    </row>
    <row r="119" spans="1:5">
      <c r="A119" t="str">
        <f t="shared" si="4"/>
        <v>100</v>
      </c>
      <c r="B119">
        <f t="shared" si="5"/>
        <v>0</v>
      </c>
      <c r="C119" t="s">
        <v>237</v>
      </c>
      <c r="D119" s="12" t="s">
        <v>365</v>
      </c>
      <c r="E119">
        <f t="shared" ca="1" si="3"/>
        <v>0</v>
      </c>
    </row>
    <row r="120" spans="1:5">
      <c r="A120" t="str">
        <f t="shared" si="4"/>
        <v>01</v>
      </c>
      <c r="B120">
        <f t="shared" si="5"/>
        <v>0</v>
      </c>
      <c r="C120" t="s">
        <v>238</v>
      </c>
      <c r="D120" s="12" t="s">
        <v>366</v>
      </c>
      <c r="E120">
        <f t="shared" ca="1" si="3"/>
        <v>0</v>
      </c>
    </row>
    <row r="121" spans="1:5">
      <c r="A121" t="str">
        <f t="shared" si="4"/>
        <v>02</v>
      </c>
      <c r="B121">
        <f t="shared" si="5"/>
        <v>0</v>
      </c>
      <c r="C121" t="s">
        <v>238</v>
      </c>
      <c r="D121" s="12" t="s">
        <v>367</v>
      </c>
      <c r="E121">
        <f t="shared" ca="1" si="3"/>
        <v>0</v>
      </c>
    </row>
    <row r="122" spans="1:5">
      <c r="A122" t="str">
        <f t="shared" si="4"/>
        <v>03</v>
      </c>
      <c r="B122">
        <f t="shared" si="5"/>
        <v>0</v>
      </c>
      <c r="C122" t="s">
        <v>238</v>
      </c>
      <c r="D122" s="12" t="s">
        <v>368</v>
      </c>
      <c r="E122">
        <f t="shared" ca="1" si="3"/>
        <v>0</v>
      </c>
    </row>
    <row r="123" spans="1:5">
      <c r="A123" t="str">
        <f t="shared" si="4"/>
        <v>04</v>
      </c>
      <c r="B123">
        <f t="shared" si="5"/>
        <v>0</v>
      </c>
      <c r="C123" t="s">
        <v>238</v>
      </c>
      <c r="D123" s="12" t="s">
        <v>369</v>
      </c>
      <c r="E123">
        <f t="shared" ca="1" si="3"/>
        <v>0</v>
      </c>
    </row>
    <row r="124" spans="1:5">
      <c r="A124" t="str">
        <f t="shared" si="4"/>
        <v>05</v>
      </c>
      <c r="B124">
        <f t="shared" si="5"/>
        <v>0</v>
      </c>
      <c r="C124" t="s">
        <v>238</v>
      </c>
      <c r="D124" s="12" t="s">
        <v>370</v>
      </c>
      <c r="E124">
        <f t="shared" ca="1" si="3"/>
        <v>0</v>
      </c>
    </row>
    <row r="125" spans="1:5">
      <c r="A125" t="str">
        <f t="shared" si="4"/>
        <v>06</v>
      </c>
      <c r="B125">
        <f t="shared" si="5"/>
        <v>0</v>
      </c>
      <c r="C125" t="s">
        <v>238</v>
      </c>
      <c r="D125" s="12" t="s">
        <v>371</v>
      </c>
      <c r="E125">
        <f t="shared" ca="1" si="3"/>
        <v>0</v>
      </c>
    </row>
    <row r="126" spans="1:5">
      <c r="A126" t="str">
        <f t="shared" si="4"/>
        <v>07</v>
      </c>
      <c r="B126">
        <f t="shared" si="5"/>
        <v>0</v>
      </c>
      <c r="C126" t="s">
        <v>238</v>
      </c>
      <c r="D126" s="12" t="s">
        <v>372</v>
      </c>
      <c r="E126">
        <f t="shared" ca="1" si="3"/>
        <v>0</v>
      </c>
    </row>
    <row r="127" spans="1:5">
      <c r="A127" t="str">
        <f t="shared" si="4"/>
        <v>08</v>
      </c>
      <c r="B127">
        <f t="shared" si="5"/>
        <v>0</v>
      </c>
      <c r="C127" t="s">
        <v>238</v>
      </c>
      <c r="D127" s="12" t="s">
        <v>373</v>
      </c>
      <c r="E127">
        <f t="shared" ca="1" si="3"/>
        <v>0</v>
      </c>
    </row>
    <row r="128" spans="1:5">
      <c r="A128" t="str">
        <f t="shared" si="4"/>
        <v>09</v>
      </c>
      <c r="B128">
        <f t="shared" si="5"/>
        <v>0</v>
      </c>
      <c r="C128" t="s">
        <v>238</v>
      </c>
      <c r="D128" s="12" t="s">
        <v>374</v>
      </c>
      <c r="E128">
        <f t="shared" ca="1" si="3"/>
        <v>0</v>
      </c>
    </row>
    <row r="129" spans="1:5">
      <c r="A129" t="str">
        <f t="shared" si="4"/>
        <v>10</v>
      </c>
      <c r="B129">
        <f t="shared" si="5"/>
        <v>0</v>
      </c>
      <c r="C129" t="s">
        <v>238</v>
      </c>
      <c r="D129" s="12" t="s">
        <v>375</v>
      </c>
      <c r="E129">
        <f t="shared" ca="1" si="3"/>
        <v>0</v>
      </c>
    </row>
    <row r="130" spans="1:5">
      <c r="A130" t="str">
        <f t="shared" si="4"/>
        <v>11</v>
      </c>
      <c r="B130">
        <f t="shared" si="5"/>
        <v>0</v>
      </c>
      <c r="C130" t="s">
        <v>238</v>
      </c>
      <c r="D130" s="12" t="s">
        <v>376</v>
      </c>
      <c r="E130">
        <f t="shared" ca="1" si="3"/>
        <v>0</v>
      </c>
    </row>
    <row r="131" spans="1:5">
      <c r="A131" t="str">
        <f t="shared" si="4"/>
        <v>12</v>
      </c>
      <c r="B131">
        <f t="shared" si="5"/>
        <v>0</v>
      </c>
      <c r="C131" t="s">
        <v>238</v>
      </c>
      <c r="D131" s="12" t="s">
        <v>377</v>
      </c>
      <c r="E131">
        <f t="shared" ca="1" si="3"/>
        <v>0</v>
      </c>
    </row>
    <row r="132" spans="1:5">
      <c r="A132" t="str">
        <f t="shared" si="4"/>
        <v>13</v>
      </c>
      <c r="B132">
        <f t="shared" si="5"/>
        <v>0</v>
      </c>
      <c r="C132" t="s">
        <v>238</v>
      </c>
      <c r="D132" s="12" t="s">
        <v>378</v>
      </c>
      <c r="E132">
        <f t="shared" ca="1" si="3"/>
        <v>0</v>
      </c>
    </row>
    <row r="133" spans="1:5">
      <c r="A133" t="str">
        <f t="shared" si="4"/>
        <v>100</v>
      </c>
      <c r="B133">
        <f t="shared" si="5"/>
        <v>0</v>
      </c>
      <c r="C133" t="s">
        <v>238</v>
      </c>
      <c r="D133" s="12" t="s">
        <v>379</v>
      </c>
      <c r="E133">
        <f t="shared" ca="1" si="3"/>
        <v>0</v>
      </c>
    </row>
    <row r="134" spans="1:5">
      <c r="A134" t="str">
        <f t="shared" si="4"/>
        <v>01</v>
      </c>
      <c r="B134">
        <f t="shared" si="5"/>
        <v>0</v>
      </c>
      <c r="C134" t="s">
        <v>239</v>
      </c>
      <c r="D134" s="12" t="s">
        <v>380</v>
      </c>
      <c r="E134">
        <f t="shared" ca="1" si="3"/>
        <v>0</v>
      </c>
    </row>
    <row r="135" spans="1:5">
      <c r="A135" t="str">
        <f t="shared" si="4"/>
        <v>02</v>
      </c>
      <c r="B135">
        <f t="shared" si="5"/>
        <v>0</v>
      </c>
      <c r="C135" t="s">
        <v>239</v>
      </c>
      <c r="D135" s="12" t="s">
        <v>381</v>
      </c>
      <c r="E135">
        <f t="shared" ca="1" si="3"/>
        <v>0</v>
      </c>
    </row>
    <row r="136" spans="1:5">
      <c r="A136" t="str">
        <f t="shared" si="4"/>
        <v>03</v>
      </c>
      <c r="B136">
        <f t="shared" si="5"/>
        <v>0</v>
      </c>
      <c r="C136" t="s">
        <v>239</v>
      </c>
      <c r="D136" s="12" t="s">
        <v>382</v>
      </c>
      <c r="E136">
        <f t="shared" ref="E136:E199" ca="1" si="6">IFERROR(IF(B136=0,VLOOKUP(C136,INDIRECT($G$4&amp;$H$4),MATCH($A136,INDIRECT($G$4&amp;$I$4),0),0),VLOOKUP(C136,INDIRECT($G$5&amp;$H$5),MATCH($A136,INDIRECT($G$5&amp;$I$5),0),FALSE)),0)</f>
        <v>0</v>
      </c>
    </row>
    <row r="137" spans="1:5">
      <c r="A137" t="str">
        <f t="shared" ref="A137:A200" si="7">MID(D137,LEN(C137)+2,LEN(D137)-LEN(C137))</f>
        <v>04</v>
      </c>
      <c r="B137">
        <f t="shared" ref="B137:B200" si="8">IF(IFERROR(FIND("PU",D137,1),0)&lt;&gt;0,"PU",0)</f>
        <v>0</v>
      </c>
      <c r="C137" t="s">
        <v>239</v>
      </c>
      <c r="D137" s="12" t="s">
        <v>383</v>
      </c>
      <c r="E137">
        <f t="shared" ca="1" si="6"/>
        <v>0</v>
      </c>
    </row>
    <row r="138" spans="1:5">
      <c r="A138" t="str">
        <f t="shared" si="7"/>
        <v>05</v>
      </c>
      <c r="B138">
        <f t="shared" si="8"/>
        <v>0</v>
      </c>
      <c r="C138" t="s">
        <v>239</v>
      </c>
      <c r="D138" s="12" t="s">
        <v>384</v>
      </c>
      <c r="E138">
        <f t="shared" ca="1" si="6"/>
        <v>0</v>
      </c>
    </row>
    <row r="139" spans="1:5">
      <c r="A139" t="str">
        <f t="shared" si="7"/>
        <v>06</v>
      </c>
      <c r="B139">
        <f t="shared" si="8"/>
        <v>0</v>
      </c>
      <c r="C139" t="s">
        <v>239</v>
      </c>
      <c r="D139" s="12" t="s">
        <v>385</v>
      </c>
      <c r="E139">
        <f t="shared" ca="1" si="6"/>
        <v>0</v>
      </c>
    </row>
    <row r="140" spans="1:5">
      <c r="A140" t="str">
        <f t="shared" si="7"/>
        <v>07</v>
      </c>
      <c r="B140">
        <f t="shared" si="8"/>
        <v>0</v>
      </c>
      <c r="C140" t="s">
        <v>239</v>
      </c>
      <c r="D140" s="12" t="s">
        <v>386</v>
      </c>
      <c r="E140">
        <f t="shared" ca="1" si="6"/>
        <v>0</v>
      </c>
    </row>
    <row r="141" spans="1:5">
      <c r="A141" t="str">
        <f t="shared" si="7"/>
        <v>08</v>
      </c>
      <c r="B141">
        <f t="shared" si="8"/>
        <v>0</v>
      </c>
      <c r="C141" t="s">
        <v>239</v>
      </c>
      <c r="D141" s="12" t="s">
        <v>387</v>
      </c>
      <c r="E141">
        <f t="shared" ca="1" si="6"/>
        <v>0</v>
      </c>
    </row>
    <row r="142" spans="1:5">
      <c r="A142" t="str">
        <f t="shared" si="7"/>
        <v>09</v>
      </c>
      <c r="B142">
        <f t="shared" si="8"/>
        <v>0</v>
      </c>
      <c r="C142" t="s">
        <v>239</v>
      </c>
      <c r="D142" s="12" t="s">
        <v>388</v>
      </c>
      <c r="E142">
        <f t="shared" ca="1" si="6"/>
        <v>0</v>
      </c>
    </row>
    <row r="143" spans="1:5">
      <c r="A143" t="str">
        <f t="shared" si="7"/>
        <v>10</v>
      </c>
      <c r="B143">
        <f t="shared" si="8"/>
        <v>0</v>
      </c>
      <c r="C143" t="s">
        <v>239</v>
      </c>
      <c r="D143" s="12" t="s">
        <v>389</v>
      </c>
      <c r="E143">
        <f t="shared" ca="1" si="6"/>
        <v>0</v>
      </c>
    </row>
    <row r="144" spans="1:5">
      <c r="A144" t="str">
        <f t="shared" si="7"/>
        <v>11</v>
      </c>
      <c r="B144">
        <f t="shared" si="8"/>
        <v>0</v>
      </c>
      <c r="C144" t="s">
        <v>239</v>
      </c>
      <c r="D144" s="12" t="s">
        <v>390</v>
      </c>
      <c r="E144">
        <f t="shared" ca="1" si="6"/>
        <v>0</v>
      </c>
    </row>
    <row r="145" spans="1:5">
      <c r="A145" t="str">
        <f t="shared" si="7"/>
        <v>12</v>
      </c>
      <c r="B145">
        <f t="shared" si="8"/>
        <v>0</v>
      </c>
      <c r="C145" t="s">
        <v>239</v>
      </c>
      <c r="D145" s="12" t="s">
        <v>391</v>
      </c>
      <c r="E145">
        <f t="shared" ca="1" si="6"/>
        <v>0</v>
      </c>
    </row>
    <row r="146" spans="1:5">
      <c r="A146" t="str">
        <f t="shared" si="7"/>
        <v>13</v>
      </c>
      <c r="B146">
        <f t="shared" si="8"/>
        <v>0</v>
      </c>
      <c r="C146" t="s">
        <v>239</v>
      </c>
      <c r="D146" s="12" t="s">
        <v>392</v>
      </c>
      <c r="E146">
        <f t="shared" ca="1" si="6"/>
        <v>0</v>
      </c>
    </row>
    <row r="147" spans="1:5">
      <c r="A147" t="str">
        <f t="shared" si="7"/>
        <v>100</v>
      </c>
      <c r="B147">
        <f t="shared" si="8"/>
        <v>0</v>
      </c>
      <c r="C147" t="s">
        <v>239</v>
      </c>
      <c r="D147" s="12" t="s">
        <v>393</v>
      </c>
      <c r="E147">
        <f t="shared" ca="1" si="6"/>
        <v>0</v>
      </c>
    </row>
    <row r="148" spans="1:5">
      <c r="A148" t="str">
        <f t="shared" si="7"/>
        <v>01</v>
      </c>
      <c r="B148">
        <f t="shared" si="8"/>
        <v>0</v>
      </c>
      <c r="C148" t="s">
        <v>241</v>
      </c>
      <c r="D148" s="12" t="s">
        <v>394</v>
      </c>
      <c r="E148">
        <f t="shared" ca="1" si="6"/>
        <v>0</v>
      </c>
    </row>
    <row r="149" spans="1:5">
      <c r="A149" t="str">
        <f t="shared" si="7"/>
        <v>02</v>
      </c>
      <c r="B149">
        <f t="shared" si="8"/>
        <v>0</v>
      </c>
      <c r="C149" t="s">
        <v>241</v>
      </c>
      <c r="D149" s="12" t="s">
        <v>395</v>
      </c>
      <c r="E149">
        <f t="shared" ca="1" si="6"/>
        <v>0</v>
      </c>
    </row>
    <row r="150" spans="1:5">
      <c r="A150" t="str">
        <f t="shared" si="7"/>
        <v>03</v>
      </c>
      <c r="B150">
        <f t="shared" si="8"/>
        <v>0</v>
      </c>
      <c r="C150" t="s">
        <v>241</v>
      </c>
      <c r="D150" s="12" t="s">
        <v>396</v>
      </c>
      <c r="E150">
        <f t="shared" ca="1" si="6"/>
        <v>0</v>
      </c>
    </row>
    <row r="151" spans="1:5">
      <c r="A151" t="str">
        <f t="shared" si="7"/>
        <v>04</v>
      </c>
      <c r="B151">
        <f t="shared" si="8"/>
        <v>0</v>
      </c>
      <c r="C151" t="s">
        <v>241</v>
      </c>
      <c r="D151" s="12" t="s">
        <v>397</v>
      </c>
      <c r="E151">
        <f t="shared" ca="1" si="6"/>
        <v>0</v>
      </c>
    </row>
    <row r="152" spans="1:5">
      <c r="A152" t="str">
        <f t="shared" si="7"/>
        <v>05</v>
      </c>
      <c r="B152">
        <f t="shared" si="8"/>
        <v>0</v>
      </c>
      <c r="C152" t="s">
        <v>241</v>
      </c>
      <c r="D152" s="12" t="s">
        <v>398</v>
      </c>
      <c r="E152">
        <f t="shared" ca="1" si="6"/>
        <v>0</v>
      </c>
    </row>
    <row r="153" spans="1:5">
      <c r="A153" t="str">
        <f t="shared" si="7"/>
        <v>06</v>
      </c>
      <c r="B153">
        <f t="shared" si="8"/>
        <v>0</v>
      </c>
      <c r="C153" t="s">
        <v>241</v>
      </c>
      <c r="D153" s="12" t="s">
        <v>399</v>
      </c>
      <c r="E153">
        <f t="shared" ca="1" si="6"/>
        <v>0</v>
      </c>
    </row>
    <row r="154" spans="1:5">
      <c r="A154" t="str">
        <f t="shared" si="7"/>
        <v>07</v>
      </c>
      <c r="B154">
        <f t="shared" si="8"/>
        <v>0</v>
      </c>
      <c r="C154" t="s">
        <v>241</v>
      </c>
      <c r="D154" s="12" t="s">
        <v>400</v>
      </c>
      <c r="E154">
        <f t="shared" ca="1" si="6"/>
        <v>0</v>
      </c>
    </row>
    <row r="155" spans="1:5">
      <c r="A155" t="str">
        <f t="shared" si="7"/>
        <v>08</v>
      </c>
      <c r="B155">
        <f t="shared" si="8"/>
        <v>0</v>
      </c>
      <c r="C155" t="s">
        <v>241</v>
      </c>
      <c r="D155" s="12" t="s">
        <v>401</v>
      </c>
      <c r="E155">
        <f t="shared" ca="1" si="6"/>
        <v>0</v>
      </c>
    </row>
    <row r="156" spans="1:5">
      <c r="A156" t="str">
        <f t="shared" si="7"/>
        <v>09</v>
      </c>
      <c r="B156">
        <f t="shared" si="8"/>
        <v>0</v>
      </c>
      <c r="C156" t="s">
        <v>241</v>
      </c>
      <c r="D156" s="12" t="s">
        <v>402</v>
      </c>
      <c r="E156">
        <f t="shared" ca="1" si="6"/>
        <v>0</v>
      </c>
    </row>
    <row r="157" spans="1:5">
      <c r="A157" t="str">
        <f t="shared" si="7"/>
        <v>10</v>
      </c>
      <c r="B157">
        <f t="shared" si="8"/>
        <v>0</v>
      </c>
      <c r="C157" t="s">
        <v>241</v>
      </c>
      <c r="D157" s="12" t="s">
        <v>403</v>
      </c>
      <c r="E157">
        <f t="shared" ca="1" si="6"/>
        <v>0</v>
      </c>
    </row>
    <row r="158" spans="1:5">
      <c r="A158" t="str">
        <f t="shared" si="7"/>
        <v>11</v>
      </c>
      <c r="B158">
        <f t="shared" si="8"/>
        <v>0</v>
      </c>
      <c r="C158" t="s">
        <v>241</v>
      </c>
      <c r="D158" s="12" t="s">
        <v>404</v>
      </c>
      <c r="E158">
        <f t="shared" ca="1" si="6"/>
        <v>0</v>
      </c>
    </row>
    <row r="159" spans="1:5">
      <c r="A159" t="str">
        <f t="shared" si="7"/>
        <v>12</v>
      </c>
      <c r="B159">
        <f t="shared" si="8"/>
        <v>0</v>
      </c>
      <c r="C159" t="s">
        <v>241</v>
      </c>
      <c r="D159" s="12" t="s">
        <v>405</v>
      </c>
      <c r="E159">
        <f t="shared" ca="1" si="6"/>
        <v>0</v>
      </c>
    </row>
    <row r="160" spans="1:5">
      <c r="A160" t="str">
        <f t="shared" si="7"/>
        <v>13</v>
      </c>
      <c r="B160">
        <f t="shared" si="8"/>
        <v>0</v>
      </c>
      <c r="C160" t="s">
        <v>241</v>
      </c>
      <c r="D160" s="12" t="s">
        <v>406</v>
      </c>
      <c r="E160">
        <f t="shared" ca="1" si="6"/>
        <v>0</v>
      </c>
    </row>
    <row r="161" spans="1:5">
      <c r="A161" t="str">
        <f t="shared" si="7"/>
        <v>100</v>
      </c>
      <c r="B161">
        <f t="shared" si="8"/>
        <v>0</v>
      </c>
      <c r="C161" t="s">
        <v>241</v>
      </c>
      <c r="D161" s="12" t="s">
        <v>407</v>
      </c>
      <c r="E161">
        <f t="shared" ca="1" si="6"/>
        <v>0</v>
      </c>
    </row>
    <row r="162" spans="1:5">
      <c r="A162" t="str">
        <f t="shared" si="7"/>
        <v>01</v>
      </c>
      <c r="B162">
        <f t="shared" si="8"/>
        <v>0</v>
      </c>
      <c r="C162" t="s">
        <v>240</v>
      </c>
      <c r="D162" s="12" t="s">
        <v>408</v>
      </c>
      <c r="E162">
        <f t="shared" ca="1" si="6"/>
        <v>0</v>
      </c>
    </row>
    <row r="163" spans="1:5">
      <c r="A163" t="str">
        <f t="shared" si="7"/>
        <v>02</v>
      </c>
      <c r="B163">
        <f t="shared" si="8"/>
        <v>0</v>
      </c>
      <c r="C163" t="s">
        <v>240</v>
      </c>
      <c r="D163" s="12" t="s">
        <v>409</v>
      </c>
      <c r="E163">
        <f t="shared" ca="1" si="6"/>
        <v>0</v>
      </c>
    </row>
    <row r="164" spans="1:5">
      <c r="A164" t="str">
        <f t="shared" si="7"/>
        <v>03</v>
      </c>
      <c r="B164">
        <f t="shared" si="8"/>
        <v>0</v>
      </c>
      <c r="C164" t="s">
        <v>240</v>
      </c>
      <c r="D164" s="12" t="s">
        <v>410</v>
      </c>
      <c r="E164">
        <f t="shared" ca="1" si="6"/>
        <v>0</v>
      </c>
    </row>
    <row r="165" spans="1:5">
      <c r="A165" t="str">
        <f t="shared" si="7"/>
        <v>04</v>
      </c>
      <c r="B165">
        <f t="shared" si="8"/>
        <v>0</v>
      </c>
      <c r="C165" t="s">
        <v>240</v>
      </c>
      <c r="D165" s="12" t="s">
        <v>411</v>
      </c>
      <c r="E165">
        <f t="shared" ca="1" si="6"/>
        <v>0</v>
      </c>
    </row>
    <row r="166" spans="1:5">
      <c r="A166" t="str">
        <f t="shared" si="7"/>
        <v>05</v>
      </c>
      <c r="B166">
        <f t="shared" si="8"/>
        <v>0</v>
      </c>
      <c r="C166" t="s">
        <v>240</v>
      </c>
      <c r="D166" s="12" t="s">
        <v>412</v>
      </c>
      <c r="E166">
        <f t="shared" ca="1" si="6"/>
        <v>0</v>
      </c>
    </row>
    <row r="167" spans="1:5">
      <c r="A167" t="str">
        <f t="shared" si="7"/>
        <v>06</v>
      </c>
      <c r="B167">
        <f t="shared" si="8"/>
        <v>0</v>
      </c>
      <c r="C167" t="s">
        <v>240</v>
      </c>
      <c r="D167" s="12" t="s">
        <v>413</v>
      </c>
      <c r="E167">
        <f t="shared" ca="1" si="6"/>
        <v>0</v>
      </c>
    </row>
    <row r="168" spans="1:5">
      <c r="A168" t="str">
        <f t="shared" si="7"/>
        <v>07</v>
      </c>
      <c r="B168">
        <f t="shared" si="8"/>
        <v>0</v>
      </c>
      <c r="C168" t="s">
        <v>240</v>
      </c>
      <c r="D168" s="12" t="s">
        <v>414</v>
      </c>
      <c r="E168">
        <f t="shared" ca="1" si="6"/>
        <v>0</v>
      </c>
    </row>
    <row r="169" spans="1:5">
      <c r="A169" t="str">
        <f t="shared" si="7"/>
        <v>08</v>
      </c>
      <c r="B169">
        <f t="shared" si="8"/>
        <v>0</v>
      </c>
      <c r="C169" t="s">
        <v>240</v>
      </c>
      <c r="D169" s="12" t="s">
        <v>415</v>
      </c>
      <c r="E169">
        <f t="shared" ca="1" si="6"/>
        <v>0</v>
      </c>
    </row>
    <row r="170" spans="1:5">
      <c r="A170" t="str">
        <f t="shared" si="7"/>
        <v>09</v>
      </c>
      <c r="B170">
        <f t="shared" si="8"/>
        <v>0</v>
      </c>
      <c r="C170" t="s">
        <v>240</v>
      </c>
      <c r="D170" s="12" t="s">
        <v>416</v>
      </c>
      <c r="E170">
        <f t="shared" ca="1" si="6"/>
        <v>0</v>
      </c>
    </row>
    <row r="171" spans="1:5">
      <c r="A171" t="str">
        <f t="shared" si="7"/>
        <v>10</v>
      </c>
      <c r="B171">
        <f t="shared" si="8"/>
        <v>0</v>
      </c>
      <c r="C171" t="s">
        <v>240</v>
      </c>
      <c r="D171" s="12" t="s">
        <v>417</v>
      </c>
      <c r="E171">
        <f t="shared" ca="1" si="6"/>
        <v>0</v>
      </c>
    </row>
    <row r="172" spans="1:5">
      <c r="A172" t="str">
        <f t="shared" si="7"/>
        <v>11</v>
      </c>
      <c r="B172">
        <f t="shared" si="8"/>
        <v>0</v>
      </c>
      <c r="C172" t="s">
        <v>240</v>
      </c>
      <c r="D172" s="12" t="s">
        <v>418</v>
      </c>
      <c r="E172">
        <f t="shared" ca="1" si="6"/>
        <v>0</v>
      </c>
    </row>
    <row r="173" spans="1:5">
      <c r="A173" t="str">
        <f t="shared" si="7"/>
        <v>12</v>
      </c>
      <c r="B173">
        <f t="shared" si="8"/>
        <v>0</v>
      </c>
      <c r="C173" t="s">
        <v>240</v>
      </c>
      <c r="D173" s="12" t="s">
        <v>419</v>
      </c>
      <c r="E173">
        <f t="shared" ca="1" si="6"/>
        <v>0</v>
      </c>
    </row>
    <row r="174" spans="1:5">
      <c r="A174" t="str">
        <f t="shared" si="7"/>
        <v>13</v>
      </c>
      <c r="B174">
        <f t="shared" si="8"/>
        <v>0</v>
      </c>
      <c r="C174" t="s">
        <v>240</v>
      </c>
      <c r="D174" s="12" t="s">
        <v>420</v>
      </c>
      <c r="E174">
        <f t="shared" ca="1" si="6"/>
        <v>0</v>
      </c>
    </row>
    <row r="175" spans="1:5">
      <c r="A175" t="str">
        <f t="shared" si="7"/>
        <v>100</v>
      </c>
      <c r="B175">
        <f t="shared" si="8"/>
        <v>0</v>
      </c>
      <c r="C175" t="s">
        <v>240</v>
      </c>
      <c r="D175" s="12" t="s">
        <v>421</v>
      </c>
      <c r="E175">
        <f t="shared" ca="1" si="6"/>
        <v>0</v>
      </c>
    </row>
    <row r="176" spans="1:5">
      <c r="A176" t="str">
        <f t="shared" si="7"/>
        <v>01</v>
      </c>
      <c r="B176">
        <f t="shared" si="8"/>
        <v>0</v>
      </c>
      <c r="C176" t="s">
        <v>242</v>
      </c>
      <c r="D176" s="12" t="s">
        <v>422</v>
      </c>
      <c r="E176">
        <f t="shared" ca="1" si="6"/>
        <v>0</v>
      </c>
    </row>
    <row r="177" spans="1:5">
      <c r="A177" t="str">
        <f t="shared" si="7"/>
        <v>02</v>
      </c>
      <c r="B177">
        <f t="shared" si="8"/>
        <v>0</v>
      </c>
      <c r="C177" t="s">
        <v>242</v>
      </c>
      <c r="D177" s="12" t="s">
        <v>423</v>
      </c>
      <c r="E177">
        <f t="shared" ca="1" si="6"/>
        <v>0</v>
      </c>
    </row>
    <row r="178" spans="1:5">
      <c r="A178" t="str">
        <f t="shared" si="7"/>
        <v>03</v>
      </c>
      <c r="B178">
        <f t="shared" si="8"/>
        <v>0</v>
      </c>
      <c r="C178" t="s">
        <v>242</v>
      </c>
      <c r="D178" s="12" t="s">
        <v>424</v>
      </c>
      <c r="E178">
        <f t="shared" ca="1" si="6"/>
        <v>0</v>
      </c>
    </row>
    <row r="179" spans="1:5">
      <c r="A179" t="str">
        <f t="shared" si="7"/>
        <v>04</v>
      </c>
      <c r="B179">
        <f t="shared" si="8"/>
        <v>0</v>
      </c>
      <c r="C179" t="s">
        <v>242</v>
      </c>
      <c r="D179" s="12" t="s">
        <v>425</v>
      </c>
      <c r="E179">
        <f t="shared" ca="1" si="6"/>
        <v>0</v>
      </c>
    </row>
    <row r="180" spans="1:5">
      <c r="A180" t="str">
        <f t="shared" si="7"/>
        <v>05</v>
      </c>
      <c r="B180">
        <f t="shared" si="8"/>
        <v>0</v>
      </c>
      <c r="C180" t="s">
        <v>242</v>
      </c>
      <c r="D180" s="12" t="s">
        <v>426</v>
      </c>
      <c r="E180">
        <f t="shared" ca="1" si="6"/>
        <v>0</v>
      </c>
    </row>
    <row r="181" spans="1:5">
      <c r="A181" t="str">
        <f t="shared" si="7"/>
        <v>06</v>
      </c>
      <c r="B181">
        <f t="shared" si="8"/>
        <v>0</v>
      </c>
      <c r="C181" t="s">
        <v>242</v>
      </c>
      <c r="D181" s="12" t="s">
        <v>427</v>
      </c>
      <c r="E181">
        <f t="shared" ca="1" si="6"/>
        <v>0</v>
      </c>
    </row>
    <row r="182" spans="1:5">
      <c r="A182" t="str">
        <f t="shared" si="7"/>
        <v>07</v>
      </c>
      <c r="B182">
        <f t="shared" si="8"/>
        <v>0</v>
      </c>
      <c r="C182" t="s">
        <v>242</v>
      </c>
      <c r="D182" s="12" t="s">
        <v>428</v>
      </c>
      <c r="E182">
        <f t="shared" ca="1" si="6"/>
        <v>0</v>
      </c>
    </row>
    <row r="183" spans="1:5">
      <c r="A183" t="str">
        <f t="shared" si="7"/>
        <v>08</v>
      </c>
      <c r="B183">
        <f t="shared" si="8"/>
        <v>0</v>
      </c>
      <c r="C183" t="s">
        <v>242</v>
      </c>
      <c r="D183" s="12" t="s">
        <v>429</v>
      </c>
      <c r="E183">
        <f t="shared" ca="1" si="6"/>
        <v>0</v>
      </c>
    </row>
    <row r="184" spans="1:5">
      <c r="A184" t="str">
        <f t="shared" si="7"/>
        <v>09</v>
      </c>
      <c r="B184">
        <f t="shared" si="8"/>
        <v>0</v>
      </c>
      <c r="C184" t="s">
        <v>242</v>
      </c>
      <c r="D184" s="12" t="s">
        <v>430</v>
      </c>
      <c r="E184">
        <f t="shared" ca="1" si="6"/>
        <v>0</v>
      </c>
    </row>
    <row r="185" spans="1:5">
      <c r="A185" t="str">
        <f t="shared" si="7"/>
        <v>10</v>
      </c>
      <c r="B185">
        <f t="shared" si="8"/>
        <v>0</v>
      </c>
      <c r="C185" t="s">
        <v>242</v>
      </c>
      <c r="D185" s="12" t="s">
        <v>431</v>
      </c>
      <c r="E185">
        <f t="shared" ca="1" si="6"/>
        <v>0</v>
      </c>
    </row>
    <row r="186" spans="1:5">
      <c r="A186" t="str">
        <f t="shared" si="7"/>
        <v>11</v>
      </c>
      <c r="B186">
        <f t="shared" si="8"/>
        <v>0</v>
      </c>
      <c r="C186" t="s">
        <v>242</v>
      </c>
      <c r="D186" s="12" t="s">
        <v>432</v>
      </c>
      <c r="E186">
        <f t="shared" ca="1" si="6"/>
        <v>0</v>
      </c>
    </row>
    <row r="187" spans="1:5">
      <c r="A187" t="str">
        <f t="shared" si="7"/>
        <v>12</v>
      </c>
      <c r="B187">
        <f t="shared" si="8"/>
        <v>0</v>
      </c>
      <c r="C187" t="s">
        <v>242</v>
      </c>
      <c r="D187" s="12" t="s">
        <v>433</v>
      </c>
      <c r="E187">
        <f t="shared" ca="1" si="6"/>
        <v>0</v>
      </c>
    </row>
    <row r="188" spans="1:5">
      <c r="A188" t="str">
        <f t="shared" si="7"/>
        <v>13</v>
      </c>
      <c r="B188">
        <f t="shared" si="8"/>
        <v>0</v>
      </c>
      <c r="C188" t="s">
        <v>242</v>
      </c>
      <c r="D188" s="12" t="s">
        <v>434</v>
      </c>
      <c r="E188">
        <f t="shared" ca="1" si="6"/>
        <v>0</v>
      </c>
    </row>
    <row r="189" spans="1:5">
      <c r="A189" t="str">
        <f t="shared" si="7"/>
        <v>100</v>
      </c>
      <c r="B189">
        <f t="shared" si="8"/>
        <v>0</v>
      </c>
      <c r="C189" t="s">
        <v>242</v>
      </c>
      <c r="D189" s="12" t="s">
        <v>435</v>
      </c>
      <c r="E189">
        <f t="shared" ca="1" si="6"/>
        <v>0</v>
      </c>
    </row>
    <row r="190" spans="1:5">
      <c r="A190" t="str">
        <f t="shared" si="7"/>
        <v>01</v>
      </c>
      <c r="B190">
        <f t="shared" si="8"/>
        <v>0</v>
      </c>
      <c r="C190" t="s">
        <v>210</v>
      </c>
      <c r="D190" s="12" t="s">
        <v>436</v>
      </c>
      <c r="E190">
        <f t="shared" ca="1" si="6"/>
        <v>0</v>
      </c>
    </row>
    <row r="191" spans="1:5">
      <c r="A191" t="str">
        <f t="shared" si="7"/>
        <v>02</v>
      </c>
      <c r="B191">
        <f t="shared" si="8"/>
        <v>0</v>
      </c>
      <c r="C191" t="s">
        <v>210</v>
      </c>
      <c r="D191" s="12" t="s">
        <v>437</v>
      </c>
      <c r="E191">
        <f t="shared" ca="1" si="6"/>
        <v>0</v>
      </c>
    </row>
    <row r="192" spans="1:5">
      <c r="A192" t="str">
        <f t="shared" si="7"/>
        <v>03</v>
      </c>
      <c r="B192">
        <f t="shared" si="8"/>
        <v>0</v>
      </c>
      <c r="C192" t="s">
        <v>210</v>
      </c>
      <c r="D192" s="12" t="s">
        <v>438</v>
      </c>
      <c r="E192">
        <f t="shared" ca="1" si="6"/>
        <v>0</v>
      </c>
    </row>
    <row r="193" spans="1:5">
      <c r="A193" t="str">
        <f t="shared" si="7"/>
        <v>04</v>
      </c>
      <c r="B193">
        <f t="shared" si="8"/>
        <v>0</v>
      </c>
      <c r="C193" t="s">
        <v>210</v>
      </c>
      <c r="D193" s="12" t="s">
        <v>439</v>
      </c>
      <c r="E193">
        <f t="shared" ca="1" si="6"/>
        <v>0</v>
      </c>
    </row>
    <row r="194" spans="1:5">
      <c r="A194" t="str">
        <f t="shared" si="7"/>
        <v>05</v>
      </c>
      <c r="B194">
        <f t="shared" si="8"/>
        <v>0</v>
      </c>
      <c r="C194" t="s">
        <v>210</v>
      </c>
      <c r="D194" s="12" t="s">
        <v>440</v>
      </c>
      <c r="E194">
        <f t="shared" ca="1" si="6"/>
        <v>0</v>
      </c>
    </row>
    <row r="195" spans="1:5">
      <c r="A195" t="str">
        <f t="shared" si="7"/>
        <v>06</v>
      </c>
      <c r="B195">
        <f t="shared" si="8"/>
        <v>0</v>
      </c>
      <c r="C195" t="s">
        <v>210</v>
      </c>
      <c r="D195" s="12" t="s">
        <v>441</v>
      </c>
      <c r="E195">
        <f t="shared" ca="1" si="6"/>
        <v>0</v>
      </c>
    </row>
    <row r="196" spans="1:5">
      <c r="A196" t="str">
        <f t="shared" si="7"/>
        <v>07</v>
      </c>
      <c r="B196">
        <f t="shared" si="8"/>
        <v>0</v>
      </c>
      <c r="C196" t="s">
        <v>210</v>
      </c>
      <c r="D196" s="12" t="s">
        <v>442</v>
      </c>
      <c r="E196">
        <f t="shared" ca="1" si="6"/>
        <v>0</v>
      </c>
    </row>
    <row r="197" spans="1:5">
      <c r="A197" t="str">
        <f t="shared" si="7"/>
        <v>08</v>
      </c>
      <c r="B197">
        <f t="shared" si="8"/>
        <v>0</v>
      </c>
      <c r="C197" t="s">
        <v>210</v>
      </c>
      <c r="D197" s="12" t="s">
        <v>443</v>
      </c>
      <c r="E197">
        <f t="shared" ca="1" si="6"/>
        <v>0</v>
      </c>
    </row>
    <row r="198" spans="1:5">
      <c r="A198" t="str">
        <f t="shared" si="7"/>
        <v>09</v>
      </c>
      <c r="B198">
        <f t="shared" si="8"/>
        <v>0</v>
      </c>
      <c r="C198" t="s">
        <v>210</v>
      </c>
      <c r="D198" s="12" t="s">
        <v>444</v>
      </c>
      <c r="E198">
        <f t="shared" ca="1" si="6"/>
        <v>0</v>
      </c>
    </row>
    <row r="199" spans="1:5">
      <c r="A199" t="str">
        <f t="shared" si="7"/>
        <v>10</v>
      </c>
      <c r="B199">
        <f t="shared" si="8"/>
        <v>0</v>
      </c>
      <c r="C199" t="s">
        <v>210</v>
      </c>
      <c r="D199" s="12" t="s">
        <v>445</v>
      </c>
      <c r="E199">
        <f t="shared" ca="1" si="6"/>
        <v>0</v>
      </c>
    </row>
    <row r="200" spans="1:5">
      <c r="A200" t="str">
        <f t="shared" si="7"/>
        <v>11</v>
      </c>
      <c r="B200">
        <f t="shared" si="8"/>
        <v>0</v>
      </c>
      <c r="C200" t="s">
        <v>210</v>
      </c>
      <c r="D200" s="12" t="s">
        <v>446</v>
      </c>
      <c r="E200">
        <f t="shared" ref="E200:E263" ca="1" si="9">IFERROR(IF(B200=0,VLOOKUP(C200,INDIRECT($G$4&amp;$H$4),MATCH($A200,INDIRECT($G$4&amp;$I$4),0),0),VLOOKUP(C200,INDIRECT($G$5&amp;$H$5),MATCH($A200,INDIRECT($G$5&amp;$I$5),0),FALSE)),0)</f>
        <v>0</v>
      </c>
    </row>
    <row r="201" spans="1:5">
      <c r="A201" t="str">
        <f t="shared" ref="A201:A264" si="10">MID(D201,LEN(C201)+2,LEN(D201)-LEN(C201))</f>
        <v>12</v>
      </c>
      <c r="B201">
        <f t="shared" ref="B201:B264" si="11">IF(IFERROR(FIND("PU",D201,1),0)&lt;&gt;0,"PU",0)</f>
        <v>0</v>
      </c>
      <c r="C201" t="s">
        <v>210</v>
      </c>
      <c r="D201" s="12" t="s">
        <v>447</v>
      </c>
      <c r="E201">
        <f t="shared" ca="1" si="9"/>
        <v>0</v>
      </c>
    </row>
    <row r="202" spans="1:5">
      <c r="A202" t="str">
        <f t="shared" si="10"/>
        <v>13</v>
      </c>
      <c r="B202">
        <f t="shared" si="11"/>
        <v>0</v>
      </c>
      <c r="C202" t="s">
        <v>210</v>
      </c>
      <c r="D202" s="12" t="s">
        <v>448</v>
      </c>
      <c r="E202">
        <f t="shared" ca="1" si="9"/>
        <v>0</v>
      </c>
    </row>
    <row r="203" spans="1:5">
      <c r="A203" t="str">
        <f t="shared" si="10"/>
        <v>100</v>
      </c>
      <c r="B203">
        <f t="shared" si="11"/>
        <v>0</v>
      </c>
      <c r="C203" t="s">
        <v>210</v>
      </c>
      <c r="D203" s="12" t="s">
        <v>449</v>
      </c>
      <c r="E203">
        <f t="shared" ca="1" si="9"/>
        <v>0</v>
      </c>
    </row>
    <row r="204" spans="1:5">
      <c r="A204" t="str">
        <f t="shared" si="10"/>
        <v>01</v>
      </c>
      <c r="B204">
        <f t="shared" si="11"/>
        <v>0</v>
      </c>
      <c r="C204" t="s">
        <v>209</v>
      </c>
      <c r="D204" s="12" t="s">
        <v>450</v>
      </c>
      <c r="E204">
        <f t="shared" ca="1" si="9"/>
        <v>0</v>
      </c>
    </row>
    <row r="205" spans="1:5">
      <c r="A205" t="str">
        <f t="shared" si="10"/>
        <v>02</v>
      </c>
      <c r="B205">
        <f t="shared" si="11"/>
        <v>0</v>
      </c>
      <c r="C205" t="s">
        <v>209</v>
      </c>
      <c r="D205" s="12" t="s">
        <v>451</v>
      </c>
      <c r="E205">
        <f t="shared" ca="1" si="9"/>
        <v>0</v>
      </c>
    </row>
    <row r="206" spans="1:5">
      <c r="A206" t="str">
        <f t="shared" si="10"/>
        <v>03</v>
      </c>
      <c r="B206">
        <f t="shared" si="11"/>
        <v>0</v>
      </c>
      <c r="C206" t="s">
        <v>209</v>
      </c>
      <c r="D206" s="12" t="s">
        <v>452</v>
      </c>
      <c r="E206">
        <f t="shared" ca="1" si="9"/>
        <v>0</v>
      </c>
    </row>
    <row r="207" spans="1:5">
      <c r="A207" t="str">
        <f t="shared" si="10"/>
        <v>04</v>
      </c>
      <c r="B207">
        <f t="shared" si="11"/>
        <v>0</v>
      </c>
      <c r="C207" t="s">
        <v>209</v>
      </c>
      <c r="D207" s="12" t="s">
        <v>453</v>
      </c>
      <c r="E207">
        <f t="shared" ca="1" si="9"/>
        <v>0</v>
      </c>
    </row>
    <row r="208" spans="1:5">
      <c r="A208" t="str">
        <f t="shared" si="10"/>
        <v>05</v>
      </c>
      <c r="B208">
        <f t="shared" si="11"/>
        <v>0</v>
      </c>
      <c r="C208" t="s">
        <v>209</v>
      </c>
      <c r="D208" s="12" t="s">
        <v>454</v>
      </c>
      <c r="E208">
        <f t="shared" ca="1" si="9"/>
        <v>0</v>
      </c>
    </row>
    <row r="209" spans="1:5">
      <c r="A209" t="str">
        <f t="shared" si="10"/>
        <v>06</v>
      </c>
      <c r="B209">
        <f t="shared" si="11"/>
        <v>0</v>
      </c>
      <c r="C209" t="s">
        <v>209</v>
      </c>
      <c r="D209" s="12" t="s">
        <v>455</v>
      </c>
      <c r="E209">
        <f t="shared" ca="1" si="9"/>
        <v>0</v>
      </c>
    </row>
    <row r="210" spans="1:5">
      <c r="A210" t="str">
        <f t="shared" si="10"/>
        <v>07</v>
      </c>
      <c r="B210">
        <f t="shared" si="11"/>
        <v>0</v>
      </c>
      <c r="C210" t="s">
        <v>209</v>
      </c>
      <c r="D210" s="12" t="s">
        <v>456</v>
      </c>
      <c r="E210">
        <f t="shared" ca="1" si="9"/>
        <v>0</v>
      </c>
    </row>
    <row r="211" spans="1:5">
      <c r="A211" t="str">
        <f t="shared" si="10"/>
        <v>08</v>
      </c>
      <c r="B211">
        <f t="shared" si="11"/>
        <v>0</v>
      </c>
      <c r="C211" t="s">
        <v>209</v>
      </c>
      <c r="D211" s="12" t="s">
        <v>457</v>
      </c>
      <c r="E211">
        <f t="shared" ca="1" si="9"/>
        <v>0</v>
      </c>
    </row>
    <row r="212" spans="1:5">
      <c r="A212" t="str">
        <f t="shared" si="10"/>
        <v>09</v>
      </c>
      <c r="B212">
        <f t="shared" si="11"/>
        <v>0</v>
      </c>
      <c r="C212" t="s">
        <v>209</v>
      </c>
      <c r="D212" s="12" t="s">
        <v>458</v>
      </c>
      <c r="E212">
        <f t="shared" ca="1" si="9"/>
        <v>0</v>
      </c>
    </row>
    <row r="213" spans="1:5">
      <c r="A213" t="str">
        <f t="shared" si="10"/>
        <v>10</v>
      </c>
      <c r="B213">
        <f t="shared" si="11"/>
        <v>0</v>
      </c>
      <c r="C213" t="s">
        <v>209</v>
      </c>
      <c r="D213" s="12" t="s">
        <v>459</v>
      </c>
      <c r="E213">
        <f t="shared" ca="1" si="9"/>
        <v>0</v>
      </c>
    </row>
    <row r="214" spans="1:5">
      <c r="A214" t="str">
        <f t="shared" si="10"/>
        <v>11</v>
      </c>
      <c r="B214">
        <f t="shared" si="11"/>
        <v>0</v>
      </c>
      <c r="C214" t="s">
        <v>209</v>
      </c>
      <c r="D214" s="12" t="s">
        <v>460</v>
      </c>
      <c r="E214">
        <f t="shared" ca="1" si="9"/>
        <v>0</v>
      </c>
    </row>
    <row r="215" spans="1:5">
      <c r="A215" t="str">
        <f t="shared" si="10"/>
        <v>12</v>
      </c>
      <c r="B215">
        <f t="shared" si="11"/>
        <v>0</v>
      </c>
      <c r="C215" t="s">
        <v>209</v>
      </c>
      <c r="D215" s="12" t="s">
        <v>461</v>
      </c>
      <c r="E215">
        <f t="shared" ca="1" si="9"/>
        <v>0</v>
      </c>
    </row>
    <row r="216" spans="1:5">
      <c r="A216" t="str">
        <f t="shared" si="10"/>
        <v>13</v>
      </c>
      <c r="B216">
        <f t="shared" si="11"/>
        <v>0</v>
      </c>
      <c r="C216" t="s">
        <v>209</v>
      </c>
      <c r="D216" s="12" t="s">
        <v>462</v>
      </c>
      <c r="E216">
        <f t="shared" ca="1" si="9"/>
        <v>0</v>
      </c>
    </row>
    <row r="217" spans="1:5">
      <c r="A217" t="str">
        <f t="shared" si="10"/>
        <v>100</v>
      </c>
      <c r="B217">
        <f t="shared" si="11"/>
        <v>0</v>
      </c>
      <c r="C217" t="s">
        <v>209</v>
      </c>
      <c r="D217" s="12" t="s">
        <v>463</v>
      </c>
      <c r="E217">
        <f t="shared" ca="1" si="9"/>
        <v>0</v>
      </c>
    </row>
    <row r="218" spans="1:5">
      <c r="A218" t="str">
        <f t="shared" si="10"/>
        <v>01</v>
      </c>
      <c r="B218">
        <f t="shared" si="11"/>
        <v>0</v>
      </c>
      <c r="C218" t="s">
        <v>211</v>
      </c>
      <c r="D218" s="12" t="s">
        <v>464</v>
      </c>
      <c r="E218">
        <f t="shared" ca="1" si="9"/>
        <v>0</v>
      </c>
    </row>
    <row r="219" spans="1:5">
      <c r="A219" t="str">
        <f t="shared" si="10"/>
        <v>02</v>
      </c>
      <c r="B219">
        <f t="shared" si="11"/>
        <v>0</v>
      </c>
      <c r="C219" t="s">
        <v>211</v>
      </c>
      <c r="D219" s="12" t="s">
        <v>465</v>
      </c>
      <c r="E219">
        <f t="shared" ca="1" si="9"/>
        <v>0</v>
      </c>
    </row>
    <row r="220" spans="1:5">
      <c r="A220" t="str">
        <f t="shared" si="10"/>
        <v>03</v>
      </c>
      <c r="B220">
        <f t="shared" si="11"/>
        <v>0</v>
      </c>
      <c r="C220" t="s">
        <v>211</v>
      </c>
      <c r="D220" s="12" t="s">
        <v>466</v>
      </c>
      <c r="E220">
        <f t="shared" ca="1" si="9"/>
        <v>0</v>
      </c>
    </row>
    <row r="221" spans="1:5">
      <c r="A221" t="str">
        <f t="shared" si="10"/>
        <v>04</v>
      </c>
      <c r="B221">
        <f t="shared" si="11"/>
        <v>0</v>
      </c>
      <c r="C221" t="s">
        <v>211</v>
      </c>
      <c r="D221" s="12" t="s">
        <v>467</v>
      </c>
      <c r="E221">
        <f t="shared" ca="1" si="9"/>
        <v>0</v>
      </c>
    </row>
    <row r="222" spans="1:5">
      <c r="A222" t="str">
        <f t="shared" si="10"/>
        <v>05</v>
      </c>
      <c r="B222">
        <f t="shared" si="11"/>
        <v>0</v>
      </c>
      <c r="C222" t="s">
        <v>211</v>
      </c>
      <c r="D222" s="12" t="s">
        <v>468</v>
      </c>
      <c r="E222">
        <f t="shared" ca="1" si="9"/>
        <v>0</v>
      </c>
    </row>
    <row r="223" spans="1:5">
      <c r="A223" t="str">
        <f t="shared" si="10"/>
        <v>06</v>
      </c>
      <c r="B223">
        <f t="shared" si="11"/>
        <v>0</v>
      </c>
      <c r="C223" t="s">
        <v>211</v>
      </c>
      <c r="D223" s="12" t="s">
        <v>469</v>
      </c>
      <c r="E223">
        <f t="shared" ca="1" si="9"/>
        <v>0</v>
      </c>
    </row>
    <row r="224" spans="1:5">
      <c r="A224" t="str">
        <f t="shared" si="10"/>
        <v>07</v>
      </c>
      <c r="B224">
        <f t="shared" si="11"/>
        <v>0</v>
      </c>
      <c r="C224" t="s">
        <v>211</v>
      </c>
      <c r="D224" s="12" t="s">
        <v>470</v>
      </c>
      <c r="E224">
        <f t="shared" ca="1" si="9"/>
        <v>0</v>
      </c>
    </row>
    <row r="225" spans="1:5">
      <c r="A225" t="str">
        <f t="shared" si="10"/>
        <v>08</v>
      </c>
      <c r="B225">
        <f t="shared" si="11"/>
        <v>0</v>
      </c>
      <c r="C225" t="s">
        <v>211</v>
      </c>
      <c r="D225" s="12" t="s">
        <v>471</v>
      </c>
      <c r="E225">
        <f t="shared" ca="1" si="9"/>
        <v>0</v>
      </c>
    </row>
    <row r="226" spans="1:5">
      <c r="A226" t="str">
        <f t="shared" si="10"/>
        <v>09</v>
      </c>
      <c r="B226">
        <f t="shared" si="11"/>
        <v>0</v>
      </c>
      <c r="C226" t="s">
        <v>211</v>
      </c>
      <c r="D226" s="12" t="s">
        <v>472</v>
      </c>
      <c r="E226">
        <f t="shared" ca="1" si="9"/>
        <v>0</v>
      </c>
    </row>
    <row r="227" spans="1:5">
      <c r="A227" t="str">
        <f t="shared" si="10"/>
        <v>10</v>
      </c>
      <c r="B227">
        <f t="shared" si="11"/>
        <v>0</v>
      </c>
      <c r="C227" t="s">
        <v>211</v>
      </c>
      <c r="D227" s="12" t="s">
        <v>473</v>
      </c>
      <c r="E227">
        <f t="shared" ca="1" si="9"/>
        <v>0</v>
      </c>
    </row>
    <row r="228" spans="1:5">
      <c r="A228" t="str">
        <f t="shared" si="10"/>
        <v>11</v>
      </c>
      <c r="B228">
        <f t="shared" si="11"/>
        <v>0</v>
      </c>
      <c r="C228" t="s">
        <v>211</v>
      </c>
      <c r="D228" s="12" t="s">
        <v>474</v>
      </c>
      <c r="E228">
        <f t="shared" ca="1" si="9"/>
        <v>0</v>
      </c>
    </row>
    <row r="229" spans="1:5">
      <c r="A229" t="str">
        <f t="shared" si="10"/>
        <v>12</v>
      </c>
      <c r="B229">
        <f t="shared" si="11"/>
        <v>0</v>
      </c>
      <c r="C229" t="s">
        <v>211</v>
      </c>
      <c r="D229" s="12" t="s">
        <v>475</v>
      </c>
      <c r="E229">
        <f t="shared" ca="1" si="9"/>
        <v>0</v>
      </c>
    </row>
    <row r="230" spans="1:5">
      <c r="A230" t="str">
        <f t="shared" si="10"/>
        <v>13</v>
      </c>
      <c r="B230">
        <f t="shared" si="11"/>
        <v>0</v>
      </c>
      <c r="C230" t="s">
        <v>211</v>
      </c>
      <c r="D230" s="12" t="s">
        <v>476</v>
      </c>
      <c r="E230">
        <f t="shared" ca="1" si="9"/>
        <v>0</v>
      </c>
    </row>
    <row r="231" spans="1:5">
      <c r="A231" t="str">
        <f t="shared" si="10"/>
        <v>100</v>
      </c>
      <c r="B231">
        <f t="shared" si="11"/>
        <v>0</v>
      </c>
      <c r="C231" t="s">
        <v>211</v>
      </c>
      <c r="D231" s="12" t="s">
        <v>477</v>
      </c>
      <c r="E231">
        <f t="shared" ca="1" si="9"/>
        <v>0</v>
      </c>
    </row>
    <row r="232" spans="1:5">
      <c r="A232" t="str">
        <f t="shared" si="10"/>
        <v>01</v>
      </c>
      <c r="B232">
        <f t="shared" si="11"/>
        <v>0</v>
      </c>
      <c r="C232" t="s">
        <v>212</v>
      </c>
      <c r="D232" s="12" t="s">
        <v>478</v>
      </c>
      <c r="E232">
        <f t="shared" ca="1" si="9"/>
        <v>0</v>
      </c>
    </row>
    <row r="233" spans="1:5">
      <c r="A233" t="str">
        <f t="shared" si="10"/>
        <v>02</v>
      </c>
      <c r="B233">
        <f t="shared" si="11"/>
        <v>0</v>
      </c>
      <c r="C233" t="s">
        <v>212</v>
      </c>
      <c r="D233" s="12" t="s">
        <v>479</v>
      </c>
      <c r="E233">
        <f t="shared" ca="1" si="9"/>
        <v>0</v>
      </c>
    </row>
    <row r="234" spans="1:5">
      <c r="A234" t="str">
        <f t="shared" si="10"/>
        <v>03</v>
      </c>
      <c r="B234">
        <f t="shared" si="11"/>
        <v>0</v>
      </c>
      <c r="C234" t="s">
        <v>212</v>
      </c>
      <c r="D234" s="12" t="s">
        <v>480</v>
      </c>
      <c r="E234">
        <f t="shared" ca="1" si="9"/>
        <v>0</v>
      </c>
    </row>
    <row r="235" spans="1:5">
      <c r="A235" t="str">
        <f t="shared" si="10"/>
        <v>04</v>
      </c>
      <c r="B235">
        <f t="shared" si="11"/>
        <v>0</v>
      </c>
      <c r="C235" t="s">
        <v>212</v>
      </c>
      <c r="D235" s="12" t="s">
        <v>481</v>
      </c>
      <c r="E235">
        <f t="shared" ca="1" si="9"/>
        <v>0</v>
      </c>
    </row>
    <row r="236" spans="1:5">
      <c r="A236" t="str">
        <f t="shared" si="10"/>
        <v>05</v>
      </c>
      <c r="B236">
        <f t="shared" si="11"/>
        <v>0</v>
      </c>
      <c r="C236" t="s">
        <v>212</v>
      </c>
      <c r="D236" s="12" t="s">
        <v>482</v>
      </c>
      <c r="E236">
        <f t="shared" ca="1" si="9"/>
        <v>0</v>
      </c>
    </row>
    <row r="237" spans="1:5">
      <c r="A237" t="str">
        <f t="shared" si="10"/>
        <v>06</v>
      </c>
      <c r="B237">
        <f t="shared" si="11"/>
        <v>0</v>
      </c>
      <c r="C237" t="s">
        <v>212</v>
      </c>
      <c r="D237" s="12" t="s">
        <v>483</v>
      </c>
      <c r="E237">
        <f t="shared" ca="1" si="9"/>
        <v>0</v>
      </c>
    </row>
    <row r="238" spans="1:5">
      <c r="A238" t="str">
        <f t="shared" si="10"/>
        <v>07</v>
      </c>
      <c r="B238">
        <f t="shared" si="11"/>
        <v>0</v>
      </c>
      <c r="C238" t="s">
        <v>212</v>
      </c>
      <c r="D238" s="12" t="s">
        <v>484</v>
      </c>
      <c r="E238">
        <f t="shared" ca="1" si="9"/>
        <v>0</v>
      </c>
    </row>
    <row r="239" spans="1:5">
      <c r="A239" t="str">
        <f t="shared" si="10"/>
        <v>08</v>
      </c>
      <c r="B239">
        <f t="shared" si="11"/>
        <v>0</v>
      </c>
      <c r="C239" t="s">
        <v>212</v>
      </c>
      <c r="D239" s="12" t="s">
        <v>485</v>
      </c>
      <c r="E239">
        <f t="shared" ca="1" si="9"/>
        <v>0</v>
      </c>
    </row>
    <row r="240" spans="1:5">
      <c r="A240" t="str">
        <f t="shared" si="10"/>
        <v>09</v>
      </c>
      <c r="B240">
        <f t="shared" si="11"/>
        <v>0</v>
      </c>
      <c r="C240" t="s">
        <v>212</v>
      </c>
      <c r="D240" s="12" t="s">
        <v>486</v>
      </c>
      <c r="E240">
        <f t="shared" ca="1" si="9"/>
        <v>0</v>
      </c>
    </row>
    <row r="241" spans="1:5">
      <c r="A241" t="str">
        <f t="shared" si="10"/>
        <v>10</v>
      </c>
      <c r="B241">
        <f t="shared" si="11"/>
        <v>0</v>
      </c>
      <c r="C241" t="s">
        <v>212</v>
      </c>
      <c r="D241" s="12" t="s">
        <v>487</v>
      </c>
      <c r="E241">
        <f t="shared" ca="1" si="9"/>
        <v>0</v>
      </c>
    </row>
    <row r="242" spans="1:5">
      <c r="A242" t="str">
        <f t="shared" si="10"/>
        <v>11</v>
      </c>
      <c r="B242">
        <f t="shared" si="11"/>
        <v>0</v>
      </c>
      <c r="C242" t="s">
        <v>212</v>
      </c>
      <c r="D242" s="12" t="s">
        <v>488</v>
      </c>
      <c r="E242">
        <f t="shared" ca="1" si="9"/>
        <v>0</v>
      </c>
    </row>
    <row r="243" spans="1:5">
      <c r="A243" t="str">
        <f t="shared" si="10"/>
        <v>12</v>
      </c>
      <c r="B243">
        <f t="shared" si="11"/>
        <v>0</v>
      </c>
      <c r="C243" t="s">
        <v>212</v>
      </c>
      <c r="D243" s="12" t="s">
        <v>489</v>
      </c>
      <c r="E243">
        <f t="shared" ca="1" si="9"/>
        <v>0</v>
      </c>
    </row>
    <row r="244" spans="1:5">
      <c r="A244" t="str">
        <f t="shared" si="10"/>
        <v>13</v>
      </c>
      <c r="B244">
        <f t="shared" si="11"/>
        <v>0</v>
      </c>
      <c r="C244" t="s">
        <v>212</v>
      </c>
      <c r="D244" s="12" t="s">
        <v>490</v>
      </c>
      <c r="E244">
        <f t="shared" ca="1" si="9"/>
        <v>0</v>
      </c>
    </row>
    <row r="245" spans="1:5">
      <c r="A245" t="str">
        <f t="shared" si="10"/>
        <v>100</v>
      </c>
      <c r="B245">
        <f t="shared" si="11"/>
        <v>0</v>
      </c>
      <c r="C245" t="s">
        <v>212</v>
      </c>
      <c r="D245" s="12" t="s">
        <v>491</v>
      </c>
      <c r="E245">
        <f t="shared" ca="1" si="9"/>
        <v>0</v>
      </c>
    </row>
    <row r="246" spans="1:5">
      <c r="A246" t="str">
        <f t="shared" si="10"/>
        <v>01</v>
      </c>
      <c r="B246">
        <f t="shared" si="11"/>
        <v>0</v>
      </c>
      <c r="C246" t="s">
        <v>213</v>
      </c>
      <c r="D246" s="12" t="s">
        <v>492</v>
      </c>
      <c r="E246">
        <f t="shared" ca="1" si="9"/>
        <v>0</v>
      </c>
    </row>
    <row r="247" spans="1:5">
      <c r="A247" t="str">
        <f t="shared" si="10"/>
        <v>02</v>
      </c>
      <c r="B247">
        <f t="shared" si="11"/>
        <v>0</v>
      </c>
      <c r="C247" t="s">
        <v>213</v>
      </c>
      <c r="D247" s="12" t="s">
        <v>493</v>
      </c>
      <c r="E247">
        <f t="shared" ca="1" si="9"/>
        <v>0</v>
      </c>
    </row>
    <row r="248" spans="1:5">
      <c r="A248" t="str">
        <f t="shared" si="10"/>
        <v>03</v>
      </c>
      <c r="B248">
        <f t="shared" si="11"/>
        <v>0</v>
      </c>
      <c r="C248" t="s">
        <v>213</v>
      </c>
      <c r="D248" s="12" t="s">
        <v>494</v>
      </c>
      <c r="E248">
        <f t="shared" ca="1" si="9"/>
        <v>0</v>
      </c>
    </row>
    <row r="249" spans="1:5">
      <c r="A249" t="str">
        <f t="shared" si="10"/>
        <v>04</v>
      </c>
      <c r="B249">
        <f t="shared" si="11"/>
        <v>0</v>
      </c>
      <c r="C249" t="s">
        <v>213</v>
      </c>
      <c r="D249" s="12" t="s">
        <v>495</v>
      </c>
      <c r="E249">
        <f t="shared" ca="1" si="9"/>
        <v>0</v>
      </c>
    </row>
    <row r="250" spans="1:5">
      <c r="A250" t="str">
        <f t="shared" si="10"/>
        <v>05</v>
      </c>
      <c r="B250">
        <f t="shared" si="11"/>
        <v>0</v>
      </c>
      <c r="C250" t="s">
        <v>213</v>
      </c>
      <c r="D250" s="12" t="s">
        <v>496</v>
      </c>
      <c r="E250">
        <f t="shared" ca="1" si="9"/>
        <v>0</v>
      </c>
    </row>
    <row r="251" spans="1:5">
      <c r="A251" t="str">
        <f t="shared" si="10"/>
        <v>06</v>
      </c>
      <c r="B251">
        <f t="shared" si="11"/>
        <v>0</v>
      </c>
      <c r="C251" t="s">
        <v>213</v>
      </c>
      <c r="D251" s="12" t="s">
        <v>497</v>
      </c>
      <c r="E251">
        <f t="shared" ca="1" si="9"/>
        <v>0</v>
      </c>
    </row>
    <row r="252" spans="1:5">
      <c r="A252" t="str">
        <f t="shared" si="10"/>
        <v>07</v>
      </c>
      <c r="B252">
        <f t="shared" si="11"/>
        <v>0</v>
      </c>
      <c r="C252" t="s">
        <v>213</v>
      </c>
      <c r="D252" s="12" t="s">
        <v>498</v>
      </c>
      <c r="E252">
        <f t="shared" ca="1" si="9"/>
        <v>0</v>
      </c>
    </row>
    <row r="253" spans="1:5">
      <c r="A253" t="str">
        <f t="shared" si="10"/>
        <v>08</v>
      </c>
      <c r="B253">
        <f t="shared" si="11"/>
        <v>0</v>
      </c>
      <c r="C253" t="s">
        <v>213</v>
      </c>
      <c r="D253" s="12" t="s">
        <v>499</v>
      </c>
      <c r="E253">
        <f t="shared" ca="1" si="9"/>
        <v>0</v>
      </c>
    </row>
    <row r="254" spans="1:5">
      <c r="A254" t="str">
        <f t="shared" si="10"/>
        <v>09</v>
      </c>
      <c r="B254">
        <f t="shared" si="11"/>
        <v>0</v>
      </c>
      <c r="C254" t="s">
        <v>213</v>
      </c>
      <c r="D254" s="12" t="s">
        <v>500</v>
      </c>
      <c r="E254">
        <f t="shared" ca="1" si="9"/>
        <v>0</v>
      </c>
    </row>
    <row r="255" spans="1:5">
      <c r="A255" t="str">
        <f t="shared" si="10"/>
        <v>10</v>
      </c>
      <c r="B255">
        <f t="shared" si="11"/>
        <v>0</v>
      </c>
      <c r="C255" t="s">
        <v>213</v>
      </c>
      <c r="D255" s="12" t="s">
        <v>501</v>
      </c>
      <c r="E255">
        <f t="shared" ca="1" si="9"/>
        <v>0</v>
      </c>
    </row>
    <row r="256" spans="1:5">
      <c r="A256" t="str">
        <f t="shared" si="10"/>
        <v>11</v>
      </c>
      <c r="B256">
        <f t="shared" si="11"/>
        <v>0</v>
      </c>
      <c r="C256" t="s">
        <v>213</v>
      </c>
      <c r="D256" s="12" t="s">
        <v>502</v>
      </c>
      <c r="E256">
        <f t="shared" ca="1" si="9"/>
        <v>0</v>
      </c>
    </row>
    <row r="257" spans="1:5">
      <c r="A257" t="str">
        <f t="shared" si="10"/>
        <v>12</v>
      </c>
      <c r="B257">
        <f t="shared" si="11"/>
        <v>0</v>
      </c>
      <c r="C257" t="s">
        <v>213</v>
      </c>
      <c r="D257" s="12" t="s">
        <v>503</v>
      </c>
      <c r="E257">
        <f t="shared" ca="1" si="9"/>
        <v>0</v>
      </c>
    </row>
    <row r="258" spans="1:5">
      <c r="A258" t="str">
        <f t="shared" si="10"/>
        <v>13</v>
      </c>
      <c r="B258">
        <f t="shared" si="11"/>
        <v>0</v>
      </c>
      <c r="C258" t="s">
        <v>213</v>
      </c>
      <c r="D258" s="12" t="s">
        <v>504</v>
      </c>
      <c r="E258">
        <f t="shared" ca="1" si="9"/>
        <v>0</v>
      </c>
    </row>
    <row r="259" spans="1:5">
      <c r="A259" t="str">
        <f t="shared" si="10"/>
        <v>100</v>
      </c>
      <c r="B259">
        <f t="shared" si="11"/>
        <v>0</v>
      </c>
      <c r="C259" t="s">
        <v>213</v>
      </c>
      <c r="D259" s="12" t="s">
        <v>505</v>
      </c>
      <c r="E259">
        <f t="shared" ca="1" si="9"/>
        <v>0</v>
      </c>
    </row>
    <row r="260" spans="1:5">
      <c r="A260" t="str">
        <f t="shared" si="10"/>
        <v>01</v>
      </c>
      <c r="B260">
        <f t="shared" si="11"/>
        <v>0</v>
      </c>
      <c r="C260" t="s">
        <v>214</v>
      </c>
      <c r="D260" s="12" t="s">
        <v>506</v>
      </c>
      <c r="E260">
        <f t="shared" ca="1" si="9"/>
        <v>0</v>
      </c>
    </row>
    <row r="261" spans="1:5">
      <c r="A261" t="str">
        <f t="shared" si="10"/>
        <v>02</v>
      </c>
      <c r="B261">
        <f t="shared" si="11"/>
        <v>0</v>
      </c>
      <c r="C261" t="s">
        <v>214</v>
      </c>
      <c r="D261" s="12" t="s">
        <v>507</v>
      </c>
      <c r="E261">
        <f t="shared" ca="1" si="9"/>
        <v>0</v>
      </c>
    </row>
    <row r="262" spans="1:5">
      <c r="A262" t="str">
        <f t="shared" si="10"/>
        <v>03</v>
      </c>
      <c r="B262">
        <f t="shared" si="11"/>
        <v>0</v>
      </c>
      <c r="C262" t="s">
        <v>214</v>
      </c>
      <c r="D262" s="12" t="s">
        <v>508</v>
      </c>
      <c r="E262">
        <f t="shared" ca="1" si="9"/>
        <v>0</v>
      </c>
    </row>
    <row r="263" spans="1:5">
      <c r="A263" t="str">
        <f t="shared" si="10"/>
        <v>04</v>
      </c>
      <c r="B263">
        <f t="shared" si="11"/>
        <v>0</v>
      </c>
      <c r="C263" t="s">
        <v>214</v>
      </c>
      <c r="D263" s="12" t="s">
        <v>509</v>
      </c>
      <c r="E263">
        <f t="shared" ca="1" si="9"/>
        <v>0</v>
      </c>
    </row>
    <row r="264" spans="1:5">
      <c r="A264" t="str">
        <f t="shared" si="10"/>
        <v>05</v>
      </c>
      <c r="B264">
        <f t="shared" si="11"/>
        <v>0</v>
      </c>
      <c r="C264" t="s">
        <v>214</v>
      </c>
      <c r="D264" s="12" t="s">
        <v>510</v>
      </c>
      <c r="E264">
        <f t="shared" ref="E264:E327" ca="1" si="12">IFERROR(IF(B264=0,VLOOKUP(C264,INDIRECT($G$4&amp;$H$4),MATCH($A264,INDIRECT($G$4&amp;$I$4),0),0),VLOOKUP(C264,INDIRECT($G$5&amp;$H$5),MATCH($A264,INDIRECT($G$5&amp;$I$5),0),FALSE)),0)</f>
        <v>0</v>
      </c>
    </row>
    <row r="265" spans="1:5">
      <c r="A265" t="str">
        <f t="shared" ref="A265:A328" si="13">MID(D265,LEN(C265)+2,LEN(D265)-LEN(C265))</f>
        <v>06</v>
      </c>
      <c r="B265">
        <f t="shared" ref="B265:B328" si="14">IF(IFERROR(FIND("PU",D265,1),0)&lt;&gt;0,"PU",0)</f>
        <v>0</v>
      </c>
      <c r="C265" t="s">
        <v>214</v>
      </c>
      <c r="D265" s="12" t="s">
        <v>511</v>
      </c>
      <c r="E265">
        <f t="shared" ca="1" si="12"/>
        <v>0</v>
      </c>
    </row>
    <row r="266" spans="1:5">
      <c r="A266" t="str">
        <f t="shared" si="13"/>
        <v>07</v>
      </c>
      <c r="B266">
        <f t="shared" si="14"/>
        <v>0</v>
      </c>
      <c r="C266" t="s">
        <v>214</v>
      </c>
      <c r="D266" s="12" t="s">
        <v>512</v>
      </c>
      <c r="E266">
        <f t="shared" ca="1" si="12"/>
        <v>0</v>
      </c>
    </row>
    <row r="267" spans="1:5">
      <c r="A267" t="str">
        <f t="shared" si="13"/>
        <v>08</v>
      </c>
      <c r="B267">
        <f t="shared" si="14"/>
        <v>0</v>
      </c>
      <c r="C267" t="s">
        <v>214</v>
      </c>
      <c r="D267" s="12" t="s">
        <v>513</v>
      </c>
      <c r="E267">
        <f t="shared" ca="1" si="12"/>
        <v>0</v>
      </c>
    </row>
    <row r="268" spans="1:5">
      <c r="A268" t="str">
        <f t="shared" si="13"/>
        <v>09</v>
      </c>
      <c r="B268">
        <f t="shared" si="14"/>
        <v>0</v>
      </c>
      <c r="C268" t="s">
        <v>214</v>
      </c>
      <c r="D268" s="12" t="s">
        <v>514</v>
      </c>
      <c r="E268">
        <f t="shared" ca="1" si="12"/>
        <v>0</v>
      </c>
    </row>
    <row r="269" spans="1:5">
      <c r="A269" t="str">
        <f t="shared" si="13"/>
        <v>10</v>
      </c>
      <c r="B269">
        <f t="shared" si="14"/>
        <v>0</v>
      </c>
      <c r="C269" t="s">
        <v>214</v>
      </c>
      <c r="D269" s="12" t="s">
        <v>515</v>
      </c>
      <c r="E269">
        <f t="shared" ca="1" si="12"/>
        <v>0</v>
      </c>
    </row>
    <row r="270" spans="1:5">
      <c r="A270" t="str">
        <f t="shared" si="13"/>
        <v>11</v>
      </c>
      <c r="B270">
        <f t="shared" si="14"/>
        <v>0</v>
      </c>
      <c r="C270" t="s">
        <v>214</v>
      </c>
      <c r="D270" s="12" t="s">
        <v>516</v>
      </c>
      <c r="E270">
        <f t="shared" ca="1" si="12"/>
        <v>0</v>
      </c>
    </row>
    <row r="271" spans="1:5">
      <c r="A271" t="str">
        <f t="shared" si="13"/>
        <v>12</v>
      </c>
      <c r="B271">
        <f t="shared" si="14"/>
        <v>0</v>
      </c>
      <c r="C271" t="s">
        <v>214</v>
      </c>
      <c r="D271" s="12" t="s">
        <v>517</v>
      </c>
      <c r="E271">
        <f t="shared" ca="1" si="12"/>
        <v>0</v>
      </c>
    </row>
    <row r="272" spans="1:5">
      <c r="A272" t="str">
        <f t="shared" si="13"/>
        <v>13</v>
      </c>
      <c r="B272">
        <f t="shared" si="14"/>
        <v>0</v>
      </c>
      <c r="C272" t="s">
        <v>214</v>
      </c>
      <c r="D272" s="12" t="s">
        <v>518</v>
      </c>
      <c r="E272">
        <f t="shared" ca="1" si="12"/>
        <v>0</v>
      </c>
    </row>
    <row r="273" spans="1:5">
      <c r="A273" t="str">
        <f t="shared" si="13"/>
        <v>100</v>
      </c>
      <c r="B273">
        <f t="shared" si="14"/>
        <v>0</v>
      </c>
      <c r="C273" t="s">
        <v>214</v>
      </c>
      <c r="D273" s="12" t="s">
        <v>519</v>
      </c>
      <c r="E273">
        <f t="shared" ca="1" si="12"/>
        <v>0</v>
      </c>
    </row>
    <row r="274" spans="1:5">
      <c r="A274" t="str">
        <f t="shared" si="13"/>
        <v>01</v>
      </c>
      <c r="B274">
        <f t="shared" si="14"/>
        <v>0</v>
      </c>
      <c r="C274" t="s">
        <v>215</v>
      </c>
      <c r="D274" s="12" t="s">
        <v>520</v>
      </c>
      <c r="E274">
        <f t="shared" ca="1" si="12"/>
        <v>0</v>
      </c>
    </row>
    <row r="275" spans="1:5">
      <c r="A275" t="str">
        <f t="shared" si="13"/>
        <v>02</v>
      </c>
      <c r="B275">
        <f t="shared" si="14"/>
        <v>0</v>
      </c>
      <c r="C275" t="s">
        <v>215</v>
      </c>
      <c r="D275" s="12" t="s">
        <v>521</v>
      </c>
      <c r="E275">
        <f t="shared" ca="1" si="12"/>
        <v>0</v>
      </c>
    </row>
    <row r="276" spans="1:5">
      <c r="A276" t="str">
        <f t="shared" si="13"/>
        <v>03</v>
      </c>
      <c r="B276">
        <f t="shared" si="14"/>
        <v>0</v>
      </c>
      <c r="C276" t="s">
        <v>215</v>
      </c>
      <c r="D276" s="12" t="s">
        <v>522</v>
      </c>
      <c r="E276">
        <f t="shared" ca="1" si="12"/>
        <v>0</v>
      </c>
    </row>
    <row r="277" spans="1:5">
      <c r="A277" t="str">
        <f t="shared" si="13"/>
        <v>04</v>
      </c>
      <c r="B277">
        <f t="shared" si="14"/>
        <v>0</v>
      </c>
      <c r="C277" t="s">
        <v>215</v>
      </c>
      <c r="D277" s="12" t="s">
        <v>523</v>
      </c>
      <c r="E277">
        <f t="shared" ca="1" si="12"/>
        <v>0</v>
      </c>
    </row>
    <row r="278" spans="1:5">
      <c r="A278" t="str">
        <f t="shared" si="13"/>
        <v>05</v>
      </c>
      <c r="B278">
        <f t="shared" si="14"/>
        <v>0</v>
      </c>
      <c r="C278" t="s">
        <v>215</v>
      </c>
      <c r="D278" s="12" t="s">
        <v>524</v>
      </c>
      <c r="E278">
        <f t="shared" ca="1" si="12"/>
        <v>0</v>
      </c>
    </row>
    <row r="279" spans="1:5">
      <c r="A279" t="str">
        <f t="shared" si="13"/>
        <v>06</v>
      </c>
      <c r="B279">
        <f t="shared" si="14"/>
        <v>0</v>
      </c>
      <c r="C279" t="s">
        <v>215</v>
      </c>
      <c r="D279" s="12" t="s">
        <v>525</v>
      </c>
      <c r="E279">
        <f t="shared" ca="1" si="12"/>
        <v>0</v>
      </c>
    </row>
    <row r="280" spans="1:5">
      <c r="A280" t="str">
        <f t="shared" si="13"/>
        <v>07</v>
      </c>
      <c r="B280">
        <f t="shared" si="14"/>
        <v>0</v>
      </c>
      <c r="C280" t="s">
        <v>215</v>
      </c>
      <c r="D280" s="12" t="s">
        <v>526</v>
      </c>
      <c r="E280">
        <f t="shared" ca="1" si="12"/>
        <v>0</v>
      </c>
    </row>
    <row r="281" spans="1:5">
      <c r="A281" t="str">
        <f t="shared" si="13"/>
        <v>08</v>
      </c>
      <c r="B281">
        <f t="shared" si="14"/>
        <v>0</v>
      </c>
      <c r="C281" t="s">
        <v>215</v>
      </c>
      <c r="D281" s="12" t="s">
        <v>527</v>
      </c>
      <c r="E281">
        <f t="shared" ca="1" si="12"/>
        <v>0</v>
      </c>
    </row>
    <row r="282" spans="1:5">
      <c r="A282" t="str">
        <f t="shared" si="13"/>
        <v>09</v>
      </c>
      <c r="B282">
        <f t="shared" si="14"/>
        <v>0</v>
      </c>
      <c r="C282" t="s">
        <v>215</v>
      </c>
      <c r="D282" s="12" t="s">
        <v>528</v>
      </c>
      <c r="E282">
        <f t="shared" ca="1" si="12"/>
        <v>0</v>
      </c>
    </row>
    <row r="283" spans="1:5">
      <c r="A283" t="str">
        <f t="shared" si="13"/>
        <v>10</v>
      </c>
      <c r="B283">
        <f t="shared" si="14"/>
        <v>0</v>
      </c>
      <c r="C283" t="s">
        <v>215</v>
      </c>
      <c r="D283" s="12" t="s">
        <v>529</v>
      </c>
      <c r="E283">
        <f t="shared" ca="1" si="12"/>
        <v>0</v>
      </c>
    </row>
    <row r="284" spans="1:5">
      <c r="A284" t="str">
        <f t="shared" si="13"/>
        <v>11</v>
      </c>
      <c r="B284">
        <f t="shared" si="14"/>
        <v>0</v>
      </c>
      <c r="C284" t="s">
        <v>215</v>
      </c>
      <c r="D284" s="12" t="s">
        <v>530</v>
      </c>
      <c r="E284">
        <f t="shared" ca="1" si="12"/>
        <v>0</v>
      </c>
    </row>
    <row r="285" spans="1:5">
      <c r="A285" t="str">
        <f t="shared" si="13"/>
        <v>12</v>
      </c>
      <c r="B285">
        <f t="shared" si="14"/>
        <v>0</v>
      </c>
      <c r="C285" t="s">
        <v>215</v>
      </c>
      <c r="D285" s="12" t="s">
        <v>531</v>
      </c>
      <c r="E285">
        <f t="shared" ca="1" si="12"/>
        <v>0</v>
      </c>
    </row>
    <row r="286" spans="1:5">
      <c r="A286" t="str">
        <f t="shared" si="13"/>
        <v>13</v>
      </c>
      <c r="B286">
        <f t="shared" si="14"/>
        <v>0</v>
      </c>
      <c r="C286" t="s">
        <v>215</v>
      </c>
      <c r="D286" s="12" t="s">
        <v>532</v>
      </c>
      <c r="E286">
        <f t="shared" ca="1" si="12"/>
        <v>0</v>
      </c>
    </row>
    <row r="287" spans="1:5">
      <c r="A287" t="str">
        <f t="shared" si="13"/>
        <v>100</v>
      </c>
      <c r="B287">
        <f t="shared" si="14"/>
        <v>0</v>
      </c>
      <c r="C287" t="s">
        <v>215</v>
      </c>
      <c r="D287" s="12" t="s">
        <v>533</v>
      </c>
      <c r="E287">
        <f t="shared" ca="1" si="12"/>
        <v>0</v>
      </c>
    </row>
    <row r="288" spans="1:5">
      <c r="A288" t="str">
        <f t="shared" si="13"/>
        <v>01</v>
      </c>
      <c r="B288">
        <f t="shared" si="14"/>
        <v>0</v>
      </c>
      <c r="C288" t="s">
        <v>216</v>
      </c>
      <c r="D288" s="12" t="s">
        <v>534</v>
      </c>
      <c r="E288">
        <f t="shared" ca="1" si="12"/>
        <v>0</v>
      </c>
    </row>
    <row r="289" spans="1:5">
      <c r="A289" t="str">
        <f t="shared" si="13"/>
        <v>02</v>
      </c>
      <c r="B289">
        <f t="shared" si="14"/>
        <v>0</v>
      </c>
      <c r="C289" t="s">
        <v>216</v>
      </c>
      <c r="D289" s="12" t="s">
        <v>535</v>
      </c>
      <c r="E289">
        <f t="shared" ca="1" si="12"/>
        <v>0</v>
      </c>
    </row>
    <row r="290" spans="1:5">
      <c r="A290" t="str">
        <f t="shared" si="13"/>
        <v>03</v>
      </c>
      <c r="B290">
        <f t="shared" si="14"/>
        <v>0</v>
      </c>
      <c r="C290" t="s">
        <v>216</v>
      </c>
      <c r="D290" s="12" t="s">
        <v>536</v>
      </c>
      <c r="E290">
        <f t="shared" ca="1" si="12"/>
        <v>0</v>
      </c>
    </row>
    <row r="291" spans="1:5">
      <c r="A291" t="str">
        <f t="shared" si="13"/>
        <v>04</v>
      </c>
      <c r="B291">
        <f t="shared" si="14"/>
        <v>0</v>
      </c>
      <c r="C291" t="s">
        <v>216</v>
      </c>
      <c r="D291" s="12" t="s">
        <v>537</v>
      </c>
      <c r="E291">
        <f t="shared" ca="1" si="12"/>
        <v>0</v>
      </c>
    </row>
    <row r="292" spans="1:5">
      <c r="A292" t="str">
        <f t="shared" si="13"/>
        <v>05</v>
      </c>
      <c r="B292">
        <f t="shared" si="14"/>
        <v>0</v>
      </c>
      <c r="C292" t="s">
        <v>216</v>
      </c>
      <c r="D292" s="12" t="s">
        <v>538</v>
      </c>
      <c r="E292">
        <f t="shared" ca="1" si="12"/>
        <v>0</v>
      </c>
    </row>
    <row r="293" spans="1:5">
      <c r="A293" t="str">
        <f t="shared" si="13"/>
        <v>06</v>
      </c>
      <c r="B293">
        <f t="shared" si="14"/>
        <v>0</v>
      </c>
      <c r="C293" t="s">
        <v>216</v>
      </c>
      <c r="D293" s="12" t="s">
        <v>539</v>
      </c>
      <c r="E293">
        <f t="shared" ca="1" si="12"/>
        <v>0</v>
      </c>
    </row>
    <row r="294" spans="1:5">
      <c r="A294" t="str">
        <f t="shared" si="13"/>
        <v>07</v>
      </c>
      <c r="B294">
        <f t="shared" si="14"/>
        <v>0</v>
      </c>
      <c r="C294" t="s">
        <v>216</v>
      </c>
      <c r="D294" s="12" t="s">
        <v>540</v>
      </c>
      <c r="E294">
        <f t="shared" ca="1" si="12"/>
        <v>0</v>
      </c>
    </row>
    <row r="295" spans="1:5">
      <c r="A295" t="str">
        <f t="shared" si="13"/>
        <v>08</v>
      </c>
      <c r="B295">
        <f t="shared" si="14"/>
        <v>0</v>
      </c>
      <c r="C295" t="s">
        <v>216</v>
      </c>
      <c r="D295" s="12" t="s">
        <v>541</v>
      </c>
      <c r="E295">
        <f t="shared" ca="1" si="12"/>
        <v>0</v>
      </c>
    </row>
    <row r="296" spans="1:5">
      <c r="A296" t="str">
        <f t="shared" si="13"/>
        <v>09</v>
      </c>
      <c r="B296">
        <f t="shared" si="14"/>
        <v>0</v>
      </c>
      <c r="C296" t="s">
        <v>216</v>
      </c>
      <c r="D296" s="12" t="s">
        <v>542</v>
      </c>
      <c r="E296">
        <f t="shared" ca="1" si="12"/>
        <v>0</v>
      </c>
    </row>
    <row r="297" spans="1:5">
      <c r="A297" t="str">
        <f t="shared" si="13"/>
        <v>10</v>
      </c>
      <c r="B297">
        <f t="shared" si="14"/>
        <v>0</v>
      </c>
      <c r="C297" t="s">
        <v>216</v>
      </c>
      <c r="D297" s="12" t="s">
        <v>543</v>
      </c>
      <c r="E297">
        <f t="shared" ca="1" si="12"/>
        <v>0</v>
      </c>
    </row>
    <row r="298" spans="1:5">
      <c r="A298" t="str">
        <f t="shared" si="13"/>
        <v>11</v>
      </c>
      <c r="B298">
        <f t="shared" si="14"/>
        <v>0</v>
      </c>
      <c r="C298" t="s">
        <v>216</v>
      </c>
      <c r="D298" s="12" t="s">
        <v>544</v>
      </c>
      <c r="E298">
        <f t="shared" ca="1" si="12"/>
        <v>0</v>
      </c>
    </row>
    <row r="299" spans="1:5">
      <c r="A299" t="str">
        <f t="shared" si="13"/>
        <v>12</v>
      </c>
      <c r="B299">
        <f t="shared" si="14"/>
        <v>0</v>
      </c>
      <c r="C299" t="s">
        <v>216</v>
      </c>
      <c r="D299" s="12" t="s">
        <v>545</v>
      </c>
      <c r="E299">
        <f t="shared" ca="1" si="12"/>
        <v>0</v>
      </c>
    </row>
    <row r="300" spans="1:5">
      <c r="A300" t="str">
        <f t="shared" si="13"/>
        <v>13</v>
      </c>
      <c r="B300">
        <f t="shared" si="14"/>
        <v>0</v>
      </c>
      <c r="C300" t="s">
        <v>216</v>
      </c>
      <c r="D300" s="12" t="s">
        <v>546</v>
      </c>
      <c r="E300">
        <f t="shared" ca="1" si="12"/>
        <v>0</v>
      </c>
    </row>
    <row r="301" spans="1:5">
      <c r="A301" t="str">
        <f t="shared" si="13"/>
        <v>100</v>
      </c>
      <c r="B301">
        <f t="shared" si="14"/>
        <v>0</v>
      </c>
      <c r="C301" t="s">
        <v>216</v>
      </c>
      <c r="D301" s="12" t="s">
        <v>547</v>
      </c>
      <c r="E301">
        <f t="shared" ca="1" si="12"/>
        <v>0</v>
      </c>
    </row>
    <row r="302" spans="1:5">
      <c r="A302" t="str">
        <f t="shared" si="13"/>
        <v>01</v>
      </c>
      <c r="B302">
        <f t="shared" si="14"/>
        <v>0</v>
      </c>
      <c r="C302" t="s">
        <v>218</v>
      </c>
      <c r="D302" s="12" t="s">
        <v>548</v>
      </c>
      <c r="E302">
        <f t="shared" ca="1" si="12"/>
        <v>0</v>
      </c>
    </row>
    <row r="303" spans="1:5">
      <c r="A303" t="str">
        <f t="shared" si="13"/>
        <v>02</v>
      </c>
      <c r="B303">
        <f t="shared" si="14"/>
        <v>0</v>
      </c>
      <c r="C303" t="s">
        <v>218</v>
      </c>
      <c r="D303" s="12" t="s">
        <v>1111</v>
      </c>
      <c r="E303">
        <f t="shared" ca="1" si="12"/>
        <v>0</v>
      </c>
    </row>
    <row r="304" spans="1:5">
      <c r="A304" t="str">
        <f t="shared" si="13"/>
        <v>03</v>
      </c>
      <c r="B304">
        <f t="shared" si="14"/>
        <v>0</v>
      </c>
      <c r="C304" t="s">
        <v>218</v>
      </c>
      <c r="D304" s="12" t="s">
        <v>1110</v>
      </c>
      <c r="E304">
        <f t="shared" ca="1" si="12"/>
        <v>0</v>
      </c>
    </row>
    <row r="305" spans="1:5">
      <c r="A305" t="str">
        <f t="shared" si="13"/>
        <v>04</v>
      </c>
      <c r="B305">
        <f t="shared" si="14"/>
        <v>0</v>
      </c>
      <c r="C305" t="s">
        <v>218</v>
      </c>
      <c r="D305" s="12" t="s">
        <v>1109</v>
      </c>
      <c r="E305">
        <f t="shared" ca="1" si="12"/>
        <v>0</v>
      </c>
    </row>
    <row r="306" spans="1:5">
      <c r="A306" t="str">
        <f t="shared" si="13"/>
        <v>05</v>
      </c>
      <c r="B306">
        <f t="shared" si="14"/>
        <v>0</v>
      </c>
      <c r="C306" t="s">
        <v>218</v>
      </c>
      <c r="D306" s="12" t="s">
        <v>549</v>
      </c>
      <c r="E306">
        <f t="shared" ca="1" si="12"/>
        <v>0</v>
      </c>
    </row>
    <row r="307" spans="1:5">
      <c r="A307" t="str">
        <f t="shared" si="13"/>
        <v>06</v>
      </c>
      <c r="B307">
        <f t="shared" si="14"/>
        <v>0</v>
      </c>
      <c r="C307" t="s">
        <v>218</v>
      </c>
      <c r="D307" s="12" t="s">
        <v>550</v>
      </c>
      <c r="E307">
        <f t="shared" ca="1" si="12"/>
        <v>0</v>
      </c>
    </row>
    <row r="308" spans="1:5">
      <c r="A308" t="str">
        <f t="shared" si="13"/>
        <v>07</v>
      </c>
      <c r="B308">
        <f t="shared" si="14"/>
        <v>0</v>
      </c>
      <c r="C308" t="s">
        <v>218</v>
      </c>
      <c r="D308" s="12" t="s">
        <v>551</v>
      </c>
      <c r="E308">
        <f t="shared" ca="1" si="12"/>
        <v>0</v>
      </c>
    </row>
    <row r="309" spans="1:5">
      <c r="A309" t="str">
        <f t="shared" si="13"/>
        <v>08</v>
      </c>
      <c r="B309">
        <f t="shared" si="14"/>
        <v>0</v>
      </c>
      <c r="C309" t="s">
        <v>218</v>
      </c>
      <c r="D309" s="12" t="s">
        <v>552</v>
      </c>
      <c r="E309">
        <f t="shared" ca="1" si="12"/>
        <v>0</v>
      </c>
    </row>
    <row r="310" spans="1:5">
      <c r="A310" t="str">
        <f t="shared" si="13"/>
        <v>09</v>
      </c>
      <c r="B310">
        <f t="shared" si="14"/>
        <v>0</v>
      </c>
      <c r="C310" t="s">
        <v>218</v>
      </c>
      <c r="D310" s="12" t="s">
        <v>553</v>
      </c>
      <c r="E310">
        <f t="shared" ca="1" si="12"/>
        <v>0</v>
      </c>
    </row>
    <row r="311" spans="1:5">
      <c r="A311" t="str">
        <f t="shared" si="13"/>
        <v>10</v>
      </c>
      <c r="B311">
        <f t="shared" si="14"/>
        <v>0</v>
      </c>
      <c r="C311" t="s">
        <v>218</v>
      </c>
      <c r="D311" s="12" t="s">
        <v>554</v>
      </c>
      <c r="E311">
        <f t="shared" ca="1" si="12"/>
        <v>0</v>
      </c>
    </row>
    <row r="312" spans="1:5">
      <c r="A312" t="str">
        <f t="shared" si="13"/>
        <v>11</v>
      </c>
      <c r="B312">
        <f t="shared" si="14"/>
        <v>0</v>
      </c>
      <c r="C312" t="s">
        <v>218</v>
      </c>
      <c r="D312" s="12" t="s">
        <v>555</v>
      </c>
      <c r="E312">
        <f t="shared" ca="1" si="12"/>
        <v>0</v>
      </c>
    </row>
    <row r="313" spans="1:5">
      <c r="A313" t="str">
        <f t="shared" si="13"/>
        <v>12</v>
      </c>
      <c r="B313">
        <f t="shared" si="14"/>
        <v>0</v>
      </c>
      <c r="C313" t="s">
        <v>218</v>
      </c>
      <c r="D313" s="12" t="s">
        <v>556</v>
      </c>
      <c r="E313">
        <f t="shared" ca="1" si="12"/>
        <v>0</v>
      </c>
    </row>
    <row r="314" spans="1:5">
      <c r="A314" t="str">
        <f t="shared" si="13"/>
        <v>13</v>
      </c>
      <c r="B314">
        <f t="shared" si="14"/>
        <v>0</v>
      </c>
      <c r="C314" t="s">
        <v>218</v>
      </c>
      <c r="D314" s="12" t="s">
        <v>557</v>
      </c>
      <c r="E314">
        <f t="shared" ca="1" si="12"/>
        <v>0</v>
      </c>
    </row>
    <row r="315" spans="1:5">
      <c r="A315" t="str">
        <f t="shared" si="13"/>
        <v>100</v>
      </c>
      <c r="B315">
        <f t="shared" si="14"/>
        <v>0</v>
      </c>
      <c r="C315" t="s">
        <v>218</v>
      </c>
      <c r="D315" s="12" t="s">
        <v>558</v>
      </c>
      <c r="E315">
        <f t="shared" ca="1" si="12"/>
        <v>0</v>
      </c>
    </row>
    <row r="316" spans="1:5">
      <c r="A316" t="str">
        <f t="shared" si="13"/>
        <v>01</v>
      </c>
      <c r="B316">
        <f t="shared" si="14"/>
        <v>0</v>
      </c>
      <c r="C316" t="s">
        <v>219</v>
      </c>
      <c r="D316" s="12" t="s">
        <v>559</v>
      </c>
      <c r="E316">
        <f t="shared" ca="1" si="12"/>
        <v>0</v>
      </c>
    </row>
    <row r="317" spans="1:5">
      <c r="A317" t="str">
        <f t="shared" si="13"/>
        <v>02</v>
      </c>
      <c r="B317">
        <f t="shared" si="14"/>
        <v>0</v>
      </c>
      <c r="C317" t="s">
        <v>219</v>
      </c>
      <c r="D317" s="12" t="s">
        <v>560</v>
      </c>
      <c r="E317">
        <f t="shared" ca="1" si="12"/>
        <v>0</v>
      </c>
    </row>
    <row r="318" spans="1:5">
      <c r="A318" t="str">
        <f t="shared" si="13"/>
        <v>03</v>
      </c>
      <c r="B318">
        <f t="shared" si="14"/>
        <v>0</v>
      </c>
      <c r="C318" t="s">
        <v>219</v>
      </c>
      <c r="D318" s="12" t="s">
        <v>561</v>
      </c>
      <c r="E318">
        <f t="shared" ca="1" si="12"/>
        <v>0</v>
      </c>
    </row>
    <row r="319" spans="1:5">
      <c r="A319" t="str">
        <f t="shared" si="13"/>
        <v>04</v>
      </c>
      <c r="B319">
        <f t="shared" si="14"/>
        <v>0</v>
      </c>
      <c r="C319" t="s">
        <v>219</v>
      </c>
      <c r="D319" s="12" t="s">
        <v>562</v>
      </c>
      <c r="E319">
        <f t="shared" ca="1" si="12"/>
        <v>0</v>
      </c>
    </row>
    <row r="320" spans="1:5">
      <c r="A320" t="str">
        <f t="shared" si="13"/>
        <v>05</v>
      </c>
      <c r="B320">
        <f t="shared" si="14"/>
        <v>0</v>
      </c>
      <c r="C320" t="s">
        <v>219</v>
      </c>
      <c r="D320" s="12" t="s">
        <v>563</v>
      </c>
      <c r="E320">
        <f t="shared" ca="1" si="12"/>
        <v>0</v>
      </c>
    </row>
    <row r="321" spans="1:5">
      <c r="A321" t="str">
        <f t="shared" si="13"/>
        <v>06</v>
      </c>
      <c r="B321">
        <f t="shared" si="14"/>
        <v>0</v>
      </c>
      <c r="C321" t="s">
        <v>219</v>
      </c>
      <c r="D321" s="12" t="s">
        <v>564</v>
      </c>
      <c r="E321">
        <f t="shared" ca="1" si="12"/>
        <v>0</v>
      </c>
    </row>
    <row r="322" spans="1:5">
      <c r="A322" t="str">
        <f t="shared" si="13"/>
        <v>07</v>
      </c>
      <c r="B322">
        <f t="shared" si="14"/>
        <v>0</v>
      </c>
      <c r="C322" t="s">
        <v>219</v>
      </c>
      <c r="D322" s="12" t="s">
        <v>565</v>
      </c>
      <c r="E322">
        <f t="shared" ca="1" si="12"/>
        <v>0</v>
      </c>
    </row>
    <row r="323" spans="1:5">
      <c r="A323" t="str">
        <f t="shared" si="13"/>
        <v>08</v>
      </c>
      <c r="B323">
        <f t="shared" si="14"/>
        <v>0</v>
      </c>
      <c r="C323" t="s">
        <v>219</v>
      </c>
      <c r="D323" s="12" t="s">
        <v>566</v>
      </c>
      <c r="E323">
        <f t="shared" ca="1" si="12"/>
        <v>0</v>
      </c>
    </row>
    <row r="324" spans="1:5">
      <c r="A324" t="str">
        <f t="shared" si="13"/>
        <v>09</v>
      </c>
      <c r="B324">
        <f t="shared" si="14"/>
        <v>0</v>
      </c>
      <c r="C324" t="s">
        <v>219</v>
      </c>
      <c r="D324" s="12" t="s">
        <v>567</v>
      </c>
      <c r="E324">
        <f t="shared" ca="1" si="12"/>
        <v>0</v>
      </c>
    </row>
    <row r="325" spans="1:5">
      <c r="A325" t="str">
        <f t="shared" si="13"/>
        <v>10</v>
      </c>
      <c r="B325">
        <f t="shared" si="14"/>
        <v>0</v>
      </c>
      <c r="C325" t="s">
        <v>219</v>
      </c>
      <c r="D325" s="12" t="s">
        <v>568</v>
      </c>
      <c r="E325">
        <f t="shared" ca="1" si="12"/>
        <v>0</v>
      </c>
    </row>
    <row r="326" spans="1:5">
      <c r="A326" t="str">
        <f t="shared" si="13"/>
        <v>11</v>
      </c>
      <c r="B326">
        <f t="shared" si="14"/>
        <v>0</v>
      </c>
      <c r="C326" t="s">
        <v>219</v>
      </c>
      <c r="D326" s="12" t="s">
        <v>569</v>
      </c>
      <c r="E326">
        <f t="shared" ca="1" si="12"/>
        <v>0</v>
      </c>
    </row>
    <row r="327" spans="1:5">
      <c r="A327" t="str">
        <f t="shared" si="13"/>
        <v>12</v>
      </c>
      <c r="B327">
        <f t="shared" si="14"/>
        <v>0</v>
      </c>
      <c r="C327" t="s">
        <v>219</v>
      </c>
      <c r="D327" s="12" t="s">
        <v>570</v>
      </c>
      <c r="E327">
        <f t="shared" ca="1" si="12"/>
        <v>0</v>
      </c>
    </row>
    <row r="328" spans="1:5">
      <c r="A328" t="str">
        <f t="shared" si="13"/>
        <v>13</v>
      </c>
      <c r="B328">
        <f t="shared" si="14"/>
        <v>0</v>
      </c>
      <c r="C328" t="s">
        <v>219</v>
      </c>
      <c r="D328" s="12" t="s">
        <v>571</v>
      </c>
      <c r="E328">
        <f t="shared" ref="E328:E391" ca="1" si="15">IFERROR(IF(B328=0,VLOOKUP(C328,INDIRECT($G$4&amp;$H$4),MATCH($A328,INDIRECT($G$4&amp;$I$4),0),0),VLOOKUP(C328,INDIRECT($G$5&amp;$H$5),MATCH($A328,INDIRECT($G$5&amp;$I$5),0),FALSE)),0)</f>
        <v>0</v>
      </c>
    </row>
    <row r="329" spans="1:5">
      <c r="A329" t="str">
        <f t="shared" ref="A329:A392" si="16">MID(D329,LEN(C329)+2,LEN(D329)-LEN(C329))</f>
        <v>100</v>
      </c>
      <c r="B329">
        <f t="shared" ref="B329:B392" si="17">IF(IFERROR(FIND("PU",D329,1),0)&lt;&gt;0,"PU",0)</f>
        <v>0</v>
      </c>
      <c r="C329" t="s">
        <v>219</v>
      </c>
      <c r="D329" s="12" t="s">
        <v>572</v>
      </c>
      <c r="E329">
        <f t="shared" ca="1" si="15"/>
        <v>0</v>
      </c>
    </row>
    <row r="330" spans="1:5">
      <c r="A330" t="str">
        <f t="shared" si="16"/>
        <v>01</v>
      </c>
      <c r="B330">
        <f t="shared" si="17"/>
        <v>0</v>
      </c>
      <c r="C330" t="s">
        <v>217</v>
      </c>
      <c r="D330" s="12" t="s">
        <v>573</v>
      </c>
      <c r="E330">
        <f t="shared" ca="1" si="15"/>
        <v>0</v>
      </c>
    </row>
    <row r="331" spans="1:5">
      <c r="A331" t="str">
        <f t="shared" si="16"/>
        <v>02</v>
      </c>
      <c r="B331">
        <f t="shared" si="17"/>
        <v>0</v>
      </c>
      <c r="C331" t="s">
        <v>217</v>
      </c>
      <c r="D331" s="12" t="s">
        <v>574</v>
      </c>
      <c r="E331">
        <f t="shared" ca="1" si="15"/>
        <v>0</v>
      </c>
    </row>
    <row r="332" spans="1:5">
      <c r="A332" t="str">
        <f t="shared" si="16"/>
        <v>03</v>
      </c>
      <c r="B332">
        <f t="shared" si="17"/>
        <v>0</v>
      </c>
      <c r="C332" t="s">
        <v>217</v>
      </c>
      <c r="D332" s="12" t="s">
        <v>575</v>
      </c>
      <c r="E332">
        <f t="shared" ca="1" si="15"/>
        <v>0</v>
      </c>
    </row>
    <row r="333" spans="1:5">
      <c r="A333" t="str">
        <f t="shared" si="16"/>
        <v>04</v>
      </c>
      <c r="B333">
        <f t="shared" si="17"/>
        <v>0</v>
      </c>
      <c r="C333" t="s">
        <v>217</v>
      </c>
      <c r="D333" s="12" t="s">
        <v>576</v>
      </c>
      <c r="E333">
        <f t="shared" ca="1" si="15"/>
        <v>0</v>
      </c>
    </row>
    <row r="334" spans="1:5">
      <c r="A334" t="str">
        <f t="shared" si="16"/>
        <v>05</v>
      </c>
      <c r="B334">
        <f t="shared" si="17"/>
        <v>0</v>
      </c>
      <c r="C334" t="s">
        <v>217</v>
      </c>
      <c r="D334" s="12" t="s">
        <v>577</v>
      </c>
      <c r="E334">
        <f t="shared" ca="1" si="15"/>
        <v>0</v>
      </c>
    </row>
    <row r="335" spans="1:5">
      <c r="A335" t="str">
        <f t="shared" si="16"/>
        <v>06</v>
      </c>
      <c r="B335">
        <f t="shared" si="17"/>
        <v>0</v>
      </c>
      <c r="C335" t="s">
        <v>217</v>
      </c>
      <c r="D335" s="12" t="s">
        <v>578</v>
      </c>
      <c r="E335">
        <f t="shared" ca="1" si="15"/>
        <v>0</v>
      </c>
    </row>
    <row r="336" spans="1:5">
      <c r="A336" t="str">
        <f t="shared" si="16"/>
        <v>07</v>
      </c>
      <c r="B336">
        <f t="shared" si="17"/>
        <v>0</v>
      </c>
      <c r="C336" t="s">
        <v>217</v>
      </c>
      <c r="D336" s="12" t="s">
        <v>579</v>
      </c>
      <c r="E336">
        <f t="shared" ca="1" si="15"/>
        <v>0</v>
      </c>
    </row>
    <row r="337" spans="1:5">
      <c r="A337" t="str">
        <f t="shared" si="16"/>
        <v>08</v>
      </c>
      <c r="B337">
        <f t="shared" si="17"/>
        <v>0</v>
      </c>
      <c r="C337" t="s">
        <v>217</v>
      </c>
      <c r="D337" s="12" t="s">
        <v>580</v>
      </c>
      <c r="E337">
        <f t="shared" ca="1" si="15"/>
        <v>0</v>
      </c>
    </row>
    <row r="338" spans="1:5">
      <c r="A338" t="str">
        <f t="shared" si="16"/>
        <v>09</v>
      </c>
      <c r="B338">
        <f t="shared" si="17"/>
        <v>0</v>
      </c>
      <c r="C338" t="s">
        <v>217</v>
      </c>
      <c r="D338" s="12" t="s">
        <v>581</v>
      </c>
      <c r="E338">
        <f t="shared" ca="1" si="15"/>
        <v>0</v>
      </c>
    </row>
    <row r="339" spans="1:5">
      <c r="A339" t="str">
        <f t="shared" si="16"/>
        <v>10</v>
      </c>
      <c r="B339">
        <f t="shared" si="17"/>
        <v>0</v>
      </c>
      <c r="C339" t="s">
        <v>217</v>
      </c>
      <c r="D339" s="12" t="s">
        <v>582</v>
      </c>
      <c r="E339">
        <f t="shared" ca="1" si="15"/>
        <v>0</v>
      </c>
    </row>
    <row r="340" spans="1:5">
      <c r="A340" t="str">
        <f t="shared" si="16"/>
        <v>11</v>
      </c>
      <c r="B340">
        <f t="shared" si="17"/>
        <v>0</v>
      </c>
      <c r="C340" t="s">
        <v>217</v>
      </c>
      <c r="D340" s="12" t="s">
        <v>583</v>
      </c>
      <c r="E340">
        <f t="shared" ca="1" si="15"/>
        <v>0</v>
      </c>
    </row>
    <row r="341" spans="1:5">
      <c r="A341" t="str">
        <f t="shared" si="16"/>
        <v>12</v>
      </c>
      <c r="B341">
        <f t="shared" si="17"/>
        <v>0</v>
      </c>
      <c r="C341" t="s">
        <v>217</v>
      </c>
      <c r="D341" s="12" t="s">
        <v>584</v>
      </c>
      <c r="E341">
        <f t="shared" ca="1" si="15"/>
        <v>0</v>
      </c>
    </row>
    <row r="342" spans="1:5">
      <c r="A342" t="str">
        <f t="shared" si="16"/>
        <v>13</v>
      </c>
      <c r="B342">
        <f t="shared" si="17"/>
        <v>0</v>
      </c>
      <c r="C342" t="s">
        <v>217</v>
      </c>
      <c r="D342" s="12" t="s">
        <v>585</v>
      </c>
      <c r="E342">
        <f t="shared" ca="1" si="15"/>
        <v>0</v>
      </c>
    </row>
    <row r="343" spans="1:5">
      <c r="A343" t="str">
        <f t="shared" si="16"/>
        <v>100</v>
      </c>
      <c r="B343">
        <f t="shared" si="17"/>
        <v>0</v>
      </c>
      <c r="C343" t="s">
        <v>217</v>
      </c>
      <c r="D343" s="12" t="s">
        <v>586</v>
      </c>
      <c r="E343">
        <f t="shared" ca="1" si="15"/>
        <v>0</v>
      </c>
    </row>
    <row r="344" spans="1:5">
      <c r="A344" t="str">
        <f t="shared" si="16"/>
        <v>01</v>
      </c>
      <c r="B344">
        <f t="shared" si="17"/>
        <v>0</v>
      </c>
      <c r="C344" t="s">
        <v>220</v>
      </c>
      <c r="D344" t="s">
        <v>601</v>
      </c>
      <c r="E344">
        <f t="shared" ca="1" si="15"/>
        <v>0</v>
      </c>
    </row>
    <row r="345" spans="1:5">
      <c r="A345" t="str">
        <f t="shared" si="16"/>
        <v>02</v>
      </c>
      <c r="B345">
        <f t="shared" si="17"/>
        <v>0</v>
      </c>
      <c r="C345" t="s">
        <v>220</v>
      </c>
      <c r="D345" t="s">
        <v>602</v>
      </c>
      <c r="E345">
        <f t="shared" ca="1" si="15"/>
        <v>0</v>
      </c>
    </row>
    <row r="346" spans="1:5">
      <c r="A346" t="str">
        <f t="shared" si="16"/>
        <v>03</v>
      </c>
      <c r="B346">
        <f t="shared" si="17"/>
        <v>0</v>
      </c>
      <c r="C346" t="s">
        <v>220</v>
      </c>
      <c r="D346" t="s">
        <v>603</v>
      </c>
      <c r="E346">
        <f t="shared" ca="1" si="15"/>
        <v>0</v>
      </c>
    </row>
    <row r="347" spans="1:5">
      <c r="A347" t="str">
        <f t="shared" si="16"/>
        <v>04</v>
      </c>
      <c r="B347">
        <f t="shared" si="17"/>
        <v>0</v>
      </c>
      <c r="C347" t="s">
        <v>220</v>
      </c>
      <c r="D347" t="s">
        <v>604</v>
      </c>
      <c r="E347">
        <f t="shared" ca="1" si="15"/>
        <v>0</v>
      </c>
    </row>
    <row r="348" spans="1:5">
      <c r="A348" t="str">
        <f t="shared" si="16"/>
        <v>05</v>
      </c>
      <c r="B348">
        <f t="shared" si="17"/>
        <v>0</v>
      </c>
      <c r="C348" t="s">
        <v>220</v>
      </c>
      <c r="D348" t="s">
        <v>605</v>
      </c>
      <c r="E348">
        <f t="shared" ca="1" si="15"/>
        <v>0</v>
      </c>
    </row>
    <row r="349" spans="1:5">
      <c r="A349" t="str">
        <f t="shared" si="16"/>
        <v>06</v>
      </c>
      <c r="B349">
        <f t="shared" si="17"/>
        <v>0</v>
      </c>
      <c r="C349" t="s">
        <v>220</v>
      </c>
      <c r="D349" t="s">
        <v>606</v>
      </c>
      <c r="E349">
        <f t="shared" ca="1" si="15"/>
        <v>0</v>
      </c>
    </row>
    <row r="350" spans="1:5">
      <c r="A350" t="str">
        <f t="shared" si="16"/>
        <v>07</v>
      </c>
      <c r="B350">
        <f t="shared" si="17"/>
        <v>0</v>
      </c>
      <c r="C350" t="s">
        <v>220</v>
      </c>
      <c r="D350" t="s">
        <v>607</v>
      </c>
      <c r="E350">
        <f t="shared" ca="1" si="15"/>
        <v>0</v>
      </c>
    </row>
    <row r="351" spans="1:5">
      <c r="A351" t="str">
        <f t="shared" si="16"/>
        <v>08</v>
      </c>
      <c r="B351">
        <f t="shared" si="17"/>
        <v>0</v>
      </c>
      <c r="C351" t="s">
        <v>220</v>
      </c>
      <c r="D351" t="s">
        <v>608</v>
      </c>
      <c r="E351">
        <f t="shared" ca="1" si="15"/>
        <v>0</v>
      </c>
    </row>
    <row r="352" spans="1:5">
      <c r="A352" t="str">
        <f t="shared" si="16"/>
        <v>09</v>
      </c>
      <c r="B352">
        <f t="shared" si="17"/>
        <v>0</v>
      </c>
      <c r="C352" t="s">
        <v>220</v>
      </c>
      <c r="D352" t="s">
        <v>609</v>
      </c>
      <c r="E352">
        <f t="shared" ca="1" si="15"/>
        <v>0</v>
      </c>
    </row>
    <row r="353" spans="1:5">
      <c r="A353" t="str">
        <f t="shared" si="16"/>
        <v>10</v>
      </c>
      <c r="B353">
        <f t="shared" si="17"/>
        <v>0</v>
      </c>
      <c r="C353" t="s">
        <v>220</v>
      </c>
      <c r="D353" t="s">
        <v>610</v>
      </c>
      <c r="E353">
        <f t="shared" ca="1" si="15"/>
        <v>0</v>
      </c>
    </row>
    <row r="354" spans="1:5">
      <c r="A354" t="str">
        <f t="shared" si="16"/>
        <v>11</v>
      </c>
      <c r="B354">
        <f t="shared" si="17"/>
        <v>0</v>
      </c>
      <c r="C354" t="s">
        <v>220</v>
      </c>
      <c r="D354" t="s">
        <v>611</v>
      </c>
      <c r="E354">
        <f t="shared" ca="1" si="15"/>
        <v>0</v>
      </c>
    </row>
    <row r="355" spans="1:5">
      <c r="A355" t="str">
        <f t="shared" si="16"/>
        <v>12</v>
      </c>
      <c r="B355">
        <f t="shared" si="17"/>
        <v>0</v>
      </c>
      <c r="C355" t="s">
        <v>220</v>
      </c>
      <c r="D355" t="s">
        <v>612</v>
      </c>
      <c r="E355">
        <f t="shared" ca="1" si="15"/>
        <v>0</v>
      </c>
    </row>
    <row r="356" spans="1:5">
      <c r="A356" t="str">
        <f t="shared" si="16"/>
        <v>13</v>
      </c>
      <c r="B356">
        <f t="shared" si="17"/>
        <v>0</v>
      </c>
      <c r="C356" t="s">
        <v>220</v>
      </c>
      <c r="D356" t="s">
        <v>613</v>
      </c>
      <c r="E356">
        <f t="shared" ca="1" si="15"/>
        <v>0</v>
      </c>
    </row>
    <row r="357" spans="1:5">
      <c r="A357" t="str">
        <f t="shared" si="16"/>
        <v>100</v>
      </c>
      <c r="B357">
        <f t="shared" si="17"/>
        <v>0</v>
      </c>
      <c r="C357" t="s">
        <v>220</v>
      </c>
      <c r="D357" t="s">
        <v>614</v>
      </c>
      <c r="E357">
        <f t="shared" ca="1" si="15"/>
        <v>0</v>
      </c>
    </row>
    <row r="358" spans="1:5">
      <c r="A358" t="str">
        <f t="shared" si="16"/>
        <v>01</v>
      </c>
      <c r="B358">
        <f t="shared" si="17"/>
        <v>0</v>
      </c>
      <c r="C358" t="s">
        <v>221</v>
      </c>
      <c r="D358" t="s">
        <v>615</v>
      </c>
      <c r="E358">
        <f t="shared" ca="1" si="15"/>
        <v>0</v>
      </c>
    </row>
    <row r="359" spans="1:5">
      <c r="A359" t="str">
        <f t="shared" si="16"/>
        <v>02</v>
      </c>
      <c r="B359">
        <f t="shared" si="17"/>
        <v>0</v>
      </c>
      <c r="C359" t="s">
        <v>221</v>
      </c>
      <c r="D359" t="s">
        <v>616</v>
      </c>
      <c r="E359">
        <f t="shared" ca="1" si="15"/>
        <v>0</v>
      </c>
    </row>
    <row r="360" spans="1:5">
      <c r="A360" t="str">
        <f t="shared" si="16"/>
        <v>03</v>
      </c>
      <c r="B360">
        <f t="shared" si="17"/>
        <v>0</v>
      </c>
      <c r="C360" t="s">
        <v>221</v>
      </c>
      <c r="D360" t="s">
        <v>617</v>
      </c>
      <c r="E360">
        <f t="shared" ca="1" si="15"/>
        <v>0</v>
      </c>
    </row>
    <row r="361" spans="1:5">
      <c r="A361" t="str">
        <f t="shared" si="16"/>
        <v>04</v>
      </c>
      <c r="B361">
        <f t="shared" si="17"/>
        <v>0</v>
      </c>
      <c r="C361" t="s">
        <v>221</v>
      </c>
      <c r="D361" t="s">
        <v>618</v>
      </c>
      <c r="E361">
        <f t="shared" ca="1" si="15"/>
        <v>0</v>
      </c>
    </row>
    <row r="362" spans="1:5">
      <c r="A362" t="str">
        <f t="shared" si="16"/>
        <v>05</v>
      </c>
      <c r="B362">
        <f t="shared" si="17"/>
        <v>0</v>
      </c>
      <c r="C362" t="s">
        <v>221</v>
      </c>
      <c r="D362" t="s">
        <v>619</v>
      </c>
      <c r="E362">
        <f t="shared" ca="1" si="15"/>
        <v>0</v>
      </c>
    </row>
    <row r="363" spans="1:5">
      <c r="A363" t="str">
        <f t="shared" si="16"/>
        <v>06</v>
      </c>
      <c r="B363">
        <f t="shared" si="17"/>
        <v>0</v>
      </c>
      <c r="C363" t="s">
        <v>221</v>
      </c>
      <c r="D363" t="s">
        <v>620</v>
      </c>
      <c r="E363">
        <f t="shared" ca="1" si="15"/>
        <v>0</v>
      </c>
    </row>
    <row r="364" spans="1:5">
      <c r="A364" t="str">
        <f t="shared" si="16"/>
        <v>07</v>
      </c>
      <c r="B364">
        <f t="shared" si="17"/>
        <v>0</v>
      </c>
      <c r="C364" t="s">
        <v>221</v>
      </c>
      <c r="D364" t="s">
        <v>621</v>
      </c>
      <c r="E364">
        <f t="shared" ca="1" si="15"/>
        <v>0</v>
      </c>
    </row>
    <row r="365" spans="1:5">
      <c r="A365" t="str">
        <f t="shared" si="16"/>
        <v>08</v>
      </c>
      <c r="B365">
        <f t="shared" si="17"/>
        <v>0</v>
      </c>
      <c r="C365" t="s">
        <v>221</v>
      </c>
      <c r="D365" t="s">
        <v>622</v>
      </c>
      <c r="E365">
        <f t="shared" ca="1" si="15"/>
        <v>0</v>
      </c>
    </row>
    <row r="366" spans="1:5">
      <c r="A366" t="str">
        <f t="shared" si="16"/>
        <v>09</v>
      </c>
      <c r="B366">
        <f t="shared" si="17"/>
        <v>0</v>
      </c>
      <c r="C366" t="s">
        <v>221</v>
      </c>
      <c r="D366" t="s">
        <v>623</v>
      </c>
      <c r="E366">
        <f t="shared" ca="1" si="15"/>
        <v>0</v>
      </c>
    </row>
    <row r="367" spans="1:5">
      <c r="A367" t="str">
        <f t="shared" si="16"/>
        <v>10</v>
      </c>
      <c r="B367">
        <f t="shared" si="17"/>
        <v>0</v>
      </c>
      <c r="C367" t="s">
        <v>221</v>
      </c>
      <c r="D367" t="s">
        <v>624</v>
      </c>
      <c r="E367">
        <f t="shared" ca="1" si="15"/>
        <v>0</v>
      </c>
    </row>
    <row r="368" spans="1:5">
      <c r="A368" t="str">
        <f t="shared" si="16"/>
        <v>11</v>
      </c>
      <c r="B368">
        <f t="shared" si="17"/>
        <v>0</v>
      </c>
      <c r="C368" t="s">
        <v>221</v>
      </c>
      <c r="D368" t="s">
        <v>625</v>
      </c>
      <c r="E368">
        <f t="shared" ca="1" si="15"/>
        <v>0</v>
      </c>
    </row>
    <row r="369" spans="1:5">
      <c r="A369" t="str">
        <f t="shared" si="16"/>
        <v>12</v>
      </c>
      <c r="B369">
        <f t="shared" si="17"/>
        <v>0</v>
      </c>
      <c r="C369" t="s">
        <v>221</v>
      </c>
      <c r="D369" t="s">
        <v>626</v>
      </c>
      <c r="E369">
        <f t="shared" ca="1" si="15"/>
        <v>0</v>
      </c>
    </row>
    <row r="370" spans="1:5">
      <c r="A370" t="str">
        <f t="shared" si="16"/>
        <v>13</v>
      </c>
      <c r="B370">
        <f t="shared" si="17"/>
        <v>0</v>
      </c>
      <c r="C370" t="s">
        <v>221</v>
      </c>
      <c r="D370" t="s">
        <v>627</v>
      </c>
      <c r="E370">
        <f t="shared" ca="1" si="15"/>
        <v>0</v>
      </c>
    </row>
    <row r="371" spans="1:5">
      <c r="A371" t="str">
        <f t="shared" si="16"/>
        <v>100</v>
      </c>
      <c r="B371">
        <f t="shared" si="17"/>
        <v>0</v>
      </c>
      <c r="C371" t="s">
        <v>221</v>
      </c>
      <c r="D371" t="s">
        <v>628</v>
      </c>
      <c r="E371">
        <f t="shared" ca="1" si="15"/>
        <v>0</v>
      </c>
    </row>
    <row r="372" spans="1:5">
      <c r="A372" t="str">
        <f t="shared" si="16"/>
        <v>01</v>
      </c>
      <c r="B372">
        <f t="shared" si="17"/>
        <v>0</v>
      </c>
      <c r="C372" t="s">
        <v>222</v>
      </c>
      <c r="D372" t="s">
        <v>629</v>
      </c>
      <c r="E372">
        <f t="shared" ca="1" si="15"/>
        <v>0</v>
      </c>
    </row>
    <row r="373" spans="1:5">
      <c r="A373" t="str">
        <f t="shared" si="16"/>
        <v>02</v>
      </c>
      <c r="B373">
        <f t="shared" si="17"/>
        <v>0</v>
      </c>
      <c r="C373" t="s">
        <v>222</v>
      </c>
      <c r="D373" t="s">
        <v>630</v>
      </c>
      <c r="E373">
        <f t="shared" ca="1" si="15"/>
        <v>0</v>
      </c>
    </row>
    <row r="374" spans="1:5">
      <c r="A374" t="str">
        <f t="shared" si="16"/>
        <v>03</v>
      </c>
      <c r="B374">
        <f t="shared" si="17"/>
        <v>0</v>
      </c>
      <c r="C374" t="s">
        <v>222</v>
      </c>
      <c r="D374" t="s">
        <v>631</v>
      </c>
      <c r="E374">
        <f t="shared" ca="1" si="15"/>
        <v>0</v>
      </c>
    </row>
    <row r="375" spans="1:5">
      <c r="A375" t="str">
        <f t="shared" si="16"/>
        <v>04</v>
      </c>
      <c r="B375">
        <f t="shared" si="17"/>
        <v>0</v>
      </c>
      <c r="C375" t="s">
        <v>222</v>
      </c>
      <c r="D375" t="s">
        <v>632</v>
      </c>
      <c r="E375">
        <f t="shared" ca="1" si="15"/>
        <v>0</v>
      </c>
    </row>
    <row r="376" spans="1:5">
      <c r="A376" t="str">
        <f t="shared" si="16"/>
        <v>05</v>
      </c>
      <c r="B376">
        <f t="shared" si="17"/>
        <v>0</v>
      </c>
      <c r="C376" t="s">
        <v>222</v>
      </c>
      <c r="D376" t="s">
        <v>633</v>
      </c>
      <c r="E376">
        <f t="shared" ca="1" si="15"/>
        <v>0</v>
      </c>
    </row>
    <row r="377" spans="1:5">
      <c r="A377" t="str">
        <f t="shared" si="16"/>
        <v>06</v>
      </c>
      <c r="B377">
        <f t="shared" si="17"/>
        <v>0</v>
      </c>
      <c r="C377" t="s">
        <v>222</v>
      </c>
      <c r="D377" t="s">
        <v>634</v>
      </c>
      <c r="E377">
        <f t="shared" ca="1" si="15"/>
        <v>0</v>
      </c>
    </row>
    <row r="378" spans="1:5">
      <c r="A378" t="str">
        <f t="shared" si="16"/>
        <v>07</v>
      </c>
      <c r="B378">
        <f t="shared" si="17"/>
        <v>0</v>
      </c>
      <c r="C378" t="s">
        <v>222</v>
      </c>
      <c r="D378" t="s">
        <v>635</v>
      </c>
      <c r="E378">
        <f t="shared" ca="1" si="15"/>
        <v>0</v>
      </c>
    </row>
    <row r="379" spans="1:5">
      <c r="A379" t="str">
        <f t="shared" si="16"/>
        <v>08</v>
      </c>
      <c r="B379">
        <f t="shared" si="17"/>
        <v>0</v>
      </c>
      <c r="C379" t="s">
        <v>222</v>
      </c>
      <c r="D379" t="s">
        <v>636</v>
      </c>
      <c r="E379">
        <f t="shared" ca="1" si="15"/>
        <v>0</v>
      </c>
    </row>
    <row r="380" spans="1:5">
      <c r="A380" t="str">
        <f t="shared" si="16"/>
        <v>09</v>
      </c>
      <c r="B380">
        <f t="shared" si="17"/>
        <v>0</v>
      </c>
      <c r="C380" t="s">
        <v>222</v>
      </c>
      <c r="D380" t="s">
        <v>637</v>
      </c>
      <c r="E380">
        <f t="shared" ca="1" si="15"/>
        <v>0</v>
      </c>
    </row>
    <row r="381" spans="1:5">
      <c r="A381" t="str">
        <f t="shared" si="16"/>
        <v>10</v>
      </c>
      <c r="B381">
        <f t="shared" si="17"/>
        <v>0</v>
      </c>
      <c r="C381" t="s">
        <v>222</v>
      </c>
      <c r="D381" t="s">
        <v>638</v>
      </c>
      <c r="E381">
        <f t="shared" ca="1" si="15"/>
        <v>0</v>
      </c>
    </row>
    <row r="382" spans="1:5">
      <c r="A382" t="str">
        <f t="shared" si="16"/>
        <v>11</v>
      </c>
      <c r="B382">
        <f t="shared" si="17"/>
        <v>0</v>
      </c>
      <c r="C382" t="s">
        <v>222</v>
      </c>
      <c r="D382" t="s">
        <v>639</v>
      </c>
      <c r="E382">
        <f t="shared" ca="1" si="15"/>
        <v>0</v>
      </c>
    </row>
    <row r="383" spans="1:5">
      <c r="A383" t="str">
        <f t="shared" si="16"/>
        <v>12</v>
      </c>
      <c r="B383">
        <f t="shared" si="17"/>
        <v>0</v>
      </c>
      <c r="C383" t="s">
        <v>222</v>
      </c>
      <c r="D383" t="s">
        <v>640</v>
      </c>
      <c r="E383">
        <f t="shared" ca="1" si="15"/>
        <v>0</v>
      </c>
    </row>
    <row r="384" spans="1:5">
      <c r="A384" t="str">
        <f t="shared" si="16"/>
        <v>13</v>
      </c>
      <c r="B384">
        <f t="shared" si="17"/>
        <v>0</v>
      </c>
      <c r="C384" t="s">
        <v>222</v>
      </c>
      <c r="D384" t="s">
        <v>641</v>
      </c>
      <c r="E384">
        <f t="shared" ca="1" si="15"/>
        <v>0</v>
      </c>
    </row>
    <row r="385" spans="1:5">
      <c r="A385" t="str">
        <f t="shared" si="16"/>
        <v>100</v>
      </c>
      <c r="B385">
        <f t="shared" si="17"/>
        <v>0</v>
      </c>
      <c r="C385" t="s">
        <v>222</v>
      </c>
      <c r="D385" t="s">
        <v>642</v>
      </c>
      <c r="E385">
        <f t="shared" ca="1" si="15"/>
        <v>0</v>
      </c>
    </row>
    <row r="386" spans="1:5">
      <c r="A386" t="str">
        <f t="shared" si="16"/>
        <v>01</v>
      </c>
      <c r="B386">
        <f t="shared" si="17"/>
        <v>0</v>
      </c>
      <c r="C386" t="s">
        <v>223</v>
      </c>
      <c r="D386" t="s">
        <v>643</v>
      </c>
      <c r="E386">
        <f t="shared" ca="1" si="15"/>
        <v>0</v>
      </c>
    </row>
    <row r="387" spans="1:5">
      <c r="A387" t="str">
        <f t="shared" si="16"/>
        <v>02</v>
      </c>
      <c r="B387">
        <f t="shared" si="17"/>
        <v>0</v>
      </c>
      <c r="C387" t="s">
        <v>223</v>
      </c>
      <c r="D387" t="s">
        <v>644</v>
      </c>
      <c r="E387">
        <f t="shared" ca="1" si="15"/>
        <v>0</v>
      </c>
    </row>
    <row r="388" spans="1:5">
      <c r="A388" t="str">
        <f t="shared" si="16"/>
        <v>03</v>
      </c>
      <c r="B388">
        <f t="shared" si="17"/>
        <v>0</v>
      </c>
      <c r="C388" t="s">
        <v>223</v>
      </c>
      <c r="D388" t="s">
        <v>645</v>
      </c>
      <c r="E388">
        <f t="shared" ca="1" si="15"/>
        <v>0</v>
      </c>
    </row>
    <row r="389" spans="1:5">
      <c r="A389" t="str">
        <f t="shared" si="16"/>
        <v>04</v>
      </c>
      <c r="B389">
        <f t="shared" si="17"/>
        <v>0</v>
      </c>
      <c r="C389" t="s">
        <v>223</v>
      </c>
      <c r="D389" t="s">
        <v>646</v>
      </c>
      <c r="E389">
        <f t="shared" ca="1" si="15"/>
        <v>0</v>
      </c>
    </row>
    <row r="390" spans="1:5">
      <c r="A390" t="str">
        <f t="shared" si="16"/>
        <v>05</v>
      </c>
      <c r="B390">
        <f t="shared" si="17"/>
        <v>0</v>
      </c>
      <c r="C390" t="s">
        <v>223</v>
      </c>
      <c r="D390" t="s">
        <v>647</v>
      </c>
      <c r="E390">
        <f t="shared" ca="1" si="15"/>
        <v>0</v>
      </c>
    </row>
    <row r="391" spans="1:5">
      <c r="A391" t="str">
        <f t="shared" si="16"/>
        <v>06</v>
      </c>
      <c r="B391">
        <f t="shared" si="17"/>
        <v>0</v>
      </c>
      <c r="C391" t="s">
        <v>223</v>
      </c>
      <c r="D391" t="s">
        <v>648</v>
      </c>
      <c r="E391">
        <f t="shared" ca="1" si="15"/>
        <v>0</v>
      </c>
    </row>
    <row r="392" spans="1:5">
      <c r="A392" t="str">
        <f t="shared" si="16"/>
        <v>07</v>
      </c>
      <c r="B392">
        <f t="shared" si="17"/>
        <v>0</v>
      </c>
      <c r="C392" t="s">
        <v>223</v>
      </c>
      <c r="D392" t="s">
        <v>649</v>
      </c>
      <c r="E392">
        <f t="shared" ref="E392:E455" ca="1" si="18">IFERROR(IF(B392=0,VLOOKUP(C392,INDIRECT($G$4&amp;$H$4),MATCH($A392,INDIRECT($G$4&amp;$I$4),0),0),VLOOKUP(C392,INDIRECT($G$5&amp;$H$5),MATCH($A392,INDIRECT($G$5&amp;$I$5),0),FALSE)),0)</f>
        <v>0</v>
      </c>
    </row>
    <row r="393" spans="1:5">
      <c r="A393" t="str">
        <f t="shared" ref="A393:A456" si="19">MID(D393,LEN(C393)+2,LEN(D393)-LEN(C393))</f>
        <v>08</v>
      </c>
      <c r="B393">
        <f t="shared" ref="B393:B456" si="20">IF(IFERROR(FIND("PU",D393,1),0)&lt;&gt;0,"PU",0)</f>
        <v>0</v>
      </c>
      <c r="C393" t="s">
        <v>223</v>
      </c>
      <c r="D393" t="s">
        <v>650</v>
      </c>
      <c r="E393">
        <f t="shared" ca="1" si="18"/>
        <v>0</v>
      </c>
    </row>
    <row r="394" spans="1:5">
      <c r="A394" t="str">
        <f t="shared" si="19"/>
        <v>09</v>
      </c>
      <c r="B394">
        <f t="shared" si="20"/>
        <v>0</v>
      </c>
      <c r="C394" t="s">
        <v>223</v>
      </c>
      <c r="D394" t="s">
        <v>651</v>
      </c>
      <c r="E394">
        <f t="shared" ca="1" si="18"/>
        <v>0</v>
      </c>
    </row>
    <row r="395" spans="1:5">
      <c r="A395" t="str">
        <f t="shared" si="19"/>
        <v>10</v>
      </c>
      <c r="B395">
        <f t="shared" si="20"/>
        <v>0</v>
      </c>
      <c r="C395" t="s">
        <v>223</v>
      </c>
      <c r="D395" t="s">
        <v>652</v>
      </c>
      <c r="E395">
        <f t="shared" ca="1" si="18"/>
        <v>0</v>
      </c>
    </row>
    <row r="396" spans="1:5">
      <c r="A396" t="str">
        <f t="shared" si="19"/>
        <v>11</v>
      </c>
      <c r="B396">
        <f t="shared" si="20"/>
        <v>0</v>
      </c>
      <c r="C396" t="s">
        <v>223</v>
      </c>
      <c r="D396" t="s">
        <v>653</v>
      </c>
      <c r="E396">
        <f t="shared" ca="1" si="18"/>
        <v>0</v>
      </c>
    </row>
    <row r="397" spans="1:5">
      <c r="A397" t="str">
        <f t="shared" si="19"/>
        <v>12</v>
      </c>
      <c r="B397">
        <f t="shared" si="20"/>
        <v>0</v>
      </c>
      <c r="C397" t="s">
        <v>223</v>
      </c>
      <c r="D397" t="s">
        <v>654</v>
      </c>
      <c r="E397">
        <f t="shared" ca="1" si="18"/>
        <v>0</v>
      </c>
    </row>
    <row r="398" spans="1:5">
      <c r="A398" t="str">
        <f t="shared" si="19"/>
        <v>13</v>
      </c>
      <c r="B398">
        <f t="shared" si="20"/>
        <v>0</v>
      </c>
      <c r="C398" t="s">
        <v>223</v>
      </c>
      <c r="D398" t="s">
        <v>655</v>
      </c>
      <c r="E398">
        <f t="shared" ca="1" si="18"/>
        <v>0</v>
      </c>
    </row>
    <row r="399" spans="1:5">
      <c r="A399" t="str">
        <f t="shared" si="19"/>
        <v>100</v>
      </c>
      <c r="B399">
        <f t="shared" si="20"/>
        <v>0</v>
      </c>
      <c r="C399" t="s">
        <v>223</v>
      </c>
      <c r="D399" t="s">
        <v>656</v>
      </c>
      <c r="E399">
        <f t="shared" ca="1" si="18"/>
        <v>0</v>
      </c>
    </row>
    <row r="400" spans="1:5">
      <c r="A400" t="str">
        <f t="shared" si="19"/>
        <v>01</v>
      </c>
      <c r="B400">
        <f t="shared" si="20"/>
        <v>0</v>
      </c>
      <c r="C400" t="s">
        <v>224</v>
      </c>
      <c r="D400" t="s">
        <v>657</v>
      </c>
      <c r="E400">
        <f t="shared" ca="1" si="18"/>
        <v>0</v>
      </c>
    </row>
    <row r="401" spans="1:5">
      <c r="A401" t="str">
        <f t="shared" si="19"/>
        <v>02</v>
      </c>
      <c r="B401">
        <f t="shared" si="20"/>
        <v>0</v>
      </c>
      <c r="C401" t="s">
        <v>224</v>
      </c>
      <c r="D401" t="s">
        <v>658</v>
      </c>
      <c r="E401">
        <f t="shared" ca="1" si="18"/>
        <v>0</v>
      </c>
    </row>
    <row r="402" spans="1:5">
      <c r="A402" t="str">
        <f t="shared" si="19"/>
        <v>03</v>
      </c>
      <c r="B402">
        <f t="shared" si="20"/>
        <v>0</v>
      </c>
      <c r="C402" t="s">
        <v>224</v>
      </c>
      <c r="D402" t="s">
        <v>659</v>
      </c>
      <c r="E402">
        <f t="shared" ca="1" si="18"/>
        <v>0</v>
      </c>
    </row>
    <row r="403" spans="1:5">
      <c r="A403" t="str">
        <f t="shared" si="19"/>
        <v>04</v>
      </c>
      <c r="B403">
        <f t="shared" si="20"/>
        <v>0</v>
      </c>
      <c r="C403" t="s">
        <v>224</v>
      </c>
      <c r="D403" t="s">
        <v>660</v>
      </c>
      <c r="E403">
        <f t="shared" ca="1" si="18"/>
        <v>0</v>
      </c>
    </row>
    <row r="404" spans="1:5">
      <c r="A404" t="str">
        <f t="shared" si="19"/>
        <v>05</v>
      </c>
      <c r="B404">
        <f t="shared" si="20"/>
        <v>0</v>
      </c>
      <c r="C404" t="s">
        <v>224</v>
      </c>
      <c r="D404" t="s">
        <v>661</v>
      </c>
      <c r="E404">
        <f t="shared" ca="1" si="18"/>
        <v>0</v>
      </c>
    </row>
    <row r="405" spans="1:5">
      <c r="A405" t="str">
        <f t="shared" si="19"/>
        <v>06</v>
      </c>
      <c r="B405">
        <f t="shared" si="20"/>
        <v>0</v>
      </c>
      <c r="C405" t="s">
        <v>224</v>
      </c>
      <c r="D405" t="s">
        <v>662</v>
      </c>
      <c r="E405">
        <f t="shared" ca="1" si="18"/>
        <v>0</v>
      </c>
    </row>
    <row r="406" spans="1:5">
      <c r="A406" t="str">
        <f t="shared" si="19"/>
        <v>07</v>
      </c>
      <c r="B406">
        <f t="shared" si="20"/>
        <v>0</v>
      </c>
      <c r="C406" t="s">
        <v>224</v>
      </c>
      <c r="D406" t="s">
        <v>663</v>
      </c>
      <c r="E406">
        <f t="shared" ca="1" si="18"/>
        <v>0</v>
      </c>
    </row>
    <row r="407" spans="1:5">
      <c r="A407" t="str">
        <f t="shared" si="19"/>
        <v>08</v>
      </c>
      <c r="B407">
        <f t="shared" si="20"/>
        <v>0</v>
      </c>
      <c r="C407" t="s">
        <v>224</v>
      </c>
      <c r="D407" t="s">
        <v>664</v>
      </c>
      <c r="E407">
        <f t="shared" ca="1" si="18"/>
        <v>0</v>
      </c>
    </row>
    <row r="408" spans="1:5">
      <c r="A408" t="str">
        <f t="shared" si="19"/>
        <v>09</v>
      </c>
      <c r="B408">
        <f t="shared" si="20"/>
        <v>0</v>
      </c>
      <c r="C408" t="s">
        <v>224</v>
      </c>
      <c r="D408" t="s">
        <v>665</v>
      </c>
      <c r="E408">
        <f t="shared" ca="1" si="18"/>
        <v>0</v>
      </c>
    </row>
    <row r="409" spans="1:5">
      <c r="A409" t="str">
        <f t="shared" si="19"/>
        <v>10</v>
      </c>
      <c r="B409">
        <f t="shared" si="20"/>
        <v>0</v>
      </c>
      <c r="C409" t="s">
        <v>224</v>
      </c>
      <c r="D409" t="s">
        <v>666</v>
      </c>
      <c r="E409">
        <f t="shared" ca="1" si="18"/>
        <v>0</v>
      </c>
    </row>
    <row r="410" spans="1:5">
      <c r="A410" t="str">
        <f t="shared" si="19"/>
        <v>11</v>
      </c>
      <c r="B410">
        <f t="shared" si="20"/>
        <v>0</v>
      </c>
      <c r="C410" t="s">
        <v>224</v>
      </c>
      <c r="D410" t="s">
        <v>667</v>
      </c>
      <c r="E410">
        <f t="shared" ca="1" si="18"/>
        <v>0</v>
      </c>
    </row>
    <row r="411" spans="1:5">
      <c r="A411" t="str">
        <f t="shared" si="19"/>
        <v>12</v>
      </c>
      <c r="B411">
        <f t="shared" si="20"/>
        <v>0</v>
      </c>
      <c r="C411" t="s">
        <v>224</v>
      </c>
      <c r="D411" t="s">
        <v>668</v>
      </c>
      <c r="E411">
        <f t="shared" ca="1" si="18"/>
        <v>0</v>
      </c>
    </row>
    <row r="412" spans="1:5">
      <c r="A412" t="str">
        <f t="shared" si="19"/>
        <v>13</v>
      </c>
      <c r="B412">
        <f t="shared" si="20"/>
        <v>0</v>
      </c>
      <c r="C412" t="s">
        <v>224</v>
      </c>
      <c r="D412" t="s">
        <v>669</v>
      </c>
      <c r="E412">
        <f t="shared" ca="1" si="18"/>
        <v>0</v>
      </c>
    </row>
    <row r="413" spans="1:5">
      <c r="A413" t="str">
        <f t="shared" si="19"/>
        <v>100</v>
      </c>
      <c r="B413">
        <f t="shared" si="20"/>
        <v>0</v>
      </c>
      <c r="C413" t="s">
        <v>224</v>
      </c>
      <c r="D413" t="s">
        <v>670</v>
      </c>
      <c r="E413">
        <f t="shared" ca="1" si="18"/>
        <v>0</v>
      </c>
    </row>
    <row r="414" spans="1:5">
      <c r="A414" t="str">
        <f t="shared" si="19"/>
        <v>01</v>
      </c>
      <c r="B414">
        <f t="shared" si="20"/>
        <v>0</v>
      </c>
      <c r="C414" t="s">
        <v>225</v>
      </c>
      <c r="D414" t="s">
        <v>671</v>
      </c>
      <c r="E414">
        <f t="shared" ca="1" si="18"/>
        <v>0</v>
      </c>
    </row>
    <row r="415" spans="1:5">
      <c r="A415" t="str">
        <f t="shared" si="19"/>
        <v>02</v>
      </c>
      <c r="B415">
        <f t="shared" si="20"/>
        <v>0</v>
      </c>
      <c r="C415" t="s">
        <v>225</v>
      </c>
      <c r="D415" t="s">
        <v>672</v>
      </c>
      <c r="E415">
        <f t="shared" ca="1" si="18"/>
        <v>0</v>
      </c>
    </row>
    <row r="416" spans="1:5">
      <c r="A416" t="str">
        <f t="shared" si="19"/>
        <v>03</v>
      </c>
      <c r="B416">
        <f t="shared" si="20"/>
        <v>0</v>
      </c>
      <c r="C416" t="s">
        <v>225</v>
      </c>
      <c r="D416" t="s">
        <v>673</v>
      </c>
      <c r="E416">
        <f t="shared" ca="1" si="18"/>
        <v>0</v>
      </c>
    </row>
    <row r="417" spans="1:5">
      <c r="A417" t="str">
        <f t="shared" si="19"/>
        <v>04</v>
      </c>
      <c r="B417">
        <f t="shared" si="20"/>
        <v>0</v>
      </c>
      <c r="C417" t="s">
        <v>225</v>
      </c>
      <c r="D417" t="s">
        <v>674</v>
      </c>
      <c r="E417">
        <f t="shared" ca="1" si="18"/>
        <v>0</v>
      </c>
    </row>
    <row r="418" spans="1:5">
      <c r="A418" t="str">
        <f t="shared" si="19"/>
        <v>05</v>
      </c>
      <c r="B418">
        <f t="shared" si="20"/>
        <v>0</v>
      </c>
      <c r="C418" t="s">
        <v>225</v>
      </c>
      <c r="D418" t="s">
        <v>675</v>
      </c>
      <c r="E418">
        <f t="shared" ca="1" si="18"/>
        <v>0</v>
      </c>
    </row>
    <row r="419" spans="1:5">
      <c r="A419" t="str">
        <f t="shared" si="19"/>
        <v>06</v>
      </c>
      <c r="B419">
        <f t="shared" si="20"/>
        <v>0</v>
      </c>
      <c r="C419" t="s">
        <v>225</v>
      </c>
      <c r="D419" t="s">
        <v>676</v>
      </c>
      <c r="E419">
        <f t="shared" ca="1" si="18"/>
        <v>0</v>
      </c>
    </row>
    <row r="420" spans="1:5">
      <c r="A420" t="str">
        <f t="shared" si="19"/>
        <v>07</v>
      </c>
      <c r="B420">
        <f t="shared" si="20"/>
        <v>0</v>
      </c>
      <c r="C420" t="s">
        <v>225</v>
      </c>
      <c r="D420" t="s">
        <v>677</v>
      </c>
      <c r="E420">
        <f t="shared" ca="1" si="18"/>
        <v>0</v>
      </c>
    </row>
    <row r="421" spans="1:5">
      <c r="A421" t="str">
        <f t="shared" si="19"/>
        <v>08</v>
      </c>
      <c r="B421">
        <f t="shared" si="20"/>
        <v>0</v>
      </c>
      <c r="C421" t="s">
        <v>225</v>
      </c>
      <c r="D421" t="s">
        <v>678</v>
      </c>
      <c r="E421">
        <f t="shared" ca="1" si="18"/>
        <v>0</v>
      </c>
    </row>
    <row r="422" spans="1:5">
      <c r="A422" t="str">
        <f t="shared" si="19"/>
        <v>09</v>
      </c>
      <c r="B422">
        <f t="shared" si="20"/>
        <v>0</v>
      </c>
      <c r="C422" t="s">
        <v>225</v>
      </c>
      <c r="D422" t="s">
        <v>679</v>
      </c>
      <c r="E422">
        <f t="shared" ca="1" si="18"/>
        <v>0</v>
      </c>
    </row>
    <row r="423" spans="1:5">
      <c r="A423" t="str">
        <f t="shared" si="19"/>
        <v>10</v>
      </c>
      <c r="B423">
        <f t="shared" si="20"/>
        <v>0</v>
      </c>
      <c r="C423" t="s">
        <v>225</v>
      </c>
      <c r="D423" t="s">
        <v>680</v>
      </c>
      <c r="E423">
        <f t="shared" ca="1" si="18"/>
        <v>0</v>
      </c>
    </row>
    <row r="424" spans="1:5">
      <c r="A424" t="str">
        <f t="shared" si="19"/>
        <v>11</v>
      </c>
      <c r="B424">
        <f t="shared" si="20"/>
        <v>0</v>
      </c>
      <c r="C424" t="s">
        <v>225</v>
      </c>
      <c r="D424" t="s">
        <v>681</v>
      </c>
      <c r="E424">
        <f t="shared" ca="1" si="18"/>
        <v>0</v>
      </c>
    </row>
    <row r="425" spans="1:5">
      <c r="A425" t="str">
        <f t="shared" si="19"/>
        <v>12</v>
      </c>
      <c r="B425">
        <f t="shared" si="20"/>
        <v>0</v>
      </c>
      <c r="C425" t="s">
        <v>225</v>
      </c>
      <c r="D425" t="s">
        <v>682</v>
      </c>
      <c r="E425">
        <f t="shared" ca="1" si="18"/>
        <v>0</v>
      </c>
    </row>
    <row r="426" spans="1:5">
      <c r="A426" t="str">
        <f t="shared" si="19"/>
        <v>13</v>
      </c>
      <c r="B426">
        <f t="shared" si="20"/>
        <v>0</v>
      </c>
      <c r="C426" t="s">
        <v>225</v>
      </c>
      <c r="D426" t="s">
        <v>683</v>
      </c>
      <c r="E426">
        <f t="shared" ca="1" si="18"/>
        <v>0</v>
      </c>
    </row>
    <row r="427" spans="1:5">
      <c r="A427" t="str">
        <f t="shared" si="19"/>
        <v>100</v>
      </c>
      <c r="B427">
        <f t="shared" si="20"/>
        <v>0</v>
      </c>
      <c r="C427" t="s">
        <v>225</v>
      </c>
      <c r="D427" t="s">
        <v>684</v>
      </c>
      <c r="E427">
        <f t="shared" ca="1" si="18"/>
        <v>0</v>
      </c>
    </row>
    <row r="428" spans="1:5">
      <c r="A428" t="str">
        <f t="shared" si="19"/>
        <v>01</v>
      </c>
      <c r="B428">
        <f t="shared" si="20"/>
        <v>0</v>
      </c>
      <c r="C428" t="s">
        <v>226</v>
      </c>
      <c r="D428" t="s">
        <v>685</v>
      </c>
      <c r="E428">
        <f t="shared" ca="1" si="18"/>
        <v>0</v>
      </c>
    </row>
    <row r="429" spans="1:5">
      <c r="A429" t="str">
        <f t="shared" si="19"/>
        <v>02</v>
      </c>
      <c r="B429">
        <f t="shared" si="20"/>
        <v>0</v>
      </c>
      <c r="C429" t="s">
        <v>226</v>
      </c>
      <c r="D429" t="s">
        <v>686</v>
      </c>
      <c r="E429">
        <f t="shared" ca="1" si="18"/>
        <v>0</v>
      </c>
    </row>
    <row r="430" spans="1:5">
      <c r="A430" t="str">
        <f t="shared" si="19"/>
        <v>03</v>
      </c>
      <c r="B430">
        <f t="shared" si="20"/>
        <v>0</v>
      </c>
      <c r="C430" t="s">
        <v>226</v>
      </c>
      <c r="D430" t="s">
        <v>687</v>
      </c>
      <c r="E430">
        <f t="shared" ca="1" si="18"/>
        <v>0</v>
      </c>
    </row>
    <row r="431" spans="1:5">
      <c r="A431" t="str">
        <f t="shared" si="19"/>
        <v>04</v>
      </c>
      <c r="B431">
        <f t="shared" si="20"/>
        <v>0</v>
      </c>
      <c r="C431" t="s">
        <v>226</v>
      </c>
      <c r="D431" t="s">
        <v>688</v>
      </c>
      <c r="E431">
        <f t="shared" ca="1" si="18"/>
        <v>0</v>
      </c>
    </row>
    <row r="432" spans="1:5">
      <c r="A432" t="str">
        <f t="shared" si="19"/>
        <v>05</v>
      </c>
      <c r="B432">
        <f t="shared" si="20"/>
        <v>0</v>
      </c>
      <c r="C432" t="s">
        <v>226</v>
      </c>
      <c r="D432" t="s">
        <v>689</v>
      </c>
      <c r="E432">
        <f t="shared" ca="1" si="18"/>
        <v>0</v>
      </c>
    </row>
    <row r="433" spans="1:5">
      <c r="A433" t="str">
        <f t="shared" si="19"/>
        <v>06</v>
      </c>
      <c r="B433">
        <f t="shared" si="20"/>
        <v>0</v>
      </c>
      <c r="C433" t="s">
        <v>226</v>
      </c>
      <c r="D433" t="s">
        <v>690</v>
      </c>
      <c r="E433">
        <f t="shared" ca="1" si="18"/>
        <v>0</v>
      </c>
    </row>
    <row r="434" spans="1:5">
      <c r="A434" t="str">
        <f t="shared" si="19"/>
        <v>07</v>
      </c>
      <c r="B434">
        <f t="shared" si="20"/>
        <v>0</v>
      </c>
      <c r="C434" t="s">
        <v>226</v>
      </c>
      <c r="D434" t="s">
        <v>691</v>
      </c>
      <c r="E434">
        <f t="shared" ca="1" si="18"/>
        <v>0</v>
      </c>
    </row>
    <row r="435" spans="1:5">
      <c r="A435" t="str">
        <f t="shared" si="19"/>
        <v>08</v>
      </c>
      <c r="B435">
        <f t="shared" si="20"/>
        <v>0</v>
      </c>
      <c r="C435" t="s">
        <v>226</v>
      </c>
      <c r="D435" t="s">
        <v>692</v>
      </c>
      <c r="E435">
        <f t="shared" ca="1" si="18"/>
        <v>0</v>
      </c>
    </row>
    <row r="436" spans="1:5">
      <c r="A436" t="str">
        <f t="shared" si="19"/>
        <v>09</v>
      </c>
      <c r="B436">
        <f t="shared" si="20"/>
        <v>0</v>
      </c>
      <c r="C436" t="s">
        <v>226</v>
      </c>
      <c r="D436" t="s">
        <v>693</v>
      </c>
      <c r="E436">
        <f t="shared" ca="1" si="18"/>
        <v>0</v>
      </c>
    </row>
    <row r="437" spans="1:5">
      <c r="A437" t="str">
        <f t="shared" si="19"/>
        <v>10</v>
      </c>
      <c r="B437">
        <f t="shared" si="20"/>
        <v>0</v>
      </c>
      <c r="C437" t="s">
        <v>226</v>
      </c>
      <c r="D437" t="s">
        <v>694</v>
      </c>
      <c r="E437">
        <f t="shared" ca="1" si="18"/>
        <v>0</v>
      </c>
    </row>
    <row r="438" spans="1:5">
      <c r="A438" t="str">
        <f t="shared" si="19"/>
        <v>11</v>
      </c>
      <c r="B438">
        <f t="shared" si="20"/>
        <v>0</v>
      </c>
      <c r="C438" t="s">
        <v>226</v>
      </c>
      <c r="D438" t="s">
        <v>695</v>
      </c>
      <c r="E438">
        <f t="shared" ca="1" si="18"/>
        <v>0</v>
      </c>
    </row>
    <row r="439" spans="1:5">
      <c r="A439" t="str">
        <f t="shared" si="19"/>
        <v>12</v>
      </c>
      <c r="B439">
        <f t="shared" si="20"/>
        <v>0</v>
      </c>
      <c r="C439" t="s">
        <v>226</v>
      </c>
      <c r="D439" t="s">
        <v>696</v>
      </c>
      <c r="E439">
        <f t="shared" ca="1" si="18"/>
        <v>0</v>
      </c>
    </row>
    <row r="440" spans="1:5">
      <c r="A440" t="str">
        <f t="shared" si="19"/>
        <v>13</v>
      </c>
      <c r="B440">
        <f t="shared" si="20"/>
        <v>0</v>
      </c>
      <c r="C440" t="s">
        <v>226</v>
      </c>
      <c r="D440" t="s">
        <v>697</v>
      </c>
      <c r="E440">
        <f t="shared" ca="1" si="18"/>
        <v>0</v>
      </c>
    </row>
    <row r="441" spans="1:5">
      <c r="A441" t="str">
        <f t="shared" si="19"/>
        <v>100</v>
      </c>
      <c r="B441">
        <f t="shared" si="20"/>
        <v>0</v>
      </c>
      <c r="C441" t="s">
        <v>226</v>
      </c>
      <c r="D441" t="s">
        <v>698</v>
      </c>
      <c r="E441">
        <f t="shared" ca="1" si="18"/>
        <v>0</v>
      </c>
    </row>
    <row r="442" spans="1:5">
      <c r="A442" t="str">
        <f t="shared" si="19"/>
        <v>01</v>
      </c>
      <c r="B442">
        <f t="shared" si="20"/>
        <v>0</v>
      </c>
      <c r="C442" t="s">
        <v>227</v>
      </c>
      <c r="D442" t="s">
        <v>699</v>
      </c>
      <c r="E442">
        <f t="shared" ca="1" si="18"/>
        <v>0</v>
      </c>
    </row>
    <row r="443" spans="1:5">
      <c r="A443" t="str">
        <f t="shared" si="19"/>
        <v>02</v>
      </c>
      <c r="B443">
        <f t="shared" si="20"/>
        <v>0</v>
      </c>
      <c r="C443" t="s">
        <v>227</v>
      </c>
      <c r="D443" t="s">
        <v>700</v>
      </c>
      <c r="E443">
        <f t="shared" ca="1" si="18"/>
        <v>0</v>
      </c>
    </row>
    <row r="444" spans="1:5">
      <c r="A444" t="str">
        <f t="shared" si="19"/>
        <v>03</v>
      </c>
      <c r="B444">
        <f t="shared" si="20"/>
        <v>0</v>
      </c>
      <c r="C444" t="s">
        <v>227</v>
      </c>
      <c r="D444" t="s">
        <v>701</v>
      </c>
      <c r="E444">
        <f t="shared" ca="1" si="18"/>
        <v>0</v>
      </c>
    </row>
    <row r="445" spans="1:5">
      <c r="A445" t="str">
        <f t="shared" si="19"/>
        <v>04</v>
      </c>
      <c r="B445">
        <f t="shared" si="20"/>
        <v>0</v>
      </c>
      <c r="C445" t="s">
        <v>227</v>
      </c>
      <c r="D445" t="s">
        <v>702</v>
      </c>
      <c r="E445">
        <f t="shared" ca="1" si="18"/>
        <v>0</v>
      </c>
    </row>
    <row r="446" spans="1:5">
      <c r="A446" t="str">
        <f t="shared" si="19"/>
        <v>05</v>
      </c>
      <c r="B446">
        <f t="shared" si="20"/>
        <v>0</v>
      </c>
      <c r="C446" t="s">
        <v>227</v>
      </c>
      <c r="D446" t="s">
        <v>703</v>
      </c>
      <c r="E446">
        <f t="shared" ca="1" si="18"/>
        <v>0</v>
      </c>
    </row>
    <row r="447" spans="1:5">
      <c r="A447" t="str">
        <f t="shared" si="19"/>
        <v>06</v>
      </c>
      <c r="B447">
        <f t="shared" si="20"/>
        <v>0</v>
      </c>
      <c r="C447" t="s">
        <v>227</v>
      </c>
      <c r="D447" t="s">
        <v>704</v>
      </c>
      <c r="E447">
        <f t="shared" ca="1" si="18"/>
        <v>0</v>
      </c>
    </row>
    <row r="448" spans="1:5">
      <c r="A448" t="str">
        <f t="shared" si="19"/>
        <v>07</v>
      </c>
      <c r="B448">
        <f t="shared" si="20"/>
        <v>0</v>
      </c>
      <c r="C448" t="s">
        <v>227</v>
      </c>
      <c r="D448" t="s">
        <v>705</v>
      </c>
      <c r="E448">
        <f t="shared" ca="1" si="18"/>
        <v>0</v>
      </c>
    </row>
    <row r="449" spans="1:5">
      <c r="A449" t="str">
        <f t="shared" si="19"/>
        <v>08</v>
      </c>
      <c r="B449">
        <f t="shared" si="20"/>
        <v>0</v>
      </c>
      <c r="C449" t="s">
        <v>227</v>
      </c>
      <c r="D449" t="s">
        <v>706</v>
      </c>
      <c r="E449">
        <f t="shared" ca="1" si="18"/>
        <v>0</v>
      </c>
    </row>
    <row r="450" spans="1:5">
      <c r="A450" t="str">
        <f t="shared" si="19"/>
        <v>09</v>
      </c>
      <c r="B450">
        <f t="shared" si="20"/>
        <v>0</v>
      </c>
      <c r="C450" t="s">
        <v>227</v>
      </c>
      <c r="D450" t="s">
        <v>707</v>
      </c>
      <c r="E450">
        <f t="shared" ca="1" si="18"/>
        <v>0</v>
      </c>
    </row>
    <row r="451" spans="1:5">
      <c r="A451" t="str">
        <f t="shared" si="19"/>
        <v>10</v>
      </c>
      <c r="B451">
        <f t="shared" si="20"/>
        <v>0</v>
      </c>
      <c r="C451" t="s">
        <v>227</v>
      </c>
      <c r="D451" t="s">
        <v>708</v>
      </c>
      <c r="E451">
        <f t="shared" ca="1" si="18"/>
        <v>0</v>
      </c>
    </row>
    <row r="452" spans="1:5">
      <c r="A452" t="str">
        <f t="shared" si="19"/>
        <v>11</v>
      </c>
      <c r="B452">
        <f t="shared" si="20"/>
        <v>0</v>
      </c>
      <c r="C452" t="s">
        <v>227</v>
      </c>
      <c r="D452" t="s">
        <v>709</v>
      </c>
      <c r="E452">
        <f t="shared" ca="1" si="18"/>
        <v>0</v>
      </c>
    </row>
    <row r="453" spans="1:5">
      <c r="A453" t="str">
        <f t="shared" si="19"/>
        <v>12</v>
      </c>
      <c r="B453">
        <f t="shared" si="20"/>
        <v>0</v>
      </c>
      <c r="C453" t="s">
        <v>227</v>
      </c>
      <c r="D453" t="s">
        <v>710</v>
      </c>
      <c r="E453">
        <f t="shared" ca="1" si="18"/>
        <v>0</v>
      </c>
    </row>
    <row r="454" spans="1:5">
      <c r="A454" t="str">
        <f t="shared" si="19"/>
        <v>13</v>
      </c>
      <c r="B454">
        <f t="shared" si="20"/>
        <v>0</v>
      </c>
      <c r="C454" t="s">
        <v>227</v>
      </c>
      <c r="D454" t="s">
        <v>711</v>
      </c>
      <c r="E454">
        <f t="shared" ca="1" si="18"/>
        <v>0</v>
      </c>
    </row>
    <row r="455" spans="1:5">
      <c r="A455" t="str">
        <f t="shared" si="19"/>
        <v>100</v>
      </c>
      <c r="B455">
        <f t="shared" si="20"/>
        <v>0</v>
      </c>
      <c r="C455" t="s">
        <v>227</v>
      </c>
      <c r="D455" t="s">
        <v>712</v>
      </c>
      <c r="E455">
        <f t="shared" ca="1" si="18"/>
        <v>0</v>
      </c>
    </row>
    <row r="456" spans="1:5">
      <c r="A456" t="str">
        <f t="shared" si="19"/>
        <v>01</v>
      </c>
      <c r="B456">
        <f t="shared" si="20"/>
        <v>0</v>
      </c>
      <c r="C456" t="s">
        <v>228</v>
      </c>
      <c r="D456" t="s">
        <v>713</v>
      </c>
      <c r="E456">
        <f t="shared" ref="E456:E519" ca="1" si="21">IFERROR(IF(B456=0,VLOOKUP(C456,INDIRECT($G$4&amp;$H$4),MATCH($A456,INDIRECT($G$4&amp;$I$4),0),0),VLOOKUP(C456,INDIRECT($G$5&amp;$H$5),MATCH($A456,INDIRECT($G$5&amp;$I$5),0),FALSE)),0)</f>
        <v>0</v>
      </c>
    </row>
    <row r="457" spans="1:5">
      <c r="A457" t="str">
        <f t="shared" ref="A457:A520" si="22">MID(D457,LEN(C457)+2,LEN(D457)-LEN(C457))</f>
        <v>02</v>
      </c>
      <c r="B457">
        <f t="shared" ref="B457:B520" si="23">IF(IFERROR(FIND("PU",D457,1),0)&lt;&gt;0,"PU",0)</f>
        <v>0</v>
      </c>
      <c r="C457" t="s">
        <v>228</v>
      </c>
      <c r="D457" t="s">
        <v>714</v>
      </c>
      <c r="E457">
        <f t="shared" ca="1" si="21"/>
        <v>0</v>
      </c>
    </row>
    <row r="458" spans="1:5">
      <c r="A458" t="str">
        <f t="shared" si="22"/>
        <v>03</v>
      </c>
      <c r="B458">
        <f t="shared" si="23"/>
        <v>0</v>
      </c>
      <c r="C458" t="s">
        <v>228</v>
      </c>
      <c r="D458" t="s">
        <v>715</v>
      </c>
      <c r="E458">
        <f t="shared" ca="1" si="21"/>
        <v>0</v>
      </c>
    </row>
    <row r="459" spans="1:5">
      <c r="A459" t="str">
        <f t="shared" si="22"/>
        <v>04</v>
      </c>
      <c r="B459">
        <f t="shared" si="23"/>
        <v>0</v>
      </c>
      <c r="C459" t="s">
        <v>228</v>
      </c>
      <c r="D459" t="s">
        <v>716</v>
      </c>
      <c r="E459">
        <f t="shared" ca="1" si="21"/>
        <v>0</v>
      </c>
    </row>
    <row r="460" spans="1:5">
      <c r="A460" t="str">
        <f t="shared" si="22"/>
        <v>05</v>
      </c>
      <c r="B460">
        <f t="shared" si="23"/>
        <v>0</v>
      </c>
      <c r="C460" t="s">
        <v>228</v>
      </c>
      <c r="D460" t="s">
        <v>717</v>
      </c>
      <c r="E460">
        <f t="shared" ca="1" si="21"/>
        <v>0</v>
      </c>
    </row>
    <row r="461" spans="1:5">
      <c r="A461" t="str">
        <f t="shared" si="22"/>
        <v>06</v>
      </c>
      <c r="B461">
        <f t="shared" si="23"/>
        <v>0</v>
      </c>
      <c r="C461" t="s">
        <v>228</v>
      </c>
      <c r="D461" t="s">
        <v>718</v>
      </c>
      <c r="E461">
        <f t="shared" ca="1" si="21"/>
        <v>0</v>
      </c>
    </row>
    <row r="462" spans="1:5">
      <c r="A462" t="str">
        <f t="shared" si="22"/>
        <v>07</v>
      </c>
      <c r="B462">
        <f t="shared" si="23"/>
        <v>0</v>
      </c>
      <c r="C462" t="s">
        <v>228</v>
      </c>
      <c r="D462" t="s">
        <v>719</v>
      </c>
      <c r="E462">
        <f t="shared" ca="1" si="21"/>
        <v>0</v>
      </c>
    </row>
    <row r="463" spans="1:5">
      <c r="A463" t="str">
        <f t="shared" si="22"/>
        <v>08</v>
      </c>
      <c r="B463">
        <f t="shared" si="23"/>
        <v>0</v>
      </c>
      <c r="C463" t="s">
        <v>228</v>
      </c>
      <c r="D463" t="s">
        <v>720</v>
      </c>
      <c r="E463">
        <f t="shared" ca="1" si="21"/>
        <v>0</v>
      </c>
    </row>
    <row r="464" spans="1:5">
      <c r="A464" t="str">
        <f t="shared" si="22"/>
        <v>09</v>
      </c>
      <c r="B464">
        <f t="shared" si="23"/>
        <v>0</v>
      </c>
      <c r="C464" t="s">
        <v>228</v>
      </c>
      <c r="D464" t="s">
        <v>721</v>
      </c>
      <c r="E464">
        <f t="shared" ca="1" si="21"/>
        <v>0</v>
      </c>
    </row>
    <row r="465" spans="1:5">
      <c r="A465" t="str">
        <f t="shared" si="22"/>
        <v>10</v>
      </c>
      <c r="B465">
        <f t="shared" si="23"/>
        <v>0</v>
      </c>
      <c r="C465" t="s">
        <v>228</v>
      </c>
      <c r="D465" t="s">
        <v>722</v>
      </c>
      <c r="E465">
        <f t="shared" ca="1" si="21"/>
        <v>0</v>
      </c>
    </row>
    <row r="466" spans="1:5">
      <c r="A466" t="str">
        <f t="shared" si="22"/>
        <v>11</v>
      </c>
      <c r="B466">
        <f t="shared" si="23"/>
        <v>0</v>
      </c>
      <c r="C466" t="s">
        <v>228</v>
      </c>
      <c r="D466" t="s">
        <v>723</v>
      </c>
      <c r="E466">
        <f t="shared" ca="1" si="21"/>
        <v>0</v>
      </c>
    </row>
    <row r="467" spans="1:5">
      <c r="A467" t="str">
        <f t="shared" si="22"/>
        <v>12</v>
      </c>
      <c r="B467">
        <f t="shared" si="23"/>
        <v>0</v>
      </c>
      <c r="C467" t="s">
        <v>228</v>
      </c>
      <c r="D467" t="s">
        <v>724</v>
      </c>
      <c r="E467">
        <f t="shared" ca="1" si="21"/>
        <v>0</v>
      </c>
    </row>
    <row r="468" spans="1:5">
      <c r="A468" t="str">
        <f t="shared" si="22"/>
        <v>13</v>
      </c>
      <c r="B468">
        <f t="shared" si="23"/>
        <v>0</v>
      </c>
      <c r="C468" t="s">
        <v>228</v>
      </c>
      <c r="D468" t="s">
        <v>725</v>
      </c>
      <c r="E468">
        <f t="shared" ca="1" si="21"/>
        <v>0</v>
      </c>
    </row>
    <row r="469" spans="1:5">
      <c r="A469" t="str">
        <f t="shared" si="22"/>
        <v>100</v>
      </c>
      <c r="B469">
        <f t="shared" si="23"/>
        <v>0</v>
      </c>
      <c r="C469" t="s">
        <v>228</v>
      </c>
      <c r="D469" t="s">
        <v>726</v>
      </c>
      <c r="E469">
        <f t="shared" ca="1" si="21"/>
        <v>0</v>
      </c>
    </row>
    <row r="470" spans="1:5">
      <c r="A470" t="str">
        <f t="shared" si="22"/>
        <v>01</v>
      </c>
      <c r="B470">
        <f t="shared" si="23"/>
        <v>0</v>
      </c>
      <c r="C470" t="s">
        <v>229</v>
      </c>
      <c r="D470" t="s">
        <v>727</v>
      </c>
      <c r="E470">
        <f t="shared" ca="1" si="21"/>
        <v>0</v>
      </c>
    </row>
    <row r="471" spans="1:5">
      <c r="A471" t="str">
        <f t="shared" si="22"/>
        <v>02</v>
      </c>
      <c r="B471">
        <f t="shared" si="23"/>
        <v>0</v>
      </c>
      <c r="C471" t="s">
        <v>229</v>
      </c>
      <c r="D471" t="s">
        <v>728</v>
      </c>
      <c r="E471">
        <f t="shared" ca="1" si="21"/>
        <v>0</v>
      </c>
    </row>
    <row r="472" spans="1:5">
      <c r="A472" t="str">
        <f t="shared" si="22"/>
        <v>03</v>
      </c>
      <c r="B472">
        <f t="shared" si="23"/>
        <v>0</v>
      </c>
      <c r="C472" t="s">
        <v>229</v>
      </c>
      <c r="D472" t="s">
        <v>729</v>
      </c>
      <c r="E472">
        <f t="shared" ca="1" si="21"/>
        <v>0</v>
      </c>
    </row>
    <row r="473" spans="1:5">
      <c r="A473" t="str">
        <f t="shared" si="22"/>
        <v>04</v>
      </c>
      <c r="B473">
        <f t="shared" si="23"/>
        <v>0</v>
      </c>
      <c r="C473" t="s">
        <v>229</v>
      </c>
      <c r="D473" t="s">
        <v>730</v>
      </c>
      <c r="E473">
        <f t="shared" ca="1" si="21"/>
        <v>0</v>
      </c>
    </row>
    <row r="474" spans="1:5">
      <c r="A474" t="str">
        <f t="shared" si="22"/>
        <v>05</v>
      </c>
      <c r="B474">
        <f t="shared" si="23"/>
        <v>0</v>
      </c>
      <c r="C474" t="s">
        <v>229</v>
      </c>
      <c r="D474" t="s">
        <v>731</v>
      </c>
      <c r="E474">
        <f t="shared" ca="1" si="21"/>
        <v>0</v>
      </c>
    </row>
    <row r="475" spans="1:5">
      <c r="A475" t="str">
        <f t="shared" si="22"/>
        <v>06</v>
      </c>
      <c r="B475">
        <f t="shared" si="23"/>
        <v>0</v>
      </c>
      <c r="C475" t="s">
        <v>229</v>
      </c>
      <c r="D475" t="s">
        <v>732</v>
      </c>
      <c r="E475">
        <f t="shared" ca="1" si="21"/>
        <v>0</v>
      </c>
    </row>
    <row r="476" spans="1:5">
      <c r="A476" t="str">
        <f t="shared" si="22"/>
        <v>07</v>
      </c>
      <c r="B476">
        <f t="shared" si="23"/>
        <v>0</v>
      </c>
      <c r="C476" t="s">
        <v>229</v>
      </c>
      <c r="D476" t="s">
        <v>733</v>
      </c>
      <c r="E476">
        <f t="shared" ca="1" si="21"/>
        <v>0</v>
      </c>
    </row>
    <row r="477" spans="1:5">
      <c r="A477" t="str">
        <f t="shared" si="22"/>
        <v>08</v>
      </c>
      <c r="B477">
        <f t="shared" si="23"/>
        <v>0</v>
      </c>
      <c r="C477" t="s">
        <v>229</v>
      </c>
      <c r="D477" t="s">
        <v>734</v>
      </c>
      <c r="E477">
        <f t="shared" ca="1" si="21"/>
        <v>0</v>
      </c>
    </row>
    <row r="478" spans="1:5">
      <c r="A478" t="str">
        <f t="shared" si="22"/>
        <v>09</v>
      </c>
      <c r="B478">
        <f t="shared" si="23"/>
        <v>0</v>
      </c>
      <c r="C478" t="s">
        <v>229</v>
      </c>
      <c r="D478" t="s">
        <v>735</v>
      </c>
      <c r="E478">
        <f t="shared" ca="1" si="21"/>
        <v>0</v>
      </c>
    </row>
    <row r="479" spans="1:5">
      <c r="A479" t="str">
        <f t="shared" si="22"/>
        <v>10</v>
      </c>
      <c r="B479">
        <f t="shared" si="23"/>
        <v>0</v>
      </c>
      <c r="C479" t="s">
        <v>229</v>
      </c>
      <c r="D479" t="s">
        <v>736</v>
      </c>
      <c r="E479">
        <f t="shared" ca="1" si="21"/>
        <v>0</v>
      </c>
    </row>
    <row r="480" spans="1:5">
      <c r="A480" t="str">
        <f t="shared" si="22"/>
        <v>11</v>
      </c>
      <c r="B480">
        <f t="shared" si="23"/>
        <v>0</v>
      </c>
      <c r="C480" t="s">
        <v>229</v>
      </c>
      <c r="D480" t="s">
        <v>737</v>
      </c>
      <c r="E480">
        <f t="shared" ca="1" si="21"/>
        <v>0</v>
      </c>
    </row>
    <row r="481" spans="1:5">
      <c r="A481" t="str">
        <f t="shared" si="22"/>
        <v>12</v>
      </c>
      <c r="B481">
        <f t="shared" si="23"/>
        <v>0</v>
      </c>
      <c r="C481" t="s">
        <v>229</v>
      </c>
      <c r="D481" t="s">
        <v>738</v>
      </c>
      <c r="E481">
        <f t="shared" ca="1" si="21"/>
        <v>0</v>
      </c>
    </row>
    <row r="482" spans="1:5">
      <c r="A482" t="str">
        <f t="shared" si="22"/>
        <v>13</v>
      </c>
      <c r="B482">
        <f t="shared" si="23"/>
        <v>0</v>
      </c>
      <c r="C482" t="s">
        <v>229</v>
      </c>
      <c r="D482" t="s">
        <v>739</v>
      </c>
      <c r="E482">
        <f t="shared" ca="1" si="21"/>
        <v>0</v>
      </c>
    </row>
    <row r="483" spans="1:5">
      <c r="A483" t="str">
        <f t="shared" si="22"/>
        <v>100</v>
      </c>
      <c r="B483">
        <f t="shared" si="23"/>
        <v>0</v>
      </c>
      <c r="C483" t="s">
        <v>229</v>
      </c>
      <c r="D483" t="s">
        <v>740</v>
      </c>
      <c r="E483">
        <f t="shared" ca="1" si="21"/>
        <v>0</v>
      </c>
    </row>
    <row r="484" spans="1:5">
      <c r="A484" t="str">
        <f t="shared" si="22"/>
        <v>01</v>
      </c>
      <c r="B484">
        <f t="shared" si="23"/>
        <v>0</v>
      </c>
      <c r="C484" t="s">
        <v>230</v>
      </c>
      <c r="D484" t="s">
        <v>741</v>
      </c>
      <c r="E484">
        <f t="shared" ca="1" si="21"/>
        <v>0</v>
      </c>
    </row>
    <row r="485" spans="1:5">
      <c r="A485" t="str">
        <f t="shared" si="22"/>
        <v>02</v>
      </c>
      <c r="B485">
        <f t="shared" si="23"/>
        <v>0</v>
      </c>
      <c r="C485" t="s">
        <v>230</v>
      </c>
      <c r="D485" t="s">
        <v>742</v>
      </c>
      <c r="E485">
        <f t="shared" ca="1" si="21"/>
        <v>0</v>
      </c>
    </row>
    <row r="486" spans="1:5">
      <c r="A486" t="str">
        <f t="shared" si="22"/>
        <v>03</v>
      </c>
      <c r="B486">
        <f t="shared" si="23"/>
        <v>0</v>
      </c>
      <c r="C486" t="s">
        <v>230</v>
      </c>
      <c r="D486" t="s">
        <v>743</v>
      </c>
      <c r="E486">
        <f t="shared" ca="1" si="21"/>
        <v>0</v>
      </c>
    </row>
    <row r="487" spans="1:5">
      <c r="A487" t="str">
        <f t="shared" si="22"/>
        <v>04</v>
      </c>
      <c r="B487">
        <f t="shared" si="23"/>
        <v>0</v>
      </c>
      <c r="C487" t="s">
        <v>230</v>
      </c>
      <c r="D487" t="s">
        <v>744</v>
      </c>
      <c r="E487">
        <f t="shared" ca="1" si="21"/>
        <v>0</v>
      </c>
    </row>
    <row r="488" spans="1:5">
      <c r="A488" t="str">
        <f t="shared" si="22"/>
        <v>05</v>
      </c>
      <c r="B488">
        <f t="shared" si="23"/>
        <v>0</v>
      </c>
      <c r="C488" t="s">
        <v>230</v>
      </c>
      <c r="D488" t="s">
        <v>745</v>
      </c>
      <c r="E488">
        <f t="shared" ca="1" si="21"/>
        <v>0</v>
      </c>
    </row>
    <row r="489" spans="1:5">
      <c r="A489" t="str">
        <f t="shared" si="22"/>
        <v>06</v>
      </c>
      <c r="B489">
        <f t="shared" si="23"/>
        <v>0</v>
      </c>
      <c r="C489" t="s">
        <v>230</v>
      </c>
      <c r="D489" t="s">
        <v>746</v>
      </c>
      <c r="E489">
        <f t="shared" ca="1" si="21"/>
        <v>0</v>
      </c>
    </row>
    <row r="490" spans="1:5">
      <c r="A490" t="str">
        <f t="shared" si="22"/>
        <v>07</v>
      </c>
      <c r="B490">
        <f t="shared" si="23"/>
        <v>0</v>
      </c>
      <c r="C490" t="s">
        <v>230</v>
      </c>
      <c r="D490" t="s">
        <v>747</v>
      </c>
      <c r="E490">
        <f t="shared" ca="1" si="21"/>
        <v>0</v>
      </c>
    </row>
    <row r="491" spans="1:5">
      <c r="A491" t="str">
        <f t="shared" si="22"/>
        <v>08</v>
      </c>
      <c r="B491">
        <f t="shared" si="23"/>
        <v>0</v>
      </c>
      <c r="C491" t="s">
        <v>230</v>
      </c>
      <c r="D491" t="s">
        <v>748</v>
      </c>
      <c r="E491">
        <f t="shared" ca="1" si="21"/>
        <v>0</v>
      </c>
    </row>
    <row r="492" spans="1:5">
      <c r="A492" t="str">
        <f t="shared" si="22"/>
        <v>09</v>
      </c>
      <c r="B492">
        <f t="shared" si="23"/>
        <v>0</v>
      </c>
      <c r="C492" t="s">
        <v>230</v>
      </c>
      <c r="D492" t="s">
        <v>749</v>
      </c>
      <c r="E492">
        <f t="shared" ca="1" si="21"/>
        <v>0</v>
      </c>
    </row>
    <row r="493" spans="1:5">
      <c r="A493" t="str">
        <f t="shared" si="22"/>
        <v>10</v>
      </c>
      <c r="B493">
        <f t="shared" si="23"/>
        <v>0</v>
      </c>
      <c r="C493" t="s">
        <v>230</v>
      </c>
      <c r="D493" t="s">
        <v>750</v>
      </c>
      <c r="E493">
        <f t="shared" ca="1" si="21"/>
        <v>0</v>
      </c>
    </row>
    <row r="494" spans="1:5">
      <c r="A494" t="str">
        <f t="shared" si="22"/>
        <v>11</v>
      </c>
      <c r="B494">
        <f t="shared" si="23"/>
        <v>0</v>
      </c>
      <c r="C494" t="s">
        <v>230</v>
      </c>
      <c r="D494" t="s">
        <v>751</v>
      </c>
      <c r="E494">
        <f t="shared" ca="1" si="21"/>
        <v>0</v>
      </c>
    </row>
    <row r="495" spans="1:5">
      <c r="A495" t="str">
        <f t="shared" si="22"/>
        <v>12</v>
      </c>
      <c r="B495">
        <f t="shared" si="23"/>
        <v>0</v>
      </c>
      <c r="C495" t="s">
        <v>230</v>
      </c>
      <c r="D495" t="s">
        <v>752</v>
      </c>
      <c r="E495">
        <f t="shared" ca="1" si="21"/>
        <v>0</v>
      </c>
    </row>
    <row r="496" spans="1:5">
      <c r="A496" t="str">
        <f t="shared" si="22"/>
        <v>13</v>
      </c>
      <c r="B496">
        <f t="shared" si="23"/>
        <v>0</v>
      </c>
      <c r="C496" t="s">
        <v>230</v>
      </c>
      <c r="D496" t="s">
        <v>753</v>
      </c>
      <c r="E496">
        <f t="shared" ca="1" si="21"/>
        <v>0</v>
      </c>
    </row>
    <row r="497" spans="1:5">
      <c r="A497" t="str">
        <f t="shared" si="22"/>
        <v>100</v>
      </c>
      <c r="B497">
        <f t="shared" si="23"/>
        <v>0</v>
      </c>
      <c r="C497" t="s">
        <v>230</v>
      </c>
      <c r="D497" t="s">
        <v>754</v>
      </c>
      <c r="E497">
        <f t="shared" ca="1" si="21"/>
        <v>0</v>
      </c>
    </row>
    <row r="498" spans="1:5">
      <c r="A498" t="str">
        <f t="shared" si="22"/>
        <v>01</v>
      </c>
      <c r="B498" t="str">
        <f t="shared" si="23"/>
        <v>PU</v>
      </c>
      <c r="C498" t="s">
        <v>151</v>
      </c>
      <c r="D498" t="s">
        <v>755</v>
      </c>
      <c r="E498">
        <f t="shared" ca="1" si="21"/>
        <v>0</v>
      </c>
    </row>
    <row r="499" spans="1:5">
      <c r="A499" t="str">
        <f t="shared" si="22"/>
        <v>02</v>
      </c>
      <c r="B499" t="str">
        <f t="shared" si="23"/>
        <v>PU</v>
      </c>
      <c r="C499" t="s">
        <v>151</v>
      </c>
      <c r="D499" t="s">
        <v>756</v>
      </c>
      <c r="E499">
        <f t="shared" ca="1" si="21"/>
        <v>0</v>
      </c>
    </row>
    <row r="500" spans="1:5">
      <c r="A500" t="str">
        <f t="shared" si="22"/>
        <v>03</v>
      </c>
      <c r="B500" t="str">
        <f t="shared" si="23"/>
        <v>PU</v>
      </c>
      <c r="C500" t="s">
        <v>151</v>
      </c>
      <c r="D500" t="s">
        <v>757</v>
      </c>
      <c r="E500">
        <f t="shared" ca="1" si="21"/>
        <v>0</v>
      </c>
    </row>
    <row r="501" spans="1:5">
      <c r="A501" t="str">
        <f t="shared" si="22"/>
        <v>04</v>
      </c>
      <c r="B501" t="str">
        <f t="shared" si="23"/>
        <v>PU</v>
      </c>
      <c r="C501" t="s">
        <v>151</v>
      </c>
      <c r="D501" t="s">
        <v>758</v>
      </c>
      <c r="E501">
        <f t="shared" ca="1" si="21"/>
        <v>0</v>
      </c>
    </row>
    <row r="502" spans="1:5">
      <c r="A502" t="str">
        <f t="shared" si="22"/>
        <v>05</v>
      </c>
      <c r="B502" t="str">
        <f t="shared" si="23"/>
        <v>PU</v>
      </c>
      <c r="C502" t="s">
        <v>151</v>
      </c>
      <c r="D502" t="s">
        <v>759</v>
      </c>
      <c r="E502">
        <f t="shared" ca="1" si="21"/>
        <v>0</v>
      </c>
    </row>
    <row r="503" spans="1:5">
      <c r="A503" t="str">
        <f t="shared" si="22"/>
        <v>06</v>
      </c>
      <c r="B503" t="str">
        <f t="shared" si="23"/>
        <v>PU</v>
      </c>
      <c r="C503" t="s">
        <v>151</v>
      </c>
      <c r="D503" t="s">
        <v>760</v>
      </c>
      <c r="E503">
        <f t="shared" ca="1" si="21"/>
        <v>0</v>
      </c>
    </row>
    <row r="504" spans="1:5">
      <c r="A504" t="str">
        <f t="shared" si="22"/>
        <v>09</v>
      </c>
      <c r="B504" t="str">
        <f t="shared" si="23"/>
        <v>PU</v>
      </c>
      <c r="C504" t="s">
        <v>151</v>
      </c>
      <c r="D504" t="s">
        <v>761</v>
      </c>
      <c r="E504">
        <f t="shared" ca="1" si="21"/>
        <v>0</v>
      </c>
    </row>
    <row r="505" spans="1:5">
      <c r="A505" t="str">
        <f t="shared" si="22"/>
        <v>11</v>
      </c>
      <c r="B505" t="str">
        <f t="shared" si="23"/>
        <v>PU</v>
      </c>
      <c r="C505" t="s">
        <v>151</v>
      </c>
      <c r="D505" t="s">
        <v>762</v>
      </c>
      <c r="E505">
        <f t="shared" ca="1" si="21"/>
        <v>0</v>
      </c>
    </row>
    <row r="506" spans="1:5">
      <c r="A506" t="str">
        <f t="shared" si="22"/>
        <v>12</v>
      </c>
      <c r="B506" t="str">
        <f t="shared" si="23"/>
        <v>PU</v>
      </c>
      <c r="C506" t="s">
        <v>151</v>
      </c>
      <c r="D506" t="s">
        <v>763</v>
      </c>
      <c r="E506">
        <f t="shared" ca="1" si="21"/>
        <v>0</v>
      </c>
    </row>
    <row r="507" spans="1:5">
      <c r="A507" t="str">
        <f t="shared" si="22"/>
        <v>14</v>
      </c>
      <c r="B507" t="str">
        <f t="shared" si="23"/>
        <v>PU</v>
      </c>
      <c r="C507" t="s">
        <v>151</v>
      </c>
      <c r="D507" t="s">
        <v>764</v>
      </c>
      <c r="E507">
        <f t="shared" ca="1" si="21"/>
        <v>0</v>
      </c>
    </row>
    <row r="508" spans="1:5">
      <c r="A508" t="str">
        <f t="shared" si="22"/>
        <v>01</v>
      </c>
      <c r="B508" t="str">
        <f t="shared" si="23"/>
        <v>PU</v>
      </c>
      <c r="C508" t="s">
        <v>152</v>
      </c>
      <c r="D508" t="s">
        <v>765</v>
      </c>
      <c r="E508">
        <f t="shared" ca="1" si="21"/>
        <v>0</v>
      </c>
    </row>
    <row r="509" spans="1:5">
      <c r="A509" t="str">
        <f t="shared" si="22"/>
        <v>02</v>
      </c>
      <c r="B509" t="str">
        <f t="shared" si="23"/>
        <v>PU</v>
      </c>
      <c r="C509" t="s">
        <v>152</v>
      </c>
      <c r="D509" t="s">
        <v>766</v>
      </c>
      <c r="E509">
        <f t="shared" ca="1" si="21"/>
        <v>0</v>
      </c>
    </row>
    <row r="510" spans="1:5">
      <c r="A510" t="str">
        <f t="shared" si="22"/>
        <v>03</v>
      </c>
      <c r="B510" t="str">
        <f t="shared" si="23"/>
        <v>PU</v>
      </c>
      <c r="C510" t="s">
        <v>152</v>
      </c>
      <c r="D510" t="s">
        <v>767</v>
      </c>
      <c r="E510">
        <f t="shared" ca="1" si="21"/>
        <v>0</v>
      </c>
    </row>
    <row r="511" spans="1:5">
      <c r="A511" t="str">
        <f t="shared" si="22"/>
        <v>04</v>
      </c>
      <c r="B511" t="str">
        <f t="shared" si="23"/>
        <v>PU</v>
      </c>
      <c r="C511" t="s">
        <v>152</v>
      </c>
      <c r="D511" t="s">
        <v>768</v>
      </c>
      <c r="E511">
        <f t="shared" ca="1" si="21"/>
        <v>0</v>
      </c>
    </row>
    <row r="512" spans="1:5">
      <c r="A512" t="str">
        <f t="shared" si="22"/>
        <v>05</v>
      </c>
      <c r="B512" t="str">
        <f t="shared" si="23"/>
        <v>PU</v>
      </c>
      <c r="C512" t="s">
        <v>152</v>
      </c>
      <c r="D512" t="s">
        <v>769</v>
      </c>
      <c r="E512">
        <f t="shared" ca="1" si="21"/>
        <v>0</v>
      </c>
    </row>
    <row r="513" spans="1:5">
      <c r="A513" t="str">
        <f t="shared" si="22"/>
        <v>06</v>
      </c>
      <c r="B513" t="str">
        <f t="shared" si="23"/>
        <v>PU</v>
      </c>
      <c r="C513" t="s">
        <v>152</v>
      </c>
      <c r="D513" t="s">
        <v>770</v>
      </c>
      <c r="E513">
        <f t="shared" ca="1" si="21"/>
        <v>0</v>
      </c>
    </row>
    <row r="514" spans="1:5">
      <c r="A514" t="str">
        <f t="shared" si="22"/>
        <v>09</v>
      </c>
      <c r="B514" t="str">
        <f t="shared" si="23"/>
        <v>PU</v>
      </c>
      <c r="C514" t="s">
        <v>152</v>
      </c>
      <c r="D514" t="s">
        <v>771</v>
      </c>
      <c r="E514">
        <f t="shared" ca="1" si="21"/>
        <v>0</v>
      </c>
    </row>
    <row r="515" spans="1:5">
      <c r="A515" t="str">
        <f t="shared" si="22"/>
        <v>11</v>
      </c>
      <c r="B515" t="str">
        <f t="shared" si="23"/>
        <v>PU</v>
      </c>
      <c r="C515" t="s">
        <v>152</v>
      </c>
      <c r="D515" t="s">
        <v>772</v>
      </c>
      <c r="E515">
        <f t="shared" ca="1" si="21"/>
        <v>0</v>
      </c>
    </row>
    <row r="516" spans="1:5">
      <c r="A516" t="str">
        <f t="shared" si="22"/>
        <v>12</v>
      </c>
      <c r="B516" t="str">
        <f t="shared" si="23"/>
        <v>PU</v>
      </c>
      <c r="C516" t="s">
        <v>152</v>
      </c>
      <c r="D516" t="s">
        <v>773</v>
      </c>
      <c r="E516">
        <f t="shared" ca="1" si="21"/>
        <v>0</v>
      </c>
    </row>
    <row r="517" spans="1:5">
      <c r="A517" t="str">
        <f t="shared" si="22"/>
        <v>14</v>
      </c>
      <c r="B517" t="str">
        <f t="shared" si="23"/>
        <v>PU</v>
      </c>
      <c r="C517" t="s">
        <v>152</v>
      </c>
      <c r="D517" t="s">
        <v>774</v>
      </c>
      <c r="E517">
        <f t="shared" ca="1" si="21"/>
        <v>0</v>
      </c>
    </row>
    <row r="518" spans="1:5">
      <c r="A518" t="str">
        <f t="shared" si="22"/>
        <v>01</v>
      </c>
      <c r="B518" t="str">
        <f t="shared" si="23"/>
        <v>PU</v>
      </c>
      <c r="C518" t="s">
        <v>153</v>
      </c>
      <c r="D518" t="s">
        <v>775</v>
      </c>
      <c r="E518" t="str">
        <f t="shared" ca="1" si="21"/>
        <v>AVAILABLE SOON</v>
      </c>
    </row>
    <row r="519" spans="1:5">
      <c r="A519" t="str">
        <f t="shared" si="22"/>
        <v>02</v>
      </c>
      <c r="B519" t="str">
        <f t="shared" si="23"/>
        <v>PU</v>
      </c>
      <c r="C519" t="s">
        <v>153</v>
      </c>
      <c r="D519" t="s">
        <v>776</v>
      </c>
      <c r="E519">
        <f t="shared" ca="1" si="21"/>
        <v>0</v>
      </c>
    </row>
    <row r="520" spans="1:5">
      <c r="A520" t="str">
        <f t="shared" si="22"/>
        <v>03</v>
      </c>
      <c r="B520" t="str">
        <f t="shared" si="23"/>
        <v>PU</v>
      </c>
      <c r="C520" t="s">
        <v>153</v>
      </c>
      <c r="D520" t="s">
        <v>777</v>
      </c>
      <c r="E520">
        <f t="shared" ref="E520:E583" ca="1" si="24">IFERROR(IF(B520=0,VLOOKUP(C520,INDIRECT($G$4&amp;$H$4),MATCH($A520,INDIRECT($G$4&amp;$I$4),0),0),VLOOKUP(C520,INDIRECT($G$5&amp;$H$5),MATCH($A520,INDIRECT($G$5&amp;$I$5),0),FALSE)),0)</f>
        <v>0</v>
      </c>
    </row>
    <row r="521" spans="1:5">
      <c r="A521" t="str">
        <f t="shared" ref="A521:A584" si="25">MID(D521,LEN(C521)+2,LEN(D521)-LEN(C521))</f>
        <v>04</v>
      </c>
      <c r="B521" t="str">
        <f t="shared" ref="B521:B584" si="26">IF(IFERROR(FIND("PU",D521,1),0)&lt;&gt;0,"PU",0)</f>
        <v>PU</v>
      </c>
      <c r="C521" t="s">
        <v>153</v>
      </c>
      <c r="D521" t="s">
        <v>778</v>
      </c>
      <c r="E521">
        <f t="shared" ca="1" si="24"/>
        <v>0</v>
      </c>
    </row>
    <row r="522" spans="1:5">
      <c r="A522" t="str">
        <f t="shared" si="25"/>
        <v>05</v>
      </c>
      <c r="B522" t="str">
        <f t="shared" si="26"/>
        <v>PU</v>
      </c>
      <c r="C522" t="s">
        <v>153</v>
      </c>
      <c r="D522" t="s">
        <v>779</v>
      </c>
      <c r="E522">
        <f t="shared" ca="1" si="24"/>
        <v>0</v>
      </c>
    </row>
    <row r="523" spans="1:5">
      <c r="A523" t="str">
        <f t="shared" si="25"/>
        <v>06</v>
      </c>
      <c r="B523" t="str">
        <f t="shared" si="26"/>
        <v>PU</v>
      </c>
      <c r="C523" t="s">
        <v>153</v>
      </c>
      <c r="D523" t="s">
        <v>780</v>
      </c>
      <c r="E523">
        <f t="shared" ca="1" si="24"/>
        <v>0</v>
      </c>
    </row>
    <row r="524" spans="1:5">
      <c r="A524" t="str">
        <f t="shared" si="25"/>
        <v>09</v>
      </c>
      <c r="B524" t="str">
        <f t="shared" si="26"/>
        <v>PU</v>
      </c>
      <c r="C524" t="s">
        <v>153</v>
      </c>
      <c r="D524" t="s">
        <v>781</v>
      </c>
      <c r="E524">
        <f t="shared" ca="1" si="24"/>
        <v>0</v>
      </c>
    </row>
    <row r="525" spans="1:5">
      <c r="A525" t="str">
        <f t="shared" si="25"/>
        <v>11</v>
      </c>
      <c r="B525" t="str">
        <f t="shared" si="26"/>
        <v>PU</v>
      </c>
      <c r="C525" t="s">
        <v>153</v>
      </c>
      <c r="D525" t="s">
        <v>782</v>
      </c>
      <c r="E525">
        <f t="shared" ca="1" si="24"/>
        <v>0</v>
      </c>
    </row>
    <row r="526" spans="1:5">
      <c r="A526" t="str">
        <f t="shared" si="25"/>
        <v>12</v>
      </c>
      <c r="B526" t="str">
        <f t="shared" si="26"/>
        <v>PU</v>
      </c>
      <c r="C526" t="s">
        <v>153</v>
      </c>
      <c r="D526" t="s">
        <v>783</v>
      </c>
      <c r="E526">
        <f t="shared" ca="1" si="24"/>
        <v>0</v>
      </c>
    </row>
    <row r="527" spans="1:5">
      <c r="A527" t="str">
        <f t="shared" si="25"/>
        <v>14</v>
      </c>
      <c r="B527" t="str">
        <f t="shared" si="26"/>
        <v>PU</v>
      </c>
      <c r="C527" t="s">
        <v>153</v>
      </c>
      <c r="D527" t="s">
        <v>784</v>
      </c>
      <c r="E527">
        <f t="shared" ca="1" si="24"/>
        <v>0</v>
      </c>
    </row>
    <row r="528" spans="1:5">
      <c r="A528" t="str">
        <f t="shared" si="25"/>
        <v>01</v>
      </c>
      <c r="B528" t="str">
        <f t="shared" si="26"/>
        <v>PU</v>
      </c>
      <c r="C528" t="s">
        <v>154</v>
      </c>
      <c r="D528" t="s">
        <v>785</v>
      </c>
      <c r="E528">
        <f t="shared" ca="1" si="24"/>
        <v>0</v>
      </c>
    </row>
    <row r="529" spans="1:5">
      <c r="A529" t="str">
        <f t="shared" si="25"/>
        <v>02</v>
      </c>
      <c r="B529" t="str">
        <f t="shared" si="26"/>
        <v>PU</v>
      </c>
      <c r="C529" t="s">
        <v>154</v>
      </c>
      <c r="D529" t="s">
        <v>786</v>
      </c>
      <c r="E529">
        <f t="shared" ca="1" si="24"/>
        <v>0</v>
      </c>
    </row>
    <row r="530" spans="1:5">
      <c r="A530" t="str">
        <f t="shared" si="25"/>
        <v>03</v>
      </c>
      <c r="B530" t="str">
        <f t="shared" si="26"/>
        <v>PU</v>
      </c>
      <c r="C530" t="s">
        <v>154</v>
      </c>
      <c r="D530" t="s">
        <v>787</v>
      </c>
      <c r="E530">
        <f t="shared" ca="1" si="24"/>
        <v>0</v>
      </c>
    </row>
    <row r="531" spans="1:5">
      <c r="A531" t="str">
        <f t="shared" si="25"/>
        <v>04</v>
      </c>
      <c r="B531" t="str">
        <f t="shared" si="26"/>
        <v>PU</v>
      </c>
      <c r="C531" t="s">
        <v>154</v>
      </c>
      <c r="D531" t="s">
        <v>788</v>
      </c>
      <c r="E531">
        <f t="shared" ca="1" si="24"/>
        <v>0</v>
      </c>
    </row>
    <row r="532" spans="1:5">
      <c r="A532" t="str">
        <f t="shared" si="25"/>
        <v>05</v>
      </c>
      <c r="B532" t="str">
        <f t="shared" si="26"/>
        <v>PU</v>
      </c>
      <c r="C532" t="s">
        <v>154</v>
      </c>
      <c r="D532" t="s">
        <v>789</v>
      </c>
      <c r="E532">
        <f t="shared" ca="1" si="24"/>
        <v>0</v>
      </c>
    </row>
    <row r="533" spans="1:5">
      <c r="A533" t="str">
        <f t="shared" si="25"/>
        <v>06</v>
      </c>
      <c r="B533" t="str">
        <f t="shared" si="26"/>
        <v>PU</v>
      </c>
      <c r="C533" t="s">
        <v>154</v>
      </c>
      <c r="D533" t="s">
        <v>790</v>
      </c>
      <c r="E533">
        <f t="shared" ca="1" si="24"/>
        <v>0</v>
      </c>
    </row>
    <row r="534" spans="1:5">
      <c r="A534" t="str">
        <f t="shared" si="25"/>
        <v>09</v>
      </c>
      <c r="B534" t="str">
        <f t="shared" si="26"/>
        <v>PU</v>
      </c>
      <c r="C534" t="s">
        <v>154</v>
      </c>
      <c r="D534" t="s">
        <v>791</v>
      </c>
      <c r="E534">
        <f t="shared" ca="1" si="24"/>
        <v>0</v>
      </c>
    </row>
    <row r="535" spans="1:5">
      <c r="A535" t="str">
        <f t="shared" si="25"/>
        <v>11</v>
      </c>
      <c r="B535" t="str">
        <f t="shared" si="26"/>
        <v>PU</v>
      </c>
      <c r="C535" t="s">
        <v>154</v>
      </c>
      <c r="D535" t="s">
        <v>792</v>
      </c>
      <c r="E535">
        <f t="shared" ca="1" si="24"/>
        <v>0</v>
      </c>
    </row>
    <row r="536" spans="1:5">
      <c r="A536" t="str">
        <f t="shared" si="25"/>
        <v>12</v>
      </c>
      <c r="B536" t="str">
        <f t="shared" si="26"/>
        <v>PU</v>
      </c>
      <c r="C536" t="s">
        <v>154</v>
      </c>
      <c r="D536" t="s">
        <v>793</v>
      </c>
      <c r="E536">
        <f t="shared" ca="1" si="24"/>
        <v>0</v>
      </c>
    </row>
    <row r="537" spans="1:5">
      <c r="A537" t="str">
        <f t="shared" si="25"/>
        <v>14</v>
      </c>
      <c r="B537" t="str">
        <f t="shared" si="26"/>
        <v>PU</v>
      </c>
      <c r="C537" t="s">
        <v>154</v>
      </c>
      <c r="D537" t="s">
        <v>794</v>
      </c>
      <c r="E537">
        <f t="shared" ca="1" si="24"/>
        <v>0</v>
      </c>
    </row>
    <row r="538" spans="1:5">
      <c r="A538" t="str">
        <f t="shared" si="25"/>
        <v>01</v>
      </c>
      <c r="B538" t="str">
        <f t="shared" si="26"/>
        <v>PU</v>
      </c>
      <c r="C538" t="s">
        <v>155</v>
      </c>
      <c r="D538" t="s">
        <v>795</v>
      </c>
      <c r="E538">
        <f t="shared" ca="1" si="24"/>
        <v>0</v>
      </c>
    </row>
    <row r="539" spans="1:5">
      <c r="A539" t="str">
        <f t="shared" si="25"/>
        <v>02</v>
      </c>
      <c r="B539" t="str">
        <f t="shared" si="26"/>
        <v>PU</v>
      </c>
      <c r="C539" t="s">
        <v>155</v>
      </c>
      <c r="D539" t="s">
        <v>796</v>
      </c>
      <c r="E539">
        <f t="shared" ca="1" si="24"/>
        <v>0</v>
      </c>
    </row>
    <row r="540" spans="1:5">
      <c r="A540" t="str">
        <f t="shared" si="25"/>
        <v>03</v>
      </c>
      <c r="B540" t="str">
        <f t="shared" si="26"/>
        <v>PU</v>
      </c>
      <c r="C540" t="s">
        <v>155</v>
      </c>
      <c r="D540" t="s">
        <v>797</v>
      </c>
      <c r="E540">
        <f t="shared" ca="1" si="24"/>
        <v>0</v>
      </c>
    </row>
    <row r="541" spans="1:5">
      <c r="A541" t="str">
        <f t="shared" si="25"/>
        <v>04</v>
      </c>
      <c r="B541" t="str">
        <f t="shared" si="26"/>
        <v>PU</v>
      </c>
      <c r="C541" t="s">
        <v>155</v>
      </c>
      <c r="D541" t="s">
        <v>798</v>
      </c>
      <c r="E541">
        <f t="shared" ca="1" si="24"/>
        <v>0</v>
      </c>
    </row>
    <row r="542" spans="1:5">
      <c r="A542" t="str">
        <f t="shared" si="25"/>
        <v>05</v>
      </c>
      <c r="B542" t="str">
        <f t="shared" si="26"/>
        <v>PU</v>
      </c>
      <c r="C542" t="s">
        <v>155</v>
      </c>
      <c r="D542" t="s">
        <v>799</v>
      </c>
      <c r="E542">
        <f t="shared" ca="1" si="24"/>
        <v>0</v>
      </c>
    </row>
    <row r="543" spans="1:5">
      <c r="A543" t="str">
        <f t="shared" si="25"/>
        <v>06</v>
      </c>
      <c r="B543" t="str">
        <f t="shared" si="26"/>
        <v>PU</v>
      </c>
      <c r="C543" t="s">
        <v>155</v>
      </c>
      <c r="D543" t="s">
        <v>800</v>
      </c>
      <c r="E543">
        <f t="shared" ca="1" si="24"/>
        <v>0</v>
      </c>
    </row>
    <row r="544" spans="1:5">
      <c r="A544" t="str">
        <f t="shared" si="25"/>
        <v>09</v>
      </c>
      <c r="B544" t="str">
        <f t="shared" si="26"/>
        <v>PU</v>
      </c>
      <c r="C544" t="s">
        <v>155</v>
      </c>
      <c r="D544" t="s">
        <v>801</v>
      </c>
      <c r="E544">
        <f t="shared" ca="1" si="24"/>
        <v>0</v>
      </c>
    </row>
    <row r="545" spans="1:5">
      <c r="A545" t="str">
        <f t="shared" si="25"/>
        <v>11</v>
      </c>
      <c r="B545" t="str">
        <f t="shared" si="26"/>
        <v>PU</v>
      </c>
      <c r="C545" t="s">
        <v>155</v>
      </c>
      <c r="D545" t="s">
        <v>802</v>
      </c>
      <c r="E545">
        <f t="shared" ca="1" si="24"/>
        <v>0</v>
      </c>
    </row>
    <row r="546" spans="1:5">
      <c r="A546" t="str">
        <f t="shared" si="25"/>
        <v>12</v>
      </c>
      <c r="B546" t="str">
        <f t="shared" si="26"/>
        <v>PU</v>
      </c>
      <c r="C546" t="s">
        <v>155</v>
      </c>
      <c r="D546" t="s">
        <v>803</v>
      </c>
      <c r="E546">
        <f t="shared" ca="1" si="24"/>
        <v>0</v>
      </c>
    </row>
    <row r="547" spans="1:5">
      <c r="A547" t="str">
        <f t="shared" si="25"/>
        <v>14</v>
      </c>
      <c r="B547" t="str">
        <f t="shared" si="26"/>
        <v>PU</v>
      </c>
      <c r="C547" t="s">
        <v>155</v>
      </c>
      <c r="D547" t="s">
        <v>804</v>
      </c>
      <c r="E547">
        <f t="shared" ca="1" si="24"/>
        <v>0</v>
      </c>
    </row>
    <row r="548" spans="1:5">
      <c r="A548" t="str">
        <f t="shared" si="25"/>
        <v>01</v>
      </c>
      <c r="B548" t="str">
        <f t="shared" si="26"/>
        <v>PU</v>
      </c>
      <c r="C548" t="s">
        <v>156</v>
      </c>
      <c r="D548" t="s">
        <v>805</v>
      </c>
      <c r="E548">
        <f t="shared" ca="1" si="24"/>
        <v>0</v>
      </c>
    </row>
    <row r="549" spans="1:5">
      <c r="A549" t="str">
        <f t="shared" si="25"/>
        <v>02</v>
      </c>
      <c r="B549" t="str">
        <f t="shared" si="26"/>
        <v>PU</v>
      </c>
      <c r="C549" t="s">
        <v>156</v>
      </c>
      <c r="D549" t="s">
        <v>806</v>
      </c>
      <c r="E549">
        <f t="shared" ca="1" si="24"/>
        <v>0</v>
      </c>
    </row>
    <row r="550" spans="1:5">
      <c r="A550" t="str">
        <f t="shared" si="25"/>
        <v>03</v>
      </c>
      <c r="B550" t="str">
        <f t="shared" si="26"/>
        <v>PU</v>
      </c>
      <c r="C550" t="s">
        <v>156</v>
      </c>
      <c r="D550" t="s">
        <v>807</v>
      </c>
      <c r="E550">
        <f t="shared" ca="1" si="24"/>
        <v>0</v>
      </c>
    </row>
    <row r="551" spans="1:5">
      <c r="A551" t="str">
        <f t="shared" si="25"/>
        <v>04</v>
      </c>
      <c r="B551" t="str">
        <f t="shared" si="26"/>
        <v>PU</v>
      </c>
      <c r="C551" t="s">
        <v>156</v>
      </c>
      <c r="D551" t="s">
        <v>808</v>
      </c>
      <c r="E551">
        <f t="shared" ca="1" si="24"/>
        <v>0</v>
      </c>
    </row>
    <row r="552" spans="1:5">
      <c r="A552" t="str">
        <f t="shared" si="25"/>
        <v>05</v>
      </c>
      <c r="B552" t="str">
        <f t="shared" si="26"/>
        <v>PU</v>
      </c>
      <c r="C552" t="s">
        <v>156</v>
      </c>
      <c r="D552" t="s">
        <v>809</v>
      </c>
      <c r="E552">
        <f t="shared" ca="1" si="24"/>
        <v>0</v>
      </c>
    </row>
    <row r="553" spans="1:5">
      <c r="A553" t="str">
        <f t="shared" si="25"/>
        <v>06</v>
      </c>
      <c r="B553" t="str">
        <f t="shared" si="26"/>
        <v>PU</v>
      </c>
      <c r="C553" t="s">
        <v>156</v>
      </c>
      <c r="D553" t="s">
        <v>810</v>
      </c>
      <c r="E553">
        <f t="shared" ca="1" si="24"/>
        <v>0</v>
      </c>
    </row>
    <row r="554" spans="1:5">
      <c r="A554" t="str">
        <f t="shared" si="25"/>
        <v>09</v>
      </c>
      <c r="B554" t="str">
        <f t="shared" si="26"/>
        <v>PU</v>
      </c>
      <c r="C554" t="s">
        <v>156</v>
      </c>
      <c r="D554" t="s">
        <v>811</v>
      </c>
      <c r="E554">
        <f t="shared" ca="1" si="24"/>
        <v>0</v>
      </c>
    </row>
    <row r="555" spans="1:5">
      <c r="A555" t="str">
        <f t="shared" si="25"/>
        <v>11</v>
      </c>
      <c r="B555" t="str">
        <f t="shared" si="26"/>
        <v>PU</v>
      </c>
      <c r="C555" t="s">
        <v>156</v>
      </c>
      <c r="D555" t="s">
        <v>812</v>
      </c>
      <c r="E555">
        <f t="shared" ca="1" si="24"/>
        <v>0</v>
      </c>
    </row>
    <row r="556" spans="1:5">
      <c r="A556" t="str">
        <f t="shared" si="25"/>
        <v>12</v>
      </c>
      <c r="B556" t="str">
        <f t="shared" si="26"/>
        <v>PU</v>
      </c>
      <c r="C556" t="s">
        <v>156</v>
      </c>
      <c r="D556" t="s">
        <v>813</v>
      </c>
      <c r="E556">
        <f t="shared" ca="1" si="24"/>
        <v>0</v>
      </c>
    </row>
    <row r="557" spans="1:5">
      <c r="A557" t="str">
        <f t="shared" si="25"/>
        <v>14</v>
      </c>
      <c r="B557" t="str">
        <f t="shared" si="26"/>
        <v>PU</v>
      </c>
      <c r="C557" t="s">
        <v>156</v>
      </c>
      <c r="D557" t="s">
        <v>814</v>
      </c>
      <c r="E557">
        <f t="shared" ca="1" si="24"/>
        <v>0</v>
      </c>
    </row>
    <row r="558" spans="1:5">
      <c r="A558" t="str">
        <f t="shared" si="25"/>
        <v>01</v>
      </c>
      <c r="B558" t="str">
        <f t="shared" si="26"/>
        <v>PU</v>
      </c>
      <c r="C558" t="s">
        <v>157</v>
      </c>
      <c r="D558" t="s">
        <v>815</v>
      </c>
      <c r="E558">
        <f t="shared" ca="1" si="24"/>
        <v>0</v>
      </c>
    </row>
    <row r="559" spans="1:5">
      <c r="A559" t="str">
        <f t="shared" si="25"/>
        <v>02</v>
      </c>
      <c r="B559" t="str">
        <f t="shared" si="26"/>
        <v>PU</v>
      </c>
      <c r="C559" t="s">
        <v>157</v>
      </c>
      <c r="D559" t="s">
        <v>816</v>
      </c>
      <c r="E559">
        <f t="shared" ca="1" si="24"/>
        <v>0</v>
      </c>
    </row>
    <row r="560" spans="1:5">
      <c r="A560" t="str">
        <f t="shared" si="25"/>
        <v>03</v>
      </c>
      <c r="B560" t="str">
        <f t="shared" si="26"/>
        <v>PU</v>
      </c>
      <c r="C560" t="s">
        <v>157</v>
      </c>
      <c r="D560" t="s">
        <v>817</v>
      </c>
      <c r="E560">
        <f t="shared" ca="1" si="24"/>
        <v>0</v>
      </c>
    </row>
    <row r="561" spans="1:5">
      <c r="A561" t="str">
        <f t="shared" si="25"/>
        <v>04</v>
      </c>
      <c r="B561" t="str">
        <f t="shared" si="26"/>
        <v>PU</v>
      </c>
      <c r="C561" t="s">
        <v>157</v>
      </c>
      <c r="D561" t="s">
        <v>818</v>
      </c>
      <c r="E561">
        <f t="shared" ca="1" si="24"/>
        <v>0</v>
      </c>
    </row>
    <row r="562" spans="1:5">
      <c r="A562" t="str">
        <f t="shared" si="25"/>
        <v>05</v>
      </c>
      <c r="B562" t="str">
        <f t="shared" si="26"/>
        <v>PU</v>
      </c>
      <c r="C562" t="s">
        <v>157</v>
      </c>
      <c r="D562" t="s">
        <v>819</v>
      </c>
      <c r="E562">
        <f t="shared" ca="1" si="24"/>
        <v>0</v>
      </c>
    </row>
    <row r="563" spans="1:5">
      <c r="A563" t="str">
        <f t="shared" si="25"/>
        <v>06</v>
      </c>
      <c r="B563" t="str">
        <f t="shared" si="26"/>
        <v>PU</v>
      </c>
      <c r="C563" t="s">
        <v>157</v>
      </c>
      <c r="D563" t="s">
        <v>820</v>
      </c>
      <c r="E563">
        <f t="shared" ca="1" si="24"/>
        <v>0</v>
      </c>
    </row>
    <row r="564" spans="1:5">
      <c r="A564" t="str">
        <f t="shared" si="25"/>
        <v>09</v>
      </c>
      <c r="B564" t="str">
        <f t="shared" si="26"/>
        <v>PU</v>
      </c>
      <c r="C564" t="s">
        <v>157</v>
      </c>
      <c r="D564" t="s">
        <v>821</v>
      </c>
      <c r="E564">
        <f t="shared" ca="1" si="24"/>
        <v>0</v>
      </c>
    </row>
    <row r="565" spans="1:5">
      <c r="A565" t="str">
        <f t="shared" si="25"/>
        <v>11</v>
      </c>
      <c r="B565" t="str">
        <f t="shared" si="26"/>
        <v>PU</v>
      </c>
      <c r="C565" t="s">
        <v>157</v>
      </c>
      <c r="D565" t="s">
        <v>822</v>
      </c>
      <c r="E565">
        <f t="shared" ca="1" si="24"/>
        <v>0</v>
      </c>
    </row>
    <row r="566" spans="1:5">
      <c r="A566" t="str">
        <f t="shared" si="25"/>
        <v>12</v>
      </c>
      <c r="B566" t="str">
        <f t="shared" si="26"/>
        <v>PU</v>
      </c>
      <c r="C566" t="s">
        <v>157</v>
      </c>
      <c r="D566" t="s">
        <v>823</v>
      </c>
      <c r="E566">
        <f t="shared" ca="1" si="24"/>
        <v>0</v>
      </c>
    </row>
    <row r="567" spans="1:5">
      <c r="A567" t="str">
        <f t="shared" si="25"/>
        <v>14</v>
      </c>
      <c r="B567" t="str">
        <f t="shared" si="26"/>
        <v>PU</v>
      </c>
      <c r="C567" t="s">
        <v>157</v>
      </c>
      <c r="D567" t="s">
        <v>824</v>
      </c>
      <c r="E567">
        <f t="shared" ca="1" si="24"/>
        <v>0</v>
      </c>
    </row>
    <row r="568" spans="1:5">
      <c r="A568" t="str">
        <f t="shared" si="25"/>
        <v>01</v>
      </c>
      <c r="B568" t="str">
        <f t="shared" si="26"/>
        <v>PU</v>
      </c>
      <c r="C568" t="s">
        <v>158</v>
      </c>
      <c r="D568" t="s">
        <v>825</v>
      </c>
      <c r="E568">
        <f t="shared" ca="1" si="24"/>
        <v>0</v>
      </c>
    </row>
    <row r="569" spans="1:5">
      <c r="A569" t="str">
        <f t="shared" si="25"/>
        <v>02</v>
      </c>
      <c r="B569" t="str">
        <f t="shared" si="26"/>
        <v>PU</v>
      </c>
      <c r="C569" t="s">
        <v>158</v>
      </c>
      <c r="D569" t="s">
        <v>826</v>
      </c>
      <c r="E569">
        <f t="shared" ca="1" si="24"/>
        <v>0</v>
      </c>
    </row>
    <row r="570" spans="1:5">
      <c r="A570" t="str">
        <f t="shared" si="25"/>
        <v>03</v>
      </c>
      <c r="B570" t="str">
        <f t="shared" si="26"/>
        <v>PU</v>
      </c>
      <c r="C570" t="s">
        <v>158</v>
      </c>
      <c r="D570" t="s">
        <v>827</v>
      </c>
      <c r="E570">
        <f t="shared" ca="1" si="24"/>
        <v>0</v>
      </c>
    </row>
    <row r="571" spans="1:5">
      <c r="A571" t="str">
        <f t="shared" si="25"/>
        <v>04</v>
      </c>
      <c r="B571" t="str">
        <f t="shared" si="26"/>
        <v>PU</v>
      </c>
      <c r="C571" t="s">
        <v>158</v>
      </c>
      <c r="D571" t="s">
        <v>828</v>
      </c>
      <c r="E571">
        <f t="shared" ca="1" si="24"/>
        <v>0</v>
      </c>
    </row>
    <row r="572" spans="1:5">
      <c r="A572" t="str">
        <f t="shared" si="25"/>
        <v>05</v>
      </c>
      <c r="B572" t="str">
        <f t="shared" si="26"/>
        <v>PU</v>
      </c>
      <c r="C572" t="s">
        <v>158</v>
      </c>
      <c r="D572" t="s">
        <v>829</v>
      </c>
      <c r="E572">
        <f t="shared" ca="1" si="24"/>
        <v>0</v>
      </c>
    </row>
    <row r="573" spans="1:5">
      <c r="A573" t="str">
        <f t="shared" si="25"/>
        <v>06</v>
      </c>
      <c r="B573" t="str">
        <f t="shared" si="26"/>
        <v>PU</v>
      </c>
      <c r="C573" t="s">
        <v>158</v>
      </c>
      <c r="D573" t="s">
        <v>830</v>
      </c>
      <c r="E573">
        <f t="shared" ca="1" si="24"/>
        <v>0</v>
      </c>
    </row>
    <row r="574" spans="1:5">
      <c r="A574" t="str">
        <f t="shared" si="25"/>
        <v>09</v>
      </c>
      <c r="B574" t="str">
        <f t="shared" si="26"/>
        <v>PU</v>
      </c>
      <c r="C574" t="s">
        <v>158</v>
      </c>
      <c r="D574" t="s">
        <v>831</v>
      </c>
      <c r="E574">
        <f t="shared" ca="1" si="24"/>
        <v>0</v>
      </c>
    </row>
    <row r="575" spans="1:5">
      <c r="A575" t="str">
        <f t="shared" si="25"/>
        <v>11</v>
      </c>
      <c r="B575" t="str">
        <f t="shared" si="26"/>
        <v>PU</v>
      </c>
      <c r="C575" t="s">
        <v>158</v>
      </c>
      <c r="D575" t="s">
        <v>832</v>
      </c>
      <c r="E575">
        <f t="shared" ca="1" si="24"/>
        <v>0</v>
      </c>
    </row>
    <row r="576" spans="1:5">
      <c r="A576" t="str">
        <f t="shared" si="25"/>
        <v>12</v>
      </c>
      <c r="B576" t="str">
        <f t="shared" si="26"/>
        <v>PU</v>
      </c>
      <c r="C576" t="s">
        <v>158</v>
      </c>
      <c r="D576" t="s">
        <v>833</v>
      </c>
      <c r="E576">
        <f t="shared" ca="1" si="24"/>
        <v>0</v>
      </c>
    </row>
    <row r="577" spans="1:5">
      <c r="A577" t="str">
        <f t="shared" si="25"/>
        <v>14</v>
      </c>
      <c r="B577" t="str">
        <f t="shared" si="26"/>
        <v>PU</v>
      </c>
      <c r="C577" t="s">
        <v>158</v>
      </c>
      <c r="D577" t="s">
        <v>834</v>
      </c>
      <c r="E577">
        <f t="shared" ca="1" si="24"/>
        <v>0</v>
      </c>
    </row>
    <row r="578" spans="1:5">
      <c r="A578" t="str">
        <f t="shared" si="25"/>
        <v>01</v>
      </c>
      <c r="B578" t="str">
        <f t="shared" si="26"/>
        <v>PU</v>
      </c>
      <c r="C578" t="s">
        <v>159</v>
      </c>
      <c r="D578" t="s">
        <v>835</v>
      </c>
      <c r="E578">
        <f t="shared" ca="1" si="24"/>
        <v>0</v>
      </c>
    </row>
    <row r="579" spans="1:5">
      <c r="A579" t="str">
        <f t="shared" si="25"/>
        <v>02</v>
      </c>
      <c r="B579" t="str">
        <f t="shared" si="26"/>
        <v>PU</v>
      </c>
      <c r="C579" t="s">
        <v>159</v>
      </c>
      <c r="D579" t="s">
        <v>836</v>
      </c>
      <c r="E579">
        <f t="shared" ca="1" si="24"/>
        <v>0</v>
      </c>
    </row>
    <row r="580" spans="1:5">
      <c r="A580" t="str">
        <f t="shared" si="25"/>
        <v>03</v>
      </c>
      <c r="B580" t="str">
        <f t="shared" si="26"/>
        <v>PU</v>
      </c>
      <c r="C580" t="s">
        <v>159</v>
      </c>
      <c r="D580" t="s">
        <v>837</v>
      </c>
      <c r="E580">
        <f t="shared" ca="1" si="24"/>
        <v>0</v>
      </c>
    </row>
    <row r="581" spans="1:5">
      <c r="A581" t="str">
        <f t="shared" si="25"/>
        <v>04</v>
      </c>
      <c r="B581" t="str">
        <f t="shared" si="26"/>
        <v>PU</v>
      </c>
      <c r="C581" t="s">
        <v>159</v>
      </c>
      <c r="D581" t="s">
        <v>838</v>
      </c>
      <c r="E581">
        <f t="shared" ca="1" si="24"/>
        <v>0</v>
      </c>
    </row>
    <row r="582" spans="1:5">
      <c r="A582" t="str">
        <f t="shared" si="25"/>
        <v>05</v>
      </c>
      <c r="B582" t="str">
        <f t="shared" si="26"/>
        <v>PU</v>
      </c>
      <c r="C582" t="s">
        <v>159</v>
      </c>
      <c r="D582" t="s">
        <v>839</v>
      </c>
      <c r="E582">
        <f t="shared" ca="1" si="24"/>
        <v>0</v>
      </c>
    </row>
    <row r="583" spans="1:5">
      <c r="A583" t="str">
        <f t="shared" si="25"/>
        <v>06</v>
      </c>
      <c r="B583" t="str">
        <f t="shared" si="26"/>
        <v>PU</v>
      </c>
      <c r="C583" t="s">
        <v>159</v>
      </c>
      <c r="D583" t="s">
        <v>840</v>
      </c>
      <c r="E583">
        <f t="shared" ca="1" si="24"/>
        <v>0</v>
      </c>
    </row>
    <row r="584" spans="1:5">
      <c r="A584" t="str">
        <f t="shared" si="25"/>
        <v>09</v>
      </c>
      <c r="B584" t="str">
        <f t="shared" si="26"/>
        <v>PU</v>
      </c>
      <c r="C584" t="s">
        <v>159</v>
      </c>
      <c r="D584" t="s">
        <v>841</v>
      </c>
      <c r="E584">
        <f t="shared" ref="E584:E647" ca="1" si="27">IFERROR(IF(B584=0,VLOOKUP(C584,INDIRECT($G$4&amp;$H$4),MATCH($A584,INDIRECT($G$4&amp;$I$4),0),0),VLOOKUP(C584,INDIRECT($G$5&amp;$H$5),MATCH($A584,INDIRECT($G$5&amp;$I$5),0),FALSE)),0)</f>
        <v>0</v>
      </c>
    </row>
    <row r="585" spans="1:5">
      <c r="A585" t="str">
        <f t="shared" ref="A585:A648" si="28">MID(D585,LEN(C585)+2,LEN(D585)-LEN(C585))</f>
        <v>11</v>
      </c>
      <c r="B585" t="str">
        <f t="shared" ref="B585:B648" si="29">IF(IFERROR(FIND("PU",D585,1),0)&lt;&gt;0,"PU",0)</f>
        <v>PU</v>
      </c>
      <c r="C585" t="s">
        <v>159</v>
      </c>
      <c r="D585" t="s">
        <v>842</v>
      </c>
      <c r="E585">
        <f t="shared" ca="1" si="27"/>
        <v>0</v>
      </c>
    </row>
    <row r="586" spans="1:5">
      <c r="A586" t="str">
        <f t="shared" si="28"/>
        <v>12</v>
      </c>
      <c r="B586" t="str">
        <f t="shared" si="29"/>
        <v>PU</v>
      </c>
      <c r="C586" t="s">
        <v>159</v>
      </c>
      <c r="D586" t="s">
        <v>843</v>
      </c>
      <c r="E586">
        <f t="shared" ca="1" si="27"/>
        <v>0</v>
      </c>
    </row>
    <row r="587" spans="1:5">
      <c r="A587" t="str">
        <f t="shared" si="28"/>
        <v>14</v>
      </c>
      <c r="B587" t="str">
        <f t="shared" si="29"/>
        <v>PU</v>
      </c>
      <c r="C587" t="s">
        <v>159</v>
      </c>
      <c r="D587" t="s">
        <v>844</v>
      </c>
      <c r="E587">
        <f t="shared" ca="1" si="27"/>
        <v>0</v>
      </c>
    </row>
    <row r="588" spans="1:5">
      <c r="A588" t="str">
        <f t="shared" si="28"/>
        <v>01</v>
      </c>
      <c r="B588" t="str">
        <f t="shared" si="29"/>
        <v>PU</v>
      </c>
      <c r="C588" t="s">
        <v>160</v>
      </c>
      <c r="D588" t="s">
        <v>845</v>
      </c>
      <c r="E588">
        <f t="shared" ca="1" si="27"/>
        <v>0</v>
      </c>
    </row>
    <row r="589" spans="1:5">
      <c r="A589" t="str">
        <f t="shared" si="28"/>
        <v>02</v>
      </c>
      <c r="B589" t="str">
        <f t="shared" si="29"/>
        <v>PU</v>
      </c>
      <c r="C589" t="s">
        <v>160</v>
      </c>
      <c r="D589" t="s">
        <v>846</v>
      </c>
      <c r="E589">
        <f t="shared" ca="1" si="27"/>
        <v>0</v>
      </c>
    </row>
    <row r="590" spans="1:5">
      <c r="A590" t="str">
        <f t="shared" si="28"/>
        <v>03</v>
      </c>
      <c r="B590" t="str">
        <f t="shared" si="29"/>
        <v>PU</v>
      </c>
      <c r="C590" t="s">
        <v>160</v>
      </c>
      <c r="D590" t="s">
        <v>847</v>
      </c>
      <c r="E590">
        <f t="shared" ca="1" si="27"/>
        <v>0</v>
      </c>
    </row>
    <row r="591" spans="1:5">
      <c r="A591" t="str">
        <f t="shared" si="28"/>
        <v>04</v>
      </c>
      <c r="B591" t="str">
        <f t="shared" si="29"/>
        <v>PU</v>
      </c>
      <c r="C591" t="s">
        <v>160</v>
      </c>
      <c r="D591" t="s">
        <v>848</v>
      </c>
      <c r="E591">
        <f t="shared" ca="1" si="27"/>
        <v>0</v>
      </c>
    </row>
    <row r="592" spans="1:5">
      <c r="A592" t="str">
        <f t="shared" si="28"/>
        <v>05</v>
      </c>
      <c r="B592" t="str">
        <f t="shared" si="29"/>
        <v>PU</v>
      </c>
      <c r="C592" t="s">
        <v>160</v>
      </c>
      <c r="D592" t="s">
        <v>849</v>
      </c>
      <c r="E592">
        <f t="shared" ca="1" si="27"/>
        <v>0</v>
      </c>
    </row>
    <row r="593" spans="1:5">
      <c r="A593" t="str">
        <f t="shared" si="28"/>
        <v>06</v>
      </c>
      <c r="B593" t="str">
        <f t="shared" si="29"/>
        <v>PU</v>
      </c>
      <c r="C593" t="s">
        <v>160</v>
      </c>
      <c r="D593" t="s">
        <v>850</v>
      </c>
      <c r="E593">
        <f t="shared" ca="1" si="27"/>
        <v>0</v>
      </c>
    </row>
    <row r="594" spans="1:5">
      <c r="A594" t="str">
        <f t="shared" si="28"/>
        <v>09</v>
      </c>
      <c r="B594" t="str">
        <f t="shared" si="29"/>
        <v>PU</v>
      </c>
      <c r="C594" t="s">
        <v>160</v>
      </c>
      <c r="D594" t="s">
        <v>851</v>
      </c>
      <c r="E594">
        <f t="shared" ca="1" si="27"/>
        <v>0</v>
      </c>
    </row>
    <row r="595" spans="1:5">
      <c r="A595" t="str">
        <f t="shared" si="28"/>
        <v>11</v>
      </c>
      <c r="B595" t="str">
        <f t="shared" si="29"/>
        <v>PU</v>
      </c>
      <c r="C595" t="s">
        <v>160</v>
      </c>
      <c r="D595" t="s">
        <v>852</v>
      </c>
      <c r="E595">
        <f t="shared" ca="1" si="27"/>
        <v>0</v>
      </c>
    </row>
    <row r="596" spans="1:5">
      <c r="A596" t="str">
        <f t="shared" si="28"/>
        <v>12</v>
      </c>
      <c r="B596" t="str">
        <f t="shared" si="29"/>
        <v>PU</v>
      </c>
      <c r="C596" t="s">
        <v>160</v>
      </c>
      <c r="D596" t="s">
        <v>853</v>
      </c>
      <c r="E596">
        <f t="shared" ca="1" si="27"/>
        <v>0</v>
      </c>
    </row>
    <row r="597" spans="1:5">
      <c r="A597" t="str">
        <f t="shared" si="28"/>
        <v>14</v>
      </c>
      <c r="B597" t="str">
        <f t="shared" si="29"/>
        <v>PU</v>
      </c>
      <c r="C597" t="s">
        <v>160</v>
      </c>
      <c r="D597" t="s">
        <v>854</v>
      </c>
      <c r="E597">
        <f t="shared" ca="1" si="27"/>
        <v>0</v>
      </c>
    </row>
    <row r="598" spans="1:5">
      <c r="A598" t="str">
        <f t="shared" si="28"/>
        <v>01</v>
      </c>
      <c r="B598" t="str">
        <f t="shared" si="29"/>
        <v>PU</v>
      </c>
      <c r="C598" t="s">
        <v>161</v>
      </c>
      <c r="D598" t="s">
        <v>855</v>
      </c>
      <c r="E598">
        <f t="shared" ca="1" si="27"/>
        <v>0</v>
      </c>
    </row>
    <row r="599" spans="1:5">
      <c r="A599" t="str">
        <f t="shared" si="28"/>
        <v>02</v>
      </c>
      <c r="B599" t="str">
        <f t="shared" si="29"/>
        <v>PU</v>
      </c>
      <c r="C599" t="s">
        <v>161</v>
      </c>
      <c r="D599" t="s">
        <v>856</v>
      </c>
      <c r="E599">
        <f t="shared" ca="1" si="27"/>
        <v>0</v>
      </c>
    </row>
    <row r="600" spans="1:5">
      <c r="A600" t="str">
        <f t="shared" si="28"/>
        <v>03</v>
      </c>
      <c r="B600" t="str">
        <f t="shared" si="29"/>
        <v>PU</v>
      </c>
      <c r="C600" t="s">
        <v>161</v>
      </c>
      <c r="D600" t="s">
        <v>857</v>
      </c>
      <c r="E600">
        <f t="shared" ca="1" si="27"/>
        <v>0</v>
      </c>
    </row>
    <row r="601" spans="1:5">
      <c r="A601" t="str">
        <f t="shared" si="28"/>
        <v>04</v>
      </c>
      <c r="B601" t="str">
        <f t="shared" si="29"/>
        <v>PU</v>
      </c>
      <c r="C601" t="s">
        <v>161</v>
      </c>
      <c r="D601" t="s">
        <v>858</v>
      </c>
      <c r="E601">
        <f t="shared" ca="1" si="27"/>
        <v>0</v>
      </c>
    </row>
    <row r="602" spans="1:5">
      <c r="A602" t="str">
        <f t="shared" si="28"/>
        <v>05</v>
      </c>
      <c r="B602" t="str">
        <f t="shared" si="29"/>
        <v>PU</v>
      </c>
      <c r="C602" t="s">
        <v>161</v>
      </c>
      <c r="D602" t="s">
        <v>859</v>
      </c>
      <c r="E602">
        <f t="shared" ca="1" si="27"/>
        <v>0</v>
      </c>
    </row>
    <row r="603" spans="1:5">
      <c r="A603" t="str">
        <f t="shared" si="28"/>
        <v>06</v>
      </c>
      <c r="B603" t="str">
        <f t="shared" si="29"/>
        <v>PU</v>
      </c>
      <c r="C603" t="s">
        <v>161</v>
      </c>
      <c r="D603" t="s">
        <v>860</v>
      </c>
      <c r="E603">
        <f t="shared" ca="1" si="27"/>
        <v>0</v>
      </c>
    </row>
    <row r="604" spans="1:5">
      <c r="A604" t="str">
        <f t="shared" si="28"/>
        <v>09</v>
      </c>
      <c r="B604" t="str">
        <f t="shared" si="29"/>
        <v>PU</v>
      </c>
      <c r="C604" t="s">
        <v>161</v>
      </c>
      <c r="D604" t="s">
        <v>861</v>
      </c>
      <c r="E604">
        <f t="shared" ca="1" si="27"/>
        <v>0</v>
      </c>
    </row>
    <row r="605" spans="1:5">
      <c r="A605" t="str">
        <f t="shared" si="28"/>
        <v>11</v>
      </c>
      <c r="B605" t="str">
        <f t="shared" si="29"/>
        <v>PU</v>
      </c>
      <c r="C605" t="s">
        <v>161</v>
      </c>
      <c r="D605" t="s">
        <v>862</v>
      </c>
      <c r="E605">
        <f t="shared" ca="1" si="27"/>
        <v>0</v>
      </c>
    </row>
    <row r="606" spans="1:5">
      <c r="A606" t="str">
        <f t="shared" si="28"/>
        <v>12</v>
      </c>
      <c r="B606" t="str">
        <f t="shared" si="29"/>
        <v>PU</v>
      </c>
      <c r="C606" t="s">
        <v>161</v>
      </c>
      <c r="D606" t="s">
        <v>863</v>
      </c>
      <c r="E606">
        <f t="shared" ca="1" si="27"/>
        <v>0</v>
      </c>
    </row>
    <row r="607" spans="1:5">
      <c r="A607" t="str">
        <f t="shared" si="28"/>
        <v>14</v>
      </c>
      <c r="B607" t="str">
        <f t="shared" si="29"/>
        <v>PU</v>
      </c>
      <c r="C607" t="s">
        <v>161</v>
      </c>
      <c r="D607" t="s">
        <v>864</v>
      </c>
      <c r="E607">
        <f t="shared" ca="1" si="27"/>
        <v>0</v>
      </c>
    </row>
    <row r="608" spans="1:5">
      <c r="A608" t="str">
        <f t="shared" si="28"/>
        <v>01</v>
      </c>
      <c r="B608" t="str">
        <f t="shared" si="29"/>
        <v>PU</v>
      </c>
      <c r="C608" t="s">
        <v>162</v>
      </c>
      <c r="D608" t="s">
        <v>865</v>
      </c>
      <c r="E608">
        <f t="shared" ca="1" si="27"/>
        <v>0</v>
      </c>
    </row>
    <row r="609" spans="1:5">
      <c r="A609" t="str">
        <f t="shared" si="28"/>
        <v>02</v>
      </c>
      <c r="B609" t="str">
        <f t="shared" si="29"/>
        <v>PU</v>
      </c>
      <c r="C609" t="s">
        <v>162</v>
      </c>
      <c r="D609" t="s">
        <v>866</v>
      </c>
      <c r="E609">
        <f t="shared" ca="1" si="27"/>
        <v>0</v>
      </c>
    </row>
    <row r="610" spans="1:5">
      <c r="A610" t="str">
        <f t="shared" si="28"/>
        <v>03</v>
      </c>
      <c r="B610" t="str">
        <f t="shared" si="29"/>
        <v>PU</v>
      </c>
      <c r="C610" t="s">
        <v>162</v>
      </c>
      <c r="D610" t="s">
        <v>867</v>
      </c>
      <c r="E610">
        <f t="shared" ca="1" si="27"/>
        <v>0</v>
      </c>
    </row>
    <row r="611" spans="1:5">
      <c r="A611" t="str">
        <f t="shared" si="28"/>
        <v>04</v>
      </c>
      <c r="B611" t="str">
        <f t="shared" si="29"/>
        <v>PU</v>
      </c>
      <c r="C611" t="s">
        <v>162</v>
      </c>
      <c r="D611" t="s">
        <v>868</v>
      </c>
      <c r="E611">
        <f t="shared" ca="1" si="27"/>
        <v>0</v>
      </c>
    </row>
    <row r="612" spans="1:5">
      <c r="A612" t="str">
        <f t="shared" si="28"/>
        <v>05</v>
      </c>
      <c r="B612" t="str">
        <f t="shared" si="29"/>
        <v>PU</v>
      </c>
      <c r="C612" t="s">
        <v>162</v>
      </c>
      <c r="D612" t="s">
        <v>869</v>
      </c>
      <c r="E612">
        <f t="shared" ca="1" si="27"/>
        <v>0</v>
      </c>
    </row>
    <row r="613" spans="1:5">
      <c r="A613" t="str">
        <f t="shared" si="28"/>
        <v>06</v>
      </c>
      <c r="B613" t="str">
        <f t="shared" si="29"/>
        <v>PU</v>
      </c>
      <c r="C613" t="s">
        <v>162</v>
      </c>
      <c r="D613" t="s">
        <v>870</v>
      </c>
      <c r="E613">
        <f t="shared" ca="1" si="27"/>
        <v>0</v>
      </c>
    </row>
    <row r="614" spans="1:5">
      <c r="A614" t="str">
        <f t="shared" si="28"/>
        <v>09</v>
      </c>
      <c r="B614" t="str">
        <f t="shared" si="29"/>
        <v>PU</v>
      </c>
      <c r="C614" t="s">
        <v>162</v>
      </c>
      <c r="D614" t="s">
        <v>871</v>
      </c>
      <c r="E614">
        <f t="shared" ca="1" si="27"/>
        <v>0</v>
      </c>
    </row>
    <row r="615" spans="1:5">
      <c r="A615" t="str">
        <f t="shared" si="28"/>
        <v>11</v>
      </c>
      <c r="B615" t="str">
        <f t="shared" si="29"/>
        <v>PU</v>
      </c>
      <c r="C615" t="s">
        <v>162</v>
      </c>
      <c r="D615" t="s">
        <v>872</v>
      </c>
      <c r="E615">
        <f t="shared" ca="1" si="27"/>
        <v>0</v>
      </c>
    </row>
    <row r="616" spans="1:5">
      <c r="A616" t="str">
        <f t="shared" si="28"/>
        <v>12</v>
      </c>
      <c r="B616" t="str">
        <f t="shared" si="29"/>
        <v>PU</v>
      </c>
      <c r="C616" t="s">
        <v>162</v>
      </c>
      <c r="D616" t="s">
        <v>873</v>
      </c>
      <c r="E616">
        <f t="shared" ca="1" si="27"/>
        <v>0</v>
      </c>
    </row>
    <row r="617" spans="1:5">
      <c r="A617" t="str">
        <f t="shared" si="28"/>
        <v>14</v>
      </c>
      <c r="B617" t="str">
        <f t="shared" si="29"/>
        <v>PU</v>
      </c>
      <c r="C617" t="s">
        <v>162</v>
      </c>
      <c r="D617" t="s">
        <v>874</v>
      </c>
      <c r="E617">
        <f t="shared" ca="1" si="27"/>
        <v>0</v>
      </c>
    </row>
    <row r="618" spans="1:5">
      <c r="A618" t="str">
        <f t="shared" si="28"/>
        <v>01</v>
      </c>
      <c r="B618" t="str">
        <f t="shared" si="29"/>
        <v>PU</v>
      </c>
      <c r="C618" t="s">
        <v>163</v>
      </c>
      <c r="D618" t="s">
        <v>875</v>
      </c>
      <c r="E618">
        <f t="shared" ca="1" si="27"/>
        <v>0</v>
      </c>
    </row>
    <row r="619" spans="1:5">
      <c r="A619" t="str">
        <f t="shared" si="28"/>
        <v>02</v>
      </c>
      <c r="B619" t="str">
        <f t="shared" si="29"/>
        <v>PU</v>
      </c>
      <c r="C619" t="s">
        <v>163</v>
      </c>
      <c r="D619" t="s">
        <v>876</v>
      </c>
      <c r="E619">
        <f t="shared" ca="1" si="27"/>
        <v>0</v>
      </c>
    </row>
    <row r="620" spans="1:5">
      <c r="A620" t="str">
        <f t="shared" si="28"/>
        <v>03</v>
      </c>
      <c r="B620" t="str">
        <f t="shared" si="29"/>
        <v>PU</v>
      </c>
      <c r="C620" t="s">
        <v>163</v>
      </c>
      <c r="D620" t="s">
        <v>877</v>
      </c>
      <c r="E620">
        <f t="shared" ca="1" si="27"/>
        <v>0</v>
      </c>
    </row>
    <row r="621" spans="1:5">
      <c r="A621" t="str">
        <f t="shared" si="28"/>
        <v>04</v>
      </c>
      <c r="B621" t="str">
        <f t="shared" si="29"/>
        <v>PU</v>
      </c>
      <c r="C621" t="s">
        <v>163</v>
      </c>
      <c r="D621" t="s">
        <v>878</v>
      </c>
      <c r="E621">
        <f t="shared" ca="1" si="27"/>
        <v>0</v>
      </c>
    </row>
    <row r="622" spans="1:5">
      <c r="A622" t="str">
        <f t="shared" si="28"/>
        <v>05</v>
      </c>
      <c r="B622" t="str">
        <f t="shared" si="29"/>
        <v>PU</v>
      </c>
      <c r="C622" t="s">
        <v>163</v>
      </c>
      <c r="D622" t="s">
        <v>879</v>
      </c>
      <c r="E622">
        <f t="shared" ca="1" si="27"/>
        <v>0</v>
      </c>
    </row>
    <row r="623" spans="1:5">
      <c r="A623" t="str">
        <f t="shared" si="28"/>
        <v>06</v>
      </c>
      <c r="B623" t="str">
        <f t="shared" si="29"/>
        <v>PU</v>
      </c>
      <c r="C623" t="s">
        <v>163</v>
      </c>
      <c r="D623" t="s">
        <v>880</v>
      </c>
      <c r="E623">
        <f t="shared" ca="1" si="27"/>
        <v>0</v>
      </c>
    </row>
    <row r="624" spans="1:5">
      <c r="A624" t="str">
        <f t="shared" si="28"/>
        <v>09</v>
      </c>
      <c r="B624" t="str">
        <f t="shared" si="29"/>
        <v>PU</v>
      </c>
      <c r="C624" t="s">
        <v>163</v>
      </c>
      <c r="D624" t="s">
        <v>881</v>
      </c>
      <c r="E624">
        <f t="shared" ca="1" si="27"/>
        <v>0</v>
      </c>
    </row>
    <row r="625" spans="1:5">
      <c r="A625" t="str">
        <f t="shared" si="28"/>
        <v>11</v>
      </c>
      <c r="B625" t="str">
        <f t="shared" si="29"/>
        <v>PU</v>
      </c>
      <c r="C625" t="s">
        <v>163</v>
      </c>
      <c r="D625" t="s">
        <v>882</v>
      </c>
      <c r="E625">
        <f t="shared" ca="1" si="27"/>
        <v>0</v>
      </c>
    </row>
    <row r="626" spans="1:5">
      <c r="A626" t="str">
        <f t="shared" si="28"/>
        <v>12</v>
      </c>
      <c r="B626" t="str">
        <f t="shared" si="29"/>
        <v>PU</v>
      </c>
      <c r="C626" t="s">
        <v>163</v>
      </c>
      <c r="D626" t="s">
        <v>883</v>
      </c>
      <c r="E626">
        <f t="shared" ca="1" si="27"/>
        <v>0</v>
      </c>
    </row>
    <row r="627" spans="1:5">
      <c r="A627" t="str">
        <f t="shared" si="28"/>
        <v>14</v>
      </c>
      <c r="B627" t="str">
        <f t="shared" si="29"/>
        <v>PU</v>
      </c>
      <c r="C627" t="s">
        <v>163</v>
      </c>
      <c r="D627" t="s">
        <v>884</v>
      </c>
      <c r="E627">
        <f t="shared" ca="1" si="27"/>
        <v>0</v>
      </c>
    </row>
    <row r="628" spans="1:5">
      <c r="A628" t="str">
        <f t="shared" si="28"/>
        <v>01</v>
      </c>
      <c r="B628" t="str">
        <f t="shared" si="29"/>
        <v>PU</v>
      </c>
      <c r="C628" t="s">
        <v>164</v>
      </c>
      <c r="D628" t="s">
        <v>885</v>
      </c>
      <c r="E628">
        <f t="shared" ca="1" si="27"/>
        <v>0</v>
      </c>
    </row>
    <row r="629" spans="1:5">
      <c r="A629" t="str">
        <f t="shared" si="28"/>
        <v>02</v>
      </c>
      <c r="B629" t="str">
        <f t="shared" si="29"/>
        <v>PU</v>
      </c>
      <c r="C629" t="s">
        <v>164</v>
      </c>
      <c r="D629" t="s">
        <v>886</v>
      </c>
      <c r="E629">
        <f t="shared" ca="1" si="27"/>
        <v>0</v>
      </c>
    </row>
    <row r="630" spans="1:5">
      <c r="A630" t="str">
        <f t="shared" si="28"/>
        <v>03</v>
      </c>
      <c r="B630" t="str">
        <f t="shared" si="29"/>
        <v>PU</v>
      </c>
      <c r="C630" t="s">
        <v>164</v>
      </c>
      <c r="D630" t="s">
        <v>887</v>
      </c>
      <c r="E630">
        <f t="shared" ca="1" si="27"/>
        <v>0</v>
      </c>
    </row>
    <row r="631" spans="1:5">
      <c r="A631" t="str">
        <f t="shared" si="28"/>
        <v>04</v>
      </c>
      <c r="B631" t="str">
        <f t="shared" si="29"/>
        <v>PU</v>
      </c>
      <c r="C631" t="s">
        <v>164</v>
      </c>
      <c r="D631" t="s">
        <v>888</v>
      </c>
      <c r="E631">
        <f t="shared" ca="1" si="27"/>
        <v>0</v>
      </c>
    </row>
    <row r="632" spans="1:5">
      <c r="A632" t="str">
        <f t="shared" si="28"/>
        <v>05</v>
      </c>
      <c r="B632" t="str">
        <f t="shared" si="29"/>
        <v>PU</v>
      </c>
      <c r="C632" t="s">
        <v>164</v>
      </c>
      <c r="D632" t="s">
        <v>889</v>
      </c>
      <c r="E632">
        <f t="shared" ca="1" si="27"/>
        <v>0</v>
      </c>
    </row>
    <row r="633" spans="1:5">
      <c r="A633" t="str">
        <f t="shared" si="28"/>
        <v>06</v>
      </c>
      <c r="B633" t="str">
        <f t="shared" si="29"/>
        <v>PU</v>
      </c>
      <c r="C633" t="s">
        <v>164</v>
      </c>
      <c r="D633" t="s">
        <v>890</v>
      </c>
      <c r="E633">
        <f t="shared" ca="1" si="27"/>
        <v>0</v>
      </c>
    </row>
    <row r="634" spans="1:5">
      <c r="A634" t="str">
        <f t="shared" si="28"/>
        <v>09</v>
      </c>
      <c r="B634" t="str">
        <f t="shared" si="29"/>
        <v>PU</v>
      </c>
      <c r="C634" t="s">
        <v>164</v>
      </c>
      <c r="D634" t="s">
        <v>891</v>
      </c>
      <c r="E634">
        <f t="shared" ca="1" si="27"/>
        <v>0</v>
      </c>
    </row>
    <row r="635" spans="1:5">
      <c r="A635" t="str">
        <f t="shared" si="28"/>
        <v>11</v>
      </c>
      <c r="B635" t="str">
        <f t="shared" si="29"/>
        <v>PU</v>
      </c>
      <c r="C635" t="s">
        <v>164</v>
      </c>
      <c r="D635" t="s">
        <v>892</v>
      </c>
      <c r="E635">
        <f t="shared" ca="1" si="27"/>
        <v>0</v>
      </c>
    </row>
    <row r="636" spans="1:5">
      <c r="A636" t="str">
        <f t="shared" si="28"/>
        <v>12</v>
      </c>
      <c r="B636" t="str">
        <f t="shared" si="29"/>
        <v>PU</v>
      </c>
      <c r="C636" t="s">
        <v>164</v>
      </c>
      <c r="D636" t="s">
        <v>893</v>
      </c>
      <c r="E636">
        <f t="shared" ca="1" si="27"/>
        <v>0</v>
      </c>
    </row>
    <row r="637" spans="1:5">
      <c r="A637" t="str">
        <f t="shared" si="28"/>
        <v>14</v>
      </c>
      <c r="B637" t="str">
        <f t="shared" si="29"/>
        <v>PU</v>
      </c>
      <c r="C637" t="s">
        <v>164</v>
      </c>
      <c r="D637" t="s">
        <v>894</v>
      </c>
      <c r="E637">
        <f t="shared" ca="1" si="27"/>
        <v>0</v>
      </c>
    </row>
    <row r="638" spans="1:5">
      <c r="A638" t="str">
        <f t="shared" si="28"/>
        <v>01</v>
      </c>
      <c r="B638" t="str">
        <f t="shared" si="29"/>
        <v>PU</v>
      </c>
      <c r="C638" t="s">
        <v>165</v>
      </c>
      <c r="D638" t="s">
        <v>895</v>
      </c>
      <c r="E638">
        <f t="shared" ca="1" si="27"/>
        <v>0</v>
      </c>
    </row>
    <row r="639" spans="1:5">
      <c r="A639" t="str">
        <f t="shared" si="28"/>
        <v>02</v>
      </c>
      <c r="B639" t="str">
        <f t="shared" si="29"/>
        <v>PU</v>
      </c>
      <c r="C639" t="s">
        <v>165</v>
      </c>
      <c r="D639" t="s">
        <v>896</v>
      </c>
      <c r="E639">
        <f t="shared" ca="1" si="27"/>
        <v>0</v>
      </c>
    </row>
    <row r="640" spans="1:5">
      <c r="A640" t="str">
        <f t="shared" si="28"/>
        <v>03</v>
      </c>
      <c r="B640" t="str">
        <f t="shared" si="29"/>
        <v>PU</v>
      </c>
      <c r="C640" t="s">
        <v>165</v>
      </c>
      <c r="D640" t="s">
        <v>897</v>
      </c>
      <c r="E640">
        <f t="shared" ca="1" si="27"/>
        <v>0</v>
      </c>
    </row>
    <row r="641" spans="1:5">
      <c r="A641" t="str">
        <f t="shared" si="28"/>
        <v>04</v>
      </c>
      <c r="B641" t="str">
        <f t="shared" si="29"/>
        <v>PU</v>
      </c>
      <c r="C641" t="s">
        <v>165</v>
      </c>
      <c r="D641" t="s">
        <v>898</v>
      </c>
      <c r="E641">
        <f t="shared" ca="1" si="27"/>
        <v>0</v>
      </c>
    </row>
    <row r="642" spans="1:5">
      <c r="A642" t="str">
        <f t="shared" si="28"/>
        <v>05</v>
      </c>
      <c r="B642" t="str">
        <f t="shared" si="29"/>
        <v>PU</v>
      </c>
      <c r="C642" t="s">
        <v>165</v>
      </c>
      <c r="D642" t="s">
        <v>899</v>
      </c>
      <c r="E642">
        <f t="shared" ca="1" si="27"/>
        <v>0</v>
      </c>
    </row>
    <row r="643" spans="1:5">
      <c r="A643" t="str">
        <f t="shared" si="28"/>
        <v>06</v>
      </c>
      <c r="B643" t="str">
        <f t="shared" si="29"/>
        <v>PU</v>
      </c>
      <c r="C643" t="s">
        <v>165</v>
      </c>
      <c r="D643" t="s">
        <v>900</v>
      </c>
      <c r="E643">
        <f t="shared" ca="1" si="27"/>
        <v>0</v>
      </c>
    </row>
    <row r="644" spans="1:5">
      <c r="A644" t="str">
        <f t="shared" si="28"/>
        <v>09</v>
      </c>
      <c r="B644" t="str">
        <f t="shared" si="29"/>
        <v>PU</v>
      </c>
      <c r="C644" t="s">
        <v>165</v>
      </c>
      <c r="D644" t="s">
        <v>901</v>
      </c>
      <c r="E644">
        <f t="shared" ca="1" si="27"/>
        <v>0</v>
      </c>
    </row>
    <row r="645" spans="1:5">
      <c r="A645" t="str">
        <f t="shared" si="28"/>
        <v>11</v>
      </c>
      <c r="B645" t="str">
        <f t="shared" si="29"/>
        <v>PU</v>
      </c>
      <c r="C645" t="s">
        <v>165</v>
      </c>
      <c r="D645" t="s">
        <v>902</v>
      </c>
      <c r="E645">
        <f t="shared" ca="1" si="27"/>
        <v>0</v>
      </c>
    </row>
    <row r="646" spans="1:5">
      <c r="A646" t="str">
        <f t="shared" si="28"/>
        <v>12</v>
      </c>
      <c r="B646" t="str">
        <f t="shared" si="29"/>
        <v>PU</v>
      </c>
      <c r="C646" t="s">
        <v>165</v>
      </c>
      <c r="D646" t="s">
        <v>903</v>
      </c>
      <c r="E646">
        <f t="shared" ca="1" si="27"/>
        <v>0</v>
      </c>
    </row>
    <row r="647" spans="1:5">
      <c r="A647" t="str">
        <f t="shared" si="28"/>
        <v>14</v>
      </c>
      <c r="B647" t="str">
        <f t="shared" si="29"/>
        <v>PU</v>
      </c>
      <c r="C647" t="s">
        <v>165</v>
      </c>
      <c r="D647" t="s">
        <v>904</v>
      </c>
      <c r="E647">
        <f t="shared" ca="1" si="27"/>
        <v>0</v>
      </c>
    </row>
    <row r="648" spans="1:5">
      <c r="A648" t="str">
        <f t="shared" si="28"/>
        <v>01</v>
      </c>
      <c r="B648" t="str">
        <f t="shared" si="29"/>
        <v>PU</v>
      </c>
      <c r="C648" t="s">
        <v>166</v>
      </c>
      <c r="D648" t="s">
        <v>915</v>
      </c>
      <c r="E648">
        <f t="shared" ref="E648:E711" ca="1" si="30">IFERROR(IF(B648=0,VLOOKUP(C648,INDIRECT($G$4&amp;$H$4),MATCH($A648,INDIRECT($G$4&amp;$I$4),0),0),VLOOKUP(C648,INDIRECT($G$5&amp;$H$5),MATCH($A648,INDIRECT($G$5&amp;$I$5),0),FALSE)),0)</f>
        <v>0</v>
      </c>
    </row>
    <row r="649" spans="1:5">
      <c r="A649" t="str">
        <f t="shared" ref="A649:A712" si="31">MID(D649,LEN(C649)+2,LEN(D649)-LEN(C649))</f>
        <v>02</v>
      </c>
      <c r="B649" t="str">
        <f t="shared" ref="B649:B712" si="32">IF(IFERROR(FIND("PU",D649,1),0)&lt;&gt;0,"PU",0)</f>
        <v>PU</v>
      </c>
      <c r="C649" t="s">
        <v>166</v>
      </c>
      <c r="D649" t="s">
        <v>916</v>
      </c>
      <c r="E649">
        <f t="shared" ca="1" si="30"/>
        <v>0</v>
      </c>
    </row>
    <row r="650" spans="1:5">
      <c r="A650" t="str">
        <f t="shared" si="31"/>
        <v>03</v>
      </c>
      <c r="B650" t="str">
        <f t="shared" si="32"/>
        <v>PU</v>
      </c>
      <c r="C650" t="s">
        <v>166</v>
      </c>
      <c r="D650" t="s">
        <v>917</v>
      </c>
      <c r="E650">
        <f t="shared" ca="1" si="30"/>
        <v>0</v>
      </c>
    </row>
    <row r="651" spans="1:5">
      <c r="A651" t="str">
        <f t="shared" si="31"/>
        <v>04</v>
      </c>
      <c r="B651" t="str">
        <f t="shared" si="32"/>
        <v>PU</v>
      </c>
      <c r="C651" t="s">
        <v>166</v>
      </c>
      <c r="D651" t="s">
        <v>918</v>
      </c>
      <c r="E651">
        <f t="shared" ca="1" si="30"/>
        <v>0</v>
      </c>
    </row>
    <row r="652" spans="1:5">
      <c r="A652" t="str">
        <f t="shared" si="31"/>
        <v>05</v>
      </c>
      <c r="B652" t="str">
        <f t="shared" si="32"/>
        <v>PU</v>
      </c>
      <c r="C652" t="s">
        <v>166</v>
      </c>
      <c r="D652" t="s">
        <v>919</v>
      </c>
      <c r="E652">
        <f t="shared" ca="1" si="30"/>
        <v>0</v>
      </c>
    </row>
    <row r="653" spans="1:5">
      <c r="A653" t="str">
        <f t="shared" si="31"/>
        <v>06</v>
      </c>
      <c r="B653" t="str">
        <f t="shared" si="32"/>
        <v>PU</v>
      </c>
      <c r="C653" t="s">
        <v>166</v>
      </c>
      <c r="D653" t="s">
        <v>920</v>
      </c>
      <c r="E653">
        <f t="shared" ca="1" si="30"/>
        <v>0</v>
      </c>
    </row>
    <row r="654" spans="1:5">
      <c r="A654" t="str">
        <f t="shared" si="31"/>
        <v>09</v>
      </c>
      <c r="B654" t="str">
        <f t="shared" si="32"/>
        <v>PU</v>
      </c>
      <c r="C654" t="s">
        <v>166</v>
      </c>
      <c r="D654" t="s">
        <v>921</v>
      </c>
      <c r="E654">
        <f t="shared" ca="1" si="30"/>
        <v>0</v>
      </c>
    </row>
    <row r="655" spans="1:5">
      <c r="A655" t="str">
        <f t="shared" si="31"/>
        <v>11</v>
      </c>
      <c r="B655" t="str">
        <f t="shared" si="32"/>
        <v>PU</v>
      </c>
      <c r="C655" t="s">
        <v>166</v>
      </c>
      <c r="D655" t="s">
        <v>922</v>
      </c>
      <c r="E655">
        <f t="shared" ca="1" si="30"/>
        <v>0</v>
      </c>
    </row>
    <row r="656" spans="1:5">
      <c r="A656" t="str">
        <f t="shared" si="31"/>
        <v>12</v>
      </c>
      <c r="B656" t="str">
        <f t="shared" si="32"/>
        <v>PU</v>
      </c>
      <c r="C656" t="s">
        <v>166</v>
      </c>
      <c r="D656" t="s">
        <v>923</v>
      </c>
      <c r="E656">
        <f t="shared" ca="1" si="30"/>
        <v>0</v>
      </c>
    </row>
    <row r="657" spans="1:5">
      <c r="A657" t="str">
        <f t="shared" si="31"/>
        <v>14</v>
      </c>
      <c r="B657" t="str">
        <f t="shared" si="32"/>
        <v>PU</v>
      </c>
      <c r="C657" t="s">
        <v>166</v>
      </c>
      <c r="D657" t="s">
        <v>924</v>
      </c>
      <c r="E657">
        <f t="shared" ca="1" si="30"/>
        <v>0</v>
      </c>
    </row>
    <row r="658" spans="1:5">
      <c r="A658" t="str">
        <f t="shared" si="31"/>
        <v>01</v>
      </c>
      <c r="B658" t="str">
        <f t="shared" si="32"/>
        <v>PU</v>
      </c>
      <c r="C658" t="s">
        <v>167</v>
      </c>
      <c r="D658" t="s">
        <v>905</v>
      </c>
      <c r="E658">
        <f t="shared" ca="1" si="30"/>
        <v>0</v>
      </c>
    </row>
    <row r="659" spans="1:5">
      <c r="A659" t="str">
        <f t="shared" si="31"/>
        <v>02</v>
      </c>
      <c r="B659" t="str">
        <f t="shared" si="32"/>
        <v>PU</v>
      </c>
      <c r="C659" t="s">
        <v>167</v>
      </c>
      <c r="D659" t="s">
        <v>906</v>
      </c>
      <c r="E659">
        <f t="shared" ca="1" si="30"/>
        <v>0</v>
      </c>
    </row>
    <row r="660" spans="1:5">
      <c r="A660" t="str">
        <f t="shared" si="31"/>
        <v>03</v>
      </c>
      <c r="B660" t="str">
        <f t="shared" si="32"/>
        <v>PU</v>
      </c>
      <c r="C660" t="s">
        <v>167</v>
      </c>
      <c r="D660" t="s">
        <v>907</v>
      </c>
      <c r="E660">
        <f t="shared" ca="1" si="30"/>
        <v>0</v>
      </c>
    </row>
    <row r="661" spans="1:5">
      <c r="A661" t="str">
        <f t="shared" si="31"/>
        <v>04</v>
      </c>
      <c r="B661" t="str">
        <f t="shared" si="32"/>
        <v>PU</v>
      </c>
      <c r="C661" t="s">
        <v>167</v>
      </c>
      <c r="D661" t="s">
        <v>908</v>
      </c>
      <c r="E661">
        <f t="shared" ca="1" si="30"/>
        <v>0</v>
      </c>
    </row>
    <row r="662" spans="1:5">
      <c r="A662" t="str">
        <f t="shared" si="31"/>
        <v>05</v>
      </c>
      <c r="B662" t="str">
        <f t="shared" si="32"/>
        <v>PU</v>
      </c>
      <c r="C662" t="s">
        <v>167</v>
      </c>
      <c r="D662" t="s">
        <v>909</v>
      </c>
      <c r="E662">
        <f t="shared" ca="1" si="30"/>
        <v>0</v>
      </c>
    </row>
    <row r="663" spans="1:5">
      <c r="A663" t="str">
        <f t="shared" si="31"/>
        <v>06</v>
      </c>
      <c r="B663" t="str">
        <f t="shared" si="32"/>
        <v>PU</v>
      </c>
      <c r="C663" t="s">
        <v>167</v>
      </c>
      <c r="D663" t="s">
        <v>910</v>
      </c>
      <c r="E663">
        <f t="shared" ca="1" si="30"/>
        <v>0</v>
      </c>
    </row>
    <row r="664" spans="1:5">
      <c r="A664" t="str">
        <f t="shared" si="31"/>
        <v>09</v>
      </c>
      <c r="B664" t="str">
        <f t="shared" si="32"/>
        <v>PU</v>
      </c>
      <c r="C664" t="s">
        <v>167</v>
      </c>
      <c r="D664" t="s">
        <v>911</v>
      </c>
      <c r="E664">
        <f t="shared" ca="1" si="30"/>
        <v>0</v>
      </c>
    </row>
    <row r="665" spans="1:5">
      <c r="A665" t="str">
        <f t="shared" si="31"/>
        <v>11</v>
      </c>
      <c r="B665" t="str">
        <f t="shared" si="32"/>
        <v>PU</v>
      </c>
      <c r="C665" t="s">
        <v>167</v>
      </c>
      <c r="D665" t="s">
        <v>912</v>
      </c>
      <c r="E665">
        <f t="shared" ca="1" si="30"/>
        <v>0</v>
      </c>
    </row>
    <row r="666" spans="1:5">
      <c r="A666" t="str">
        <f t="shared" si="31"/>
        <v>12</v>
      </c>
      <c r="B666" t="str">
        <f t="shared" si="32"/>
        <v>PU</v>
      </c>
      <c r="C666" t="s">
        <v>167</v>
      </c>
      <c r="D666" t="s">
        <v>913</v>
      </c>
      <c r="E666">
        <f t="shared" ca="1" si="30"/>
        <v>0</v>
      </c>
    </row>
    <row r="667" spans="1:5">
      <c r="A667" t="str">
        <f t="shared" si="31"/>
        <v>14</v>
      </c>
      <c r="B667" t="str">
        <f t="shared" si="32"/>
        <v>PU</v>
      </c>
      <c r="C667" t="s">
        <v>167</v>
      </c>
      <c r="D667" t="s">
        <v>914</v>
      </c>
      <c r="E667">
        <f t="shared" ca="1" si="30"/>
        <v>0</v>
      </c>
    </row>
    <row r="668" spans="1:5">
      <c r="A668" t="str">
        <f t="shared" si="31"/>
        <v>99</v>
      </c>
      <c r="B668">
        <f t="shared" si="32"/>
        <v>0</v>
      </c>
      <c r="C668" t="s">
        <v>210</v>
      </c>
      <c r="D668" t="s">
        <v>935</v>
      </c>
      <c r="E668">
        <f t="shared" ca="1" si="30"/>
        <v>0</v>
      </c>
    </row>
    <row r="669" spans="1:5">
      <c r="A669" t="str">
        <f t="shared" si="31"/>
        <v>99</v>
      </c>
      <c r="B669">
        <f t="shared" si="32"/>
        <v>0</v>
      </c>
      <c r="C669" t="s">
        <v>211</v>
      </c>
      <c r="D669" t="s">
        <v>936</v>
      </c>
      <c r="E669">
        <f t="shared" ca="1" si="30"/>
        <v>0</v>
      </c>
    </row>
    <row r="670" spans="1:5">
      <c r="A670" t="str">
        <f t="shared" si="31"/>
        <v>99</v>
      </c>
      <c r="B670">
        <f t="shared" si="32"/>
        <v>0</v>
      </c>
      <c r="C670" t="s">
        <v>213</v>
      </c>
      <c r="D670" t="s">
        <v>937</v>
      </c>
      <c r="E670">
        <f t="shared" ca="1" si="30"/>
        <v>0</v>
      </c>
    </row>
    <row r="671" spans="1:5">
      <c r="A671" t="str">
        <f t="shared" si="31"/>
        <v>99</v>
      </c>
      <c r="B671">
        <f t="shared" si="32"/>
        <v>0</v>
      </c>
      <c r="C671" t="s">
        <v>215</v>
      </c>
      <c r="D671" t="s">
        <v>938</v>
      </c>
      <c r="E671">
        <f t="shared" ca="1" si="30"/>
        <v>0</v>
      </c>
    </row>
    <row r="672" spans="1:5">
      <c r="A672" t="str">
        <f t="shared" si="31"/>
        <v>99</v>
      </c>
      <c r="B672">
        <f t="shared" si="32"/>
        <v>0</v>
      </c>
      <c r="C672" t="s">
        <v>217</v>
      </c>
      <c r="D672" t="s">
        <v>939</v>
      </c>
      <c r="E672">
        <f t="shared" ca="1" si="30"/>
        <v>0</v>
      </c>
    </row>
    <row r="673" spans="1:5">
      <c r="A673" t="str">
        <f t="shared" si="31"/>
        <v>99</v>
      </c>
      <c r="B673">
        <f t="shared" si="32"/>
        <v>0</v>
      </c>
      <c r="C673" t="s">
        <v>219</v>
      </c>
      <c r="D673" t="s">
        <v>940</v>
      </c>
      <c r="E673">
        <f t="shared" ca="1" si="30"/>
        <v>0</v>
      </c>
    </row>
    <row r="674" spans="1:5">
      <c r="A674" t="str">
        <f t="shared" si="31"/>
        <v>99</v>
      </c>
      <c r="B674">
        <f t="shared" si="32"/>
        <v>0</v>
      </c>
      <c r="C674" t="s">
        <v>232</v>
      </c>
      <c r="D674" t="s">
        <v>941</v>
      </c>
      <c r="E674">
        <f t="shared" ca="1" si="30"/>
        <v>0</v>
      </c>
    </row>
    <row r="675" spans="1:5">
      <c r="A675" t="str">
        <f t="shared" si="31"/>
        <v>99</v>
      </c>
      <c r="B675">
        <f t="shared" si="32"/>
        <v>0</v>
      </c>
      <c r="C675" t="s">
        <v>234</v>
      </c>
      <c r="D675" t="s">
        <v>942</v>
      </c>
      <c r="E675">
        <f t="shared" ca="1" si="30"/>
        <v>0</v>
      </c>
    </row>
    <row r="676" spans="1:5">
      <c r="A676" t="str">
        <f t="shared" si="31"/>
        <v>99</v>
      </c>
      <c r="B676">
        <f t="shared" si="32"/>
        <v>0</v>
      </c>
      <c r="C676" t="s">
        <v>236</v>
      </c>
      <c r="D676" t="s">
        <v>943</v>
      </c>
      <c r="E676">
        <f ca="1">IFERROR(IF(B676=0,VLOOKUP(C676,INDIRECT($G$4&amp;$H$4),MATCH($A676,INDIRECT($G$4&amp;$I$4),0),0),VLOOKUP(C676,INDIRECT($G$5&amp;$H$5),MATCH($A676,INDIRECT($G$5&amp;$I$5),0),FALSE)),0)</f>
        <v>0</v>
      </c>
    </row>
    <row r="677" spans="1:5">
      <c r="A677" t="str">
        <f t="shared" si="31"/>
        <v>99</v>
      </c>
      <c r="B677">
        <f t="shared" si="32"/>
        <v>0</v>
      </c>
      <c r="C677" t="s">
        <v>238</v>
      </c>
      <c r="D677" t="s">
        <v>944</v>
      </c>
      <c r="E677">
        <f t="shared" ca="1" si="30"/>
        <v>0</v>
      </c>
    </row>
    <row r="678" spans="1:5">
      <c r="A678" t="str">
        <f t="shared" si="31"/>
        <v>99</v>
      </c>
      <c r="B678">
        <f t="shared" si="32"/>
        <v>0</v>
      </c>
      <c r="C678" t="s">
        <v>241</v>
      </c>
      <c r="D678" t="s">
        <v>945</v>
      </c>
      <c r="E678">
        <f t="shared" ca="1" si="30"/>
        <v>0</v>
      </c>
    </row>
    <row r="679" spans="1:5">
      <c r="A679" t="str">
        <f t="shared" si="31"/>
        <v>99</v>
      </c>
      <c r="B679">
        <f t="shared" si="32"/>
        <v>0</v>
      </c>
      <c r="C679" t="s">
        <v>242</v>
      </c>
      <c r="D679" t="s">
        <v>946</v>
      </c>
      <c r="E679">
        <f t="shared" ca="1" si="30"/>
        <v>0</v>
      </c>
    </row>
    <row r="680" spans="1:5">
      <c r="A680" t="str">
        <f t="shared" si="31"/>
        <v>01</v>
      </c>
      <c r="B680">
        <f t="shared" si="32"/>
        <v>0</v>
      </c>
      <c r="C680" t="s">
        <v>974</v>
      </c>
      <c r="D680" t="s">
        <v>995</v>
      </c>
      <c r="E680">
        <f t="shared" ca="1" si="30"/>
        <v>0</v>
      </c>
    </row>
    <row r="681" spans="1:5">
      <c r="A681" t="str">
        <f t="shared" si="31"/>
        <v>02</v>
      </c>
      <c r="B681">
        <f t="shared" si="32"/>
        <v>0</v>
      </c>
      <c r="C681" t="s">
        <v>974</v>
      </c>
      <c r="D681" t="s">
        <v>996</v>
      </c>
      <c r="E681">
        <f t="shared" ca="1" si="30"/>
        <v>0</v>
      </c>
    </row>
    <row r="682" spans="1:5">
      <c r="A682" t="str">
        <f t="shared" si="31"/>
        <v>03</v>
      </c>
      <c r="B682">
        <f t="shared" si="32"/>
        <v>0</v>
      </c>
      <c r="C682" t="s">
        <v>974</v>
      </c>
      <c r="D682" t="s">
        <v>997</v>
      </c>
      <c r="E682">
        <f t="shared" ca="1" si="30"/>
        <v>0</v>
      </c>
    </row>
    <row r="683" spans="1:5">
      <c r="A683" t="str">
        <f t="shared" si="31"/>
        <v>04</v>
      </c>
      <c r="B683">
        <f t="shared" si="32"/>
        <v>0</v>
      </c>
      <c r="C683" t="s">
        <v>974</v>
      </c>
      <c r="D683" t="s">
        <v>998</v>
      </c>
      <c r="E683">
        <f t="shared" ca="1" si="30"/>
        <v>0</v>
      </c>
    </row>
    <row r="684" spans="1:5">
      <c r="A684" t="str">
        <f t="shared" si="31"/>
        <v>05</v>
      </c>
      <c r="B684">
        <f t="shared" si="32"/>
        <v>0</v>
      </c>
      <c r="C684" t="s">
        <v>974</v>
      </c>
      <c r="D684" t="s">
        <v>999</v>
      </c>
      <c r="E684">
        <f t="shared" ca="1" si="30"/>
        <v>0</v>
      </c>
    </row>
    <row r="685" spans="1:5">
      <c r="A685" t="str">
        <f t="shared" si="31"/>
        <v>06</v>
      </c>
      <c r="B685">
        <f t="shared" si="32"/>
        <v>0</v>
      </c>
      <c r="C685" t="s">
        <v>974</v>
      </c>
      <c r="D685" t="s">
        <v>1000</v>
      </c>
      <c r="E685">
        <f t="shared" ca="1" si="30"/>
        <v>0</v>
      </c>
    </row>
    <row r="686" spans="1:5">
      <c r="A686" t="str">
        <f t="shared" si="31"/>
        <v>07</v>
      </c>
      <c r="B686">
        <f t="shared" si="32"/>
        <v>0</v>
      </c>
      <c r="C686" t="s">
        <v>974</v>
      </c>
      <c r="D686" t="s">
        <v>1001</v>
      </c>
      <c r="E686">
        <f t="shared" ca="1" si="30"/>
        <v>0</v>
      </c>
    </row>
    <row r="687" spans="1:5">
      <c r="A687" t="str">
        <f t="shared" si="31"/>
        <v>08</v>
      </c>
      <c r="B687">
        <f t="shared" si="32"/>
        <v>0</v>
      </c>
      <c r="C687" t="s">
        <v>974</v>
      </c>
      <c r="D687" t="s">
        <v>1002</v>
      </c>
      <c r="E687">
        <f t="shared" ca="1" si="30"/>
        <v>0</v>
      </c>
    </row>
    <row r="688" spans="1:5">
      <c r="A688" t="str">
        <f t="shared" si="31"/>
        <v>09</v>
      </c>
      <c r="B688">
        <f t="shared" si="32"/>
        <v>0</v>
      </c>
      <c r="C688" t="s">
        <v>974</v>
      </c>
      <c r="D688" t="s">
        <v>1003</v>
      </c>
      <c r="E688">
        <f t="shared" ca="1" si="30"/>
        <v>0</v>
      </c>
    </row>
    <row r="689" spans="1:5">
      <c r="A689" t="str">
        <f t="shared" si="31"/>
        <v>10</v>
      </c>
      <c r="B689">
        <f t="shared" si="32"/>
        <v>0</v>
      </c>
      <c r="C689" t="s">
        <v>974</v>
      </c>
      <c r="D689" t="s">
        <v>1004</v>
      </c>
      <c r="E689">
        <f t="shared" ca="1" si="30"/>
        <v>0</v>
      </c>
    </row>
    <row r="690" spans="1:5">
      <c r="A690" t="str">
        <f t="shared" si="31"/>
        <v>11</v>
      </c>
      <c r="B690">
        <f t="shared" si="32"/>
        <v>0</v>
      </c>
      <c r="C690" t="s">
        <v>974</v>
      </c>
      <c r="D690" t="s">
        <v>1005</v>
      </c>
      <c r="E690">
        <f t="shared" ca="1" si="30"/>
        <v>0</v>
      </c>
    </row>
    <row r="691" spans="1:5">
      <c r="A691" t="str">
        <f t="shared" si="31"/>
        <v>12</v>
      </c>
      <c r="B691">
        <f t="shared" si="32"/>
        <v>0</v>
      </c>
      <c r="C691" t="s">
        <v>974</v>
      </c>
      <c r="D691" t="s">
        <v>1006</v>
      </c>
      <c r="E691">
        <f t="shared" ca="1" si="30"/>
        <v>0</v>
      </c>
    </row>
    <row r="692" spans="1:5">
      <c r="A692" t="str">
        <f t="shared" si="31"/>
        <v>13</v>
      </c>
      <c r="B692">
        <f t="shared" si="32"/>
        <v>0</v>
      </c>
      <c r="C692" t="s">
        <v>974</v>
      </c>
      <c r="D692" t="s">
        <v>1007</v>
      </c>
      <c r="E692">
        <f t="shared" ca="1" si="30"/>
        <v>0</v>
      </c>
    </row>
    <row r="693" spans="1:5">
      <c r="A693" t="str">
        <f t="shared" si="31"/>
        <v>100</v>
      </c>
      <c r="B693">
        <f t="shared" si="32"/>
        <v>0</v>
      </c>
      <c r="C693" t="s">
        <v>974</v>
      </c>
      <c r="D693" t="s">
        <v>1008</v>
      </c>
      <c r="E693">
        <f t="shared" ca="1" si="30"/>
        <v>0</v>
      </c>
    </row>
    <row r="694" spans="1:5">
      <c r="A694" t="str">
        <f t="shared" si="31"/>
        <v>01</v>
      </c>
      <c r="B694">
        <f t="shared" si="32"/>
        <v>0</v>
      </c>
      <c r="C694" t="s">
        <v>975</v>
      </c>
      <c r="D694" t="s">
        <v>1009</v>
      </c>
      <c r="E694">
        <f t="shared" ca="1" si="30"/>
        <v>0</v>
      </c>
    </row>
    <row r="695" spans="1:5">
      <c r="A695" t="str">
        <f t="shared" si="31"/>
        <v>02</v>
      </c>
      <c r="B695">
        <f t="shared" si="32"/>
        <v>0</v>
      </c>
      <c r="C695" t="s">
        <v>975</v>
      </c>
      <c r="D695" t="s">
        <v>1010</v>
      </c>
      <c r="E695">
        <f t="shared" ca="1" si="30"/>
        <v>0</v>
      </c>
    </row>
    <row r="696" spans="1:5">
      <c r="A696" t="str">
        <f t="shared" si="31"/>
        <v>03</v>
      </c>
      <c r="B696">
        <f t="shared" si="32"/>
        <v>0</v>
      </c>
      <c r="C696" t="s">
        <v>975</v>
      </c>
      <c r="D696" t="s">
        <v>1011</v>
      </c>
      <c r="E696">
        <f t="shared" ca="1" si="30"/>
        <v>0</v>
      </c>
    </row>
    <row r="697" spans="1:5">
      <c r="A697" t="str">
        <f t="shared" si="31"/>
        <v>04</v>
      </c>
      <c r="B697">
        <f t="shared" si="32"/>
        <v>0</v>
      </c>
      <c r="C697" t="s">
        <v>975</v>
      </c>
      <c r="D697" t="s">
        <v>1012</v>
      </c>
      <c r="E697">
        <f t="shared" ca="1" si="30"/>
        <v>0</v>
      </c>
    </row>
    <row r="698" spans="1:5">
      <c r="A698" t="str">
        <f t="shared" si="31"/>
        <v>05</v>
      </c>
      <c r="B698">
        <f t="shared" si="32"/>
        <v>0</v>
      </c>
      <c r="C698" t="s">
        <v>975</v>
      </c>
      <c r="D698" t="s">
        <v>1013</v>
      </c>
      <c r="E698">
        <f t="shared" ca="1" si="30"/>
        <v>0</v>
      </c>
    </row>
    <row r="699" spans="1:5">
      <c r="A699" t="str">
        <f t="shared" si="31"/>
        <v>06</v>
      </c>
      <c r="B699">
        <f t="shared" si="32"/>
        <v>0</v>
      </c>
      <c r="C699" t="s">
        <v>975</v>
      </c>
      <c r="D699" t="s">
        <v>1014</v>
      </c>
      <c r="E699">
        <f t="shared" ca="1" si="30"/>
        <v>0</v>
      </c>
    </row>
    <row r="700" spans="1:5">
      <c r="A700" t="str">
        <f t="shared" si="31"/>
        <v>07</v>
      </c>
      <c r="B700">
        <f t="shared" si="32"/>
        <v>0</v>
      </c>
      <c r="C700" t="s">
        <v>975</v>
      </c>
      <c r="D700" t="s">
        <v>1015</v>
      </c>
      <c r="E700">
        <f t="shared" ca="1" si="30"/>
        <v>0</v>
      </c>
    </row>
    <row r="701" spans="1:5">
      <c r="A701" t="str">
        <f t="shared" si="31"/>
        <v>08</v>
      </c>
      <c r="B701">
        <f t="shared" si="32"/>
        <v>0</v>
      </c>
      <c r="C701" t="s">
        <v>975</v>
      </c>
      <c r="D701" t="s">
        <v>1016</v>
      </c>
      <c r="E701">
        <f t="shared" ca="1" si="30"/>
        <v>0</v>
      </c>
    </row>
    <row r="702" spans="1:5">
      <c r="A702" t="str">
        <f t="shared" si="31"/>
        <v>09</v>
      </c>
      <c r="B702">
        <f t="shared" si="32"/>
        <v>0</v>
      </c>
      <c r="C702" t="s">
        <v>975</v>
      </c>
      <c r="D702" t="s">
        <v>1017</v>
      </c>
      <c r="E702">
        <f t="shared" ca="1" si="30"/>
        <v>0</v>
      </c>
    </row>
    <row r="703" spans="1:5">
      <c r="A703" t="str">
        <f t="shared" si="31"/>
        <v>10</v>
      </c>
      <c r="B703">
        <f t="shared" si="32"/>
        <v>0</v>
      </c>
      <c r="C703" t="s">
        <v>975</v>
      </c>
      <c r="D703" t="s">
        <v>1018</v>
      </c>
      <c r="E703">
        <f t="shared" ca="1" si="30"/>
        <v>0</v>
      </c>
    </row>
    <row r="704" spans="1:5">
      <c r="A704" t="str">
        <f t="shared" si="31"/>
        <v>11</v>
      </c>
      <c r="B704">
        <f t="shared" si="32"/>
        <v>0</v>
      </c>
      <c r="C704" t="s">
        <v>975</v>
      </c>
      <c r="D704" t="s">
        <v>1019</v>
      </c>
      <c r="E704">
        <f t="shared" ca="1" si="30"/>
        <v>0</v>
      </c>
    </row>
    <row r="705" spans="1:5">
      <c r="A705" t="str">
        <f t="shared" si="31"/>
        <v>12</v>
      </c>
      <c r="B705">
        <f t="shared" si="32"/>
        <v>0</v>
      </c>
      <c r="C705" t="s">
        <v>975</v>
      </c>
      <c r="D705" t="s">
        <v>1020</v>
      </c>
      <c r="E705">
        <f t="shared" ca="1" si="30"/>
        <v>0</v>
      </c>
    </row>
    <row r="706" spans="1:5">
      <c r="A706" t="str">
        <f t="shared" si="31"/>
        <v>13</v>
      </c>
      <c r="B706">
        <f t="shared" si="32"/>
        <v>0</v>
      </c>
      <c r="C706" t="s">
        <v>975</v>
      </c>
      <c r="D706" t="s">
        <v>1021</v>
      </c>
      <c r="E706">
        <f t="shared" ca="1" si="30"/>
        <v>0</v>
      </c>
    </row>
    <row r="707" spans="1:5">
      <c r="A707" t="str">
        <f t="shared" si="31"/>
        <v>100</v>
      </c>
      <c r="B707">
        <f t="shared" si="32"/>
        <v>0</v>
      </c>
      <c r="C707" t="s">
        <v>975</v>
      </c>
      <c r="D707" t="s">
        <v>1022</v>
      </c>
      <c r="E707">
        <f t="shared" ca="1" si="30"/>
        <v>0</v>
      </c>
    </row>
    <row r="708" spans="1:5">
      <c r="A708" t="str">
        <f t="shared" si="31"/>
        <v>01</v>
      </c>
      <c r="B708">
        <f t="shared" si="32"/>
        <v>0</v>
      </c>
      <c r="C708" t="s">
        <v>971</v>
      </c>
      <c r="D708" t="s">
        <v>1023</v>
      </c>
      <c r="E708">
        <f t="shared" ca="1" si="30"/>
        <v>0</v>
      </c>
    </row>
    <row r="709" spans="1:5">
      <c r="A709" t="str">
        <f t="shared" si="31"/>
        <v>02</v>
      </c>
      <c r="B709">
        <f t="shared" si="32"/>
        <v>0</v>
      </c>
      <c r="C709" t="s">
        <v>971</v>
      </c>
      <c r="D709" t="s">
        <v>1024</v>
      </c>
      <c r="E709">
        <f t="shared" ca="1" si="30"/>
        <v>0</v>
      </c>
    </row>
    <row r="710" spans="1:5">
      <c r="A710" t="str">
        <f t="shared" si="31"/>
        <v>03</v>
      </c>
      <c r="B710">
        <f t="shared" si="32"/>
        <v>0</v>
      </c>
      <c r="C710" t="s">
        <v>971</v>
      </c>
      <c r="D710" t="s">
        <v>1025</v>
      </c>
      <c r="E710">
        <f t="shared" ca="1" si="30"/>
        <v>0</v>
      </c>
    </row>
    <row r="711" spans="1:5">
      <c r="A711" t="str">
        <f t="shared" si="31"/>
        <v>04</v>
      </c>
      <c r="B711">
        <f t="shared" si="32"/>
        <v>0</v>
      </c>
      <c r="C711" t="s">
        <v>971</v>
      </c>
      <c r="D711" t="s">
        <v>1026</v>
      </c>
      <c r="E711">
        <f t="shared" ca="1" si="30"/>
        <v>0</v>
      </c>
    </row>
    <row r="712" spans="1:5">
      <c r="A712" t="str">
        <f t="shared" si="31"/>
        <v>05</v>
      </c>
      <c r="B712">
        <f t="shared" si="32"/>
        <v>0</v>
      </c>
      <c r="C712" t="s">
        <v>971</v>
      </c>
      <c r="D712" t="s">
        <v>1027</v>
      </c>
      <c r="E712">
        <f t="shared" ref="E712:E775" ca="1" si="33">IFERROR(IF(B712=0,VLOOKUP(C712,INDIRECT($G$4&amp;$H$4),MATCH($A712,INDIRECT($G$4&amp;$I$4),0),0),VLOOKUP(C712,INDIRECT($G$5&amp;$H$5),MATCH($A712,INDIRECT($G$5&amp;$I$5),0),FALSE)),0)</f>
        <v>0</v>
      </c>
    </row>
    <row r="713" spans="1:5">
      <c r="A713" t="str">
        <f t="shared" ref="A713:A776" si="34">MID(D713,LEN(C713)+2,LEN(D713)-LEN(C713))</f>
        <v>06</v>
      </c>
      <c r="B713">
        <f t="shared" ref="B713:B776" si="35">IF(IFERROR(FIND("PU",D713,1),0)&lt;&gt;0,"PU",0)</f>
        <v>0</v>
      </c>
      <c r="C713" t="s">
        <v>971</v>
      </c>
      <c r="D713" t="s">
        <v>1028</v>
      </c>
      <c r="E713">
        <f t="shared" ca="1" si="33"/>
        <v>0</v>
      </c>
    </row>
    <row r="714" spans="1:5">
      <c r="A714" t="str">
        <f t="shared" si="34"/>
        <v>07</v>
      </c>
      <c r="B714">
        <f t="shared" si="35"/>
        <v>0</v>
      </c>
      <c r="C714" t="s">
        <v>971</v>
      </c>
      <c r="D714" t="s">
        <v>1029</v>
      </c>
      <c r="E714">
        <f t="shared" ca="1" si="33"/>
        <v>0</v>
      </c>
    </row>
    <row r="715" spans="1:5">
      <c r="A715" t="str">
        <f t="shared" si="34"/>
        <v>08</v>
      </c>
      <c r="B715">
        <f t="shared" si="35"/>
        <v>0</v>
      </c>
      <c r="C715" t="s">
        <v>971</v>
      </c>
      <c r="D715" t="s">
        <v>1030</v>
      </c>
      <c r="E715">
        <f t="shared" ca="1" si="33"/>
        <v>0</v>
      </c>
    </row>
    <row r="716" spans="1:5">
      <c r="A716" t="str">
        <f t="shared" si="34"/>
        <v>09</v>
      </c>
      <c r="B716">
        <f t="shared" si="35"/>
        <v>0</v>
      </c>
      <c r="C716" t="s">
        <v>971</v>
      </c>
      <c r="D716" t="s">
        <v>1031</v>
      </c>
      <c r="E716">
        <f t="shared" ca="1" si="33"/>
        <v>0</v>
      </c>
    </row>
    <row r="717" spans="1:5">
      <c r="A717" t="str">
        <f t="shared" si="34"/>
        <v>10</v>
      </c>
      <c r="B717">
        <f t="shared" si="35"/>
        <v>0</v>
      </c>
      <c r="C717" t="s">
        <v>971</v>
      </c>
      <c r="D717" t="s">
        <v>1032</v>
      </c>
      <c r="E717">
        <f t="shared" ca="1" si="33"/>
        <v>0</v>
      </c>
    </row>
    <row r="718" spans="1:5">
      <c r="A718" t="str">
        <f t="shared" si="34"/>
        <v>11</v>
      </c>
      <c r="B718">
        <f t="shared" si="35"/>
        <v>0</v>
      </c>
      <c r="C718" t="s">
        <v>971</v>
      </c>
      <c r="D718" t="s">
        <v>1033</v>
      </c>
      <c r="E718">
        <f t="shared" ca="1" si="33"/>
        <v>0</v>
      </c>
    </row>
    <row r="719" spans="1:5">
      <c r="A719" t="str">
        <f t="shared" si="34"/>
        <v>12</v>
      </c>
      <c r="B719">
        <f t="shared" si="35"/>
        <v>0</v>
      </c>
      <c r="C719" t="s">
        <v>971</v>
      </c>
      <c r="D719" t="s">
        <v>1034</v>
      </c>
      <c r="E719">
        <f t="shared" ca="1" si="33"/>
        <v>0</v>
      </c>
    </row>
    <row r="720" spans="1:5">
      <c r="A720" t="str">
        <f t="shared" si="34"/>
        <v>13</v>
      </c>
      <c r="B720">
        <f t="shared" si="35"/>
        <v>0</v>
      </c>
      <c r="C720" t="s">
        <v>971</v>
      </c>
      <c r="D720" t="s">
        <v>1035</v>
      </c>
      <c r="E720">
        <f t="shared" ca="1" si="33"/>
        <v>0</v>
      </c>
    </row>
    <row r="721" spans="1:5">
      <c r="A721" t="str">
        <f t="shared" si="34"/>
        <v>100</v>
      </c>
      <c r="B721">
        <f t="shared" si="35"/>
        <v>0</v>
      </c>
      <c r="C721" t="s">
        <v>971</v>
      </c>
      <c r="D721" t="s">
        <v>1036</v>
      </c>
      <c r="E721">
        <f t="shared" ca="1" si="33"/>
        <v>0</v>
      </c>
    </row>
    <row r="722" spans="1:5">
      <c r="A722" t="str">
        <f t="shared" si="34"/>
        <v>01</v>
      </c>
      <c r="B722">
        <f t="shared" si="35"/>
        <v>0</v>
      </c>
      <c r="C722" t="s">
        <v>972</v>
      </c>
      <c r="D722" t="s">
        <v>1037</v>
      </c>
      <c r="E722">
        <f t="shared" ca="1" si="33"/>
        <v>0</v>
      </c>
    </row>
    <row r="723" spans="1:5">
      <c r="A723" t="str">
        <f t="shared" si="34"/>
        <v>02</v>
      </c>
      <c r="B723">
        <f t="shared" si="35"/>
        <v>0</v>
      </c>
      <c r="C723" t="s">
        <v>972</v>
      </c>
      <c r="D723" t="s">
        <v>1038</v>
      </c>
      <c r="E723">
        <f t="shared" ca="1" si="33"/>
        <v>0</v>
      </c>
    </row>
    <row r="724" spans="1:5">
      <c r="A724" t="str">
        <f t="shared" si="34"/>
        <v>03</v>
      </c>
      <c r="B724">
        <f t="shared" si="35"/>
        <v>0</v>
      </c>
      <c r="C724" t="s">
        <v>972</v>
      </c>
      <c r="D724" t="s">
        <v>1039</v>
      </c>
      <c r="E724">
        <f t="shared" ca="1" si="33"/>
        <v>0</v>
      </c>
    </row>
    <row r="725" spans="1:5">
      <c r="A725" t="str">
        <f t="shared" si="34"/>
        <v>04</v>
      </c>
      <c r="B725">
        <f t="shared" si="35"/>
        <v>0</v>
      </c>
      <c r="C725" t="s">
        <v>972</v>
      </c>
      <c r="D725" t="s">
        <v>1040</v>
      </c>
      <c r="E725">
        <f t="shared" ca="1" si="33"/>
        <v>0</v>
      </c>
    </row>
    <row r="726" spans="1:5">
      <c r="A726" t="str">
        <f t="shared" si="34"/>
        <v>05</v>
      </c>
      <c r="B726">
        <f t="shared" si="35"/>
        <v>0</v>
      </c>
      <c r="C726" t="s">
        <v>972</v>
      </c>
      <c r="D726" t="s">
        <v>1041</v>
      </c>
      <c r="E726">
        <f t="shared" ca="1" si="33"/>
        <v>0</v>
      </c>
    </row>
    <row r="727" spans="1:5">
      <c r="A727" t="str">
        <f t="shared" si="34"/>
        <v>06</v>
      </c>
      <c r="B727">
        <f t="shared" si="35"/>
        <v>0</v>
      </c>
      <c r="C727" t="s">
        <v>972</v>
      </c>
      <c r="D727" t="s">
        <v>1042</v>
      </c>
      <c r="E727">
        <f t="shared" ca="1" si="33"/>
        <v>0</v>
      </c>
    </row>
    <row r="728" spans="1:5">
      <c r="A728" t="str">
        <f t="shared" si="34"/>
        <v>07</v>
      </c>
      <c r="B728">
        <f t="shared" si="35"/>
        <v>0</v>
      </c>
      <c r="C728" t="s">
        <v>972</v>
      </c>
      <c r="D728" t="s">
        <v>1043</v>
      </c>
      <c r="E728">
        <f t="shared" ca="1" si="33"/>
        <v>0</v>
      </c>
    </row>
    <row r="729" spans="1:5">
      <c r="A729" t="str">
        <f t="shared" si="34"/>
        <v>08</v>
      </c>
      <c r="B729">
        <f t="shared" si="35"/>
        <v>0</v>
      </c>
      <c r="C729" t="s">
        <v>972</v>
      </c>
      <c r="D729" t="s">
        <v>1044</v>
      </c>
      <c r="E729">
        <f t="shared" ca="1" si="33"/>
        <v>0</v>
      </c>
    </row>
    <row r="730" spans="1:5">
      <c r="A730" t="str">
        <f t="shared" si="34"/>
        <v>09</v>
      </c>
      <c r="B730">
        <f t="shared" si="35"/>
        <v>0</v>
      </c>
      <c r="C730" t="s">
        <v>972</v>
      </c>
      <c r="D730" t="s">
        <v>1045</v>
      </c>
      <c r="E730">
        <f t="shared" ca="1" si="33"/>
        <v>0</v>
      </c>
    </row>
    <row r="731" spans="1:5">
      <c r="A731" t="str">
        <f t="shared" si="34"/>
        <v>10</v>
      </c>
      <c r="B731">
        <f t="shared" si="35"/>
        <v>0</v>
      </c>
      <c r="C731" t="s">
        <v>972</v>
      </c>
      <c r="D731" t="s">
        <v>1046</v>
      </c>
      <c r="E731">
        <f t="shared" ca="1" si="33"/>
        <v>0</v>
      </c>
    </row>
    <row r="732" spans="1:5">
      <c r="A732" t="str">
        <f t="shared" si="34"/>
        <v>11</v>
      </c>
      <c r="B732">
        <f t="shared" si="35"/>
        <v>0</v>
      </c>
      <c r="C732" t="s">
        <v>972</v>
      </c>
      <c r="D732" t="s">
        <v>1047</v>
      </c>
      <c r="E732">
        <f t="shared" ca="1" si="33"/>
        <v>0</v>
      </c>
    </row>
    <row r="733" spans="1:5">
      <c r="A733" t="str">
        <f t="shared" si="34"/>
        <v>12</v>
      </c>
      <c r="B733">
        <f t="shared" si="35"/>
        <v>0</v>
      </c>
      <c r="C733" t="s">
        <v>972</v>
      </c>
      <c r="D733" t="s">
        <v>1048</v>
      </c>
      <c r="E733">
        <f t="shared" ca="1" si="33"/>
        <v>0</v>
      </c>
    </row>
    <row r="734" spans="1:5">
      <c r="A734" t="str">
        <f t="shared" si="34"/>
        <v>13</v>
      </c>
      <c r="B734">
        <f t="shared" si="35"/>
        <v>0</v>
      </c>
      <c r="C734" t="s">
        <v>972</v>
      </c>
      <c r="D734" t="s">
        <v>1049</v>
      </c>
      <c r="E734">
        <f t="shared" ca="1" si="33"/>
        <v>0</v>
      </c>
    </row>
    <row r="735" spans="1:5">
      <c r="A735" t="str">
        <f t="shared" si="34"/>
        <v>100</v>
      </c>
      <c r="B735">
        <f t="shared" si="35"/>
        <v>0</v>
      </c>
      <c r="C735" t="s">
        <v>972</v>
      </c>
      <c r="D735" t="s">
        <v>1050</v>
      </c>
      <c r="E735">
        <f t="shared" ca="1" si="33"/>
        <v>0</v>
      </c>
    </row>
    <row r="736" spans="1:5">
      <c r="A736" t="str">
        <f t="shared" si="34"/>
        <v>01</v>
      </c>
      <c r="B736">
        <f t="shared" si="35"/>
        <v>0</v>
      </c>
      <c r="C736" t="s">
        <v>973</v>
      </c>
      <c r="D736" t="s">
        <v>1051</v>
      </c>
      <c r="E736">
        <f t="shared" ca="1" si="33"/>
        <v>0</v>
      </c>
    </row>
    <row r="737" spans="1:5">
      <c r="A737" t="str">
        <f t="shared" si="34"/>
        <v>02</v>
      </c>
      <c r="B737">
        <f t="shared" si="35"/>
        <v>0</v>
      </c>
      <c r="C737" t="s">
        <v>973</v>
      </c>
      <c r="D737" t="s">
        <v>1052</v>
      </c>
      <c r="E737">
        <f t="shared" ca="1" si="33"/>
        <v>0</v>
      </c>
    </row>
    <row r="738" spans="1:5">
      <c r="A738" t="str">
        <f t="shared" si="34"/>
        <v>03</v>
      </c>
      <c r="B738">
        <f t="shared" si="35"/>
        <v>0</v>
      </c>
      <c r="C738" t="s">
        <v>973</v>
      </c>
      <c r="D738" t="s">
        <v>1053</v>
      </c>
      <c r="E738">
        <f t="shared" ca="1" si="33"/>
        <v>0</v>
      </c>
    </row>
    <row r="739" spans="1:5">
      <c r="A739" t="str">
        <f t="shared" si="34"/>
        <v>04</v>
      </c>
      <c r="B739">
        <f t="shared" si="35"/>
        <v>0</v>
      </c>
      <c r="C739" t="s">
        <v>973</v>
      </c>
      <c r="D739" t="s">
        <v>1054</v>
      </c>
      <c r="E739">
        <f t="shared" ca="1" si="33"/>
        <v>0</v>
      </c>
    </row>
    <row r="740" spans="1:5">
      <c r="A740" t="str">
        <f t="shared" si="34"/>
        <v>05</v>
      </c>
      <c r="B740">
        <f t="shared" si="35"/>
        <v>0</v>
      </c>
      <c r="C740" t="s">
        <v>973</v>
      </c>
      <c r="D740" t="s">
        <v>1055</v>
      </c>
      <c r="E740">
        <f t="shared" ca="1" si="33"/>
        <v>0</v>
      </c>
    </row>
    <row r="741" spans="1:5">
      <c r="A741" t="str">
        <f t="shared" si="34"/>
        <v>06</v>
      </c>
      <c r="B741">
        <f t="shared" si="35"/>
        <v>0</v>
      </c>
      <c r="C741" t="s">
        <v>973</v>
      </c>
      <c r="D741" t="s">
        <v>1056</v>
      </c>
      <c r="E741">
        <f t="shared" ca="1" si="33"/>
        <v>0</v>
      </c>
    </row>
    <row r="742" spans="1:5">
      <c r="A742" t="str">
        <f t="shared" si="34"/>
        <v>07</v>
      </c>
      <c r="B742">
        <f t="shared" si="35"/>
        <v>0</v>
      </c>
      <c r="C742" t="s">
        <v>973</v>
      </c>
      <c r="D742" t="s">
        <v>1057</v>
      </c>
      <c r="E742">
        <f t="shared" ca="1" si="33"/>
        <v>0</v>
      </c>
    </row>
    <row r="743" spans="1:5">
      <c r="A743" t="str">
        <f t="shared" si="34"/>
        <v>08</v>
      </c>
      <c r="B743">
        <f t="shared" si="35"/>
        <v>0</v>
      </c>
      <c r="C743" t="s">
        <v>973</v>
      </c>
      <c r="D743" t="s">
        <v>1058</v>
      </c>
      <c r="E743">
        <f t="shared" ca="1" si="33"/>
        <v>0</v>
      </c>
    </row>
    <row r="744" spans="1:5">
      <c r="A744" t="str">
        <f t="shared" si="34"/>
        <v>09</v>
      </c>
      <c r="B744">
        <f t="shared" si="35"/>
        <v>0</v>
      </c>
      <c r="C744" t="s">
        <v>973</v>
      </c>
      <c r="D744" t="s">
        <v>1059</v>
      </c>
      <c r="E744">
        <f t="shared" ca="1" si="33"/>
        <v>0</v>
      </c>
    </row>
    <row r="745" spans="1:5">
      <c r="A745" t="str">
        <f t="shared" si="34"/>
        <v>10</v>
      </c>
      <c r="B745">
        <f t="shared" si="35"/>
        <v>0</v>
      </c>
      <c r="C745" t="s">
        <v>973</v>
      </c>
      <c r="D745" t="s">
        <v>1060</v>
      </c>
      <c r="E745">
        <f t="shared" ca="1" si="33"/>
        <v>0</v>
      </c>
    </row>
    <row r="746" spans="1:5">
      <c r="A746" t="str">
        <f t="shared" si="34"/>
        <v>11</v>
      </c>
      <c r="B746">
        <f t="shared" si="35"/>
        <v>0</v>
      </c>
      <c r="C746" t="s">
        <v>973</v>
      </c>
      <c r="D746" t="s">
        <v>1061</v>
      </c>
      <c r="E746">
        <f t="shared" ca="1" si="33"/>
        <v>0</v>
      </c>
    </row>
    <row r="747" spans="1:5">
      <c r="A747" t="str">
        <f t="shared" si="34"/>
        <v>12</v>
      </c>
      <c r="B747">
        <f t="shared" si="35"/>
        <v>0</v>
      </c>
      <c r="C747" t="s">
        <v>973</v>
      </c>
      <c r="D747" t="s">
        <v>1062</v>
      </c>
      <c r="E747">
        <f t="shared" ca="1" si="33"/>
        <v>0</v>
      </c>
    </row>
    <row r="748" spans="1:5">
      <c r="A748" t="str">
        <f t="shared" si="34"/>
        <v>13</v>
      </c>
      <c r="B748">
        <f t="shared" si="35"/>
        <v>0</v>
      </c>
      <c r="C748" t="s">
        <v>973</v>
      </c>
      <c r="D748" t="s">
        <v>1063</v>
      </c>
      <c r="E748">
        <f t="shared" ca="1" si="33"/>
        <v>0</v>
      </c>
    </row>
    <row r="749" spans="1:5">
      <c r="A749" t="str">
        <f t="shared" si="34"/>
        <v>100</v>
      </c>
      <c r="B749">
        <f t="shared" si="35"/>
        <v>0</v>
      </c>
      <c r="C749" t="s">
        <v>973</v>
      </c>
      <c r="D749" t="s">
        <v>1064</v>
      </c>
      <c r="E749">
        <f t="shared" ca="1" si="33"/>
        <v>0</v>
      </c>
    </row>
    <row r="750" spans="1:5">
      <c r="A750" t="str">
        <f t="shared" si="34"/>
        <v>01</v>
      </c>
      <c r="B750" t="str">
        <f t="shared" si="35"/>
        <v>PU</v>
      </c>
      <c r="C750" t="s">
        <v>1112</v>
      </c>
      <c r="D750" t="s">
        <v>1117</v>
      </c>
      <c r="E750">
        <f t="shared" ca="1" si="33"/>
        <v>0</v>
      </c>
    </row>
    <row r="751" spans="1:5">
      <c r="A751" t="str">
        <f t="shared" si="34"/>
        <v>02</v>
      </c>
      <c r="B751" t="str">
        <f t="shared" si="35"/>
        <v>PU</v>
      </c>
      <c r="C751" t="s">
        <v>1112</v>
      </c>
      <c r="D751" t="s">
        <v>1118</v>
      </c>
      <c r="E751">
        <f t="shared" ca="1" si="33"/>
        <v>0</v>
      </c>
    </row>
    <row r="752" spans="1:5">
      <c r="A752" t="str">
        <f t="shared" si="34"/>
        <v>03</v>
      </c>
      <c r="B752" t="str">
        <f t="shared" si="35"/>
        <v>PU</v>
      </c>
      <c r="C752" t="s">
        <v>1112</v>
      </c>
      <c r="D752" t="s">
        <v>1119</v>
      </c>
      <c r="E752">
        <f t="shared" ca="1" si="33"/>
        <v>0</v>
      </c>
    </row>
    <row r="753" spans="1:5">
      <c r="A753" t="str">
        <f t="shared" si="34"/>
        <v>04</v>
      </c>
      <c r="B753" t="str">
        <f t="shared" si="35"/>
        <v>PU</v>
      </c>
      <c r="C753" t="s">
        <v>1112</v>
      </c>
      <c r="D753" t="s">
        <v>1120</v>
      </c>
      <c r="E753">
        <f t="shared" ca="1" si="33"/>
        <v>0</v>
      </c>
    </row>
    <row r="754" spans="1:5">
      <c r="A754" t="str">
        <f t="shared" si="34"/>
        <v>05</v>
      </c>
      <c r="B754" t="str">
        <f t="shared" si="35"/>
        <v>PU</v>
      </c>
      <c r="C754" t="s">
        <v>1112</v>
      </c>
      <c r="D754" t="s">
        <v>1121</v>
      </c>
      <c r="E754">
        <f t="shared" ca="1" si="33"/>
        <v>0</v>
      </c>
    </row>
    <row r="755" spans="1:5">
      <c r="A755" t="str">
        <f t="shared" si="34"/>
        <v>06</v>
      </c>
      <c r="B755" t="str">
        <f t="shared" si="35"/>
        <v>PU</v>
      </c>
      <c r="C755" t="s">
        <v>1112</v>
      </c>
      <c r="D755" t="s">
        <v>1122</v>
      </c>
      <c r="E755">
        <f t="shared" ca="1" si="33"/>
        <v>0</v>
      </c>
    </row>
    <row r="756" spans="1:5">
      <c r="A756" t="str">
        <f t="shared" si="34"/>
        <v>09</v>
      </c>
      <c r="B756" t="str">
        <f t="shared" si="35"/>
        <v>PU</v>
      </c>
      <c r="C756" t="s">
        <v>1112</v>
      </c>
      <c r="D756" t="s">
        <v>1123</v>
      </c>
      <c r="E756">
        <f t="shared" ca="1" si="33"/>
        <v>0</v>
      </c>
    </row>
    <row r="757" spans="1:5">
      <c r="A757" t="str">
        <f t="shared" si="34"/>
        <v>11</v>
      </c>
      <c r="B757" t="str">
        <f t="shared" si="35"/>
        <v>PU</v>
      </c>
      <c r="C757" t="s">
        <v>1112</v>
      </c>
      <c r="D757" t="s">
        <v>1124</v>
      </c>
      <c r="E757">
        <f t="shared" ca="1" si="33"/>
        <v>0</v>
      </c>
    </row>
    <row r="758" spans="1:5">
      <c r="A758" t="str">
        <f t="shared" si="34"/>
        <v>12</v>
      </c>
      <c r="B758" t="str">
        <f t="shared" si="35"/>
        <v>PU</v>
      </c>
      <c r="C758" t="s">
        <v>1112</v>
      </c>
      <c r="D758" t="s">
        <v>1125</v>
      </c>
      <c r="E758">
        <f t="shared" ca="1" si="33"/>
        <v>0</v>
      </c>
    </row>
    <row r="759" spans="1:5">
      <c r="A759" t="str">
        <f t="shared" si="34"/>
        <v>14</v>
      </c>
      <c r="B759" t="str">
        <f t="shared" si="35"/>
        <v>PU</v>
      </c>
      <c r="C759" t="s">
        <v>1112</v>
      </c>
      <c r="D759" t="s">
        <v>1126</v>
      </c>
      <c r="E759">
        <f t="shared" ca="1" si="33"/>
        <v>0</v>
      </c>
    </row>
    <row r="760" spans="1:5">
      <c r="A760" t="str">
        <f t="shared" si="34"/>
        <v>01</v>
      </c>
      <c r="B760" t="str">
        <f t="shared" si="35"/>
        <v>PU</v>
      </c>
      <c r="C760" t="s">
        <v>1113</v>
      </c>
      <c r="D760" t="s">
        <v>1127</v>
      </c>
      <c r="E760">
        <f t="shared" ca="1" si="33"/>
        <v>0</v>
      </c>
    </row>
    <row r="761" spans="1:5">
      <c r="A761" t="str">
        <f t="shared" si="34"/>
        <v>02</v>
      </c>
      <c r="B761" t="str">
        <f t="shared" si="35"/>
        <v>PU</v>
      </c>
      <c r="C761" t="s">
        <v>1113</v>
      </c>
      <c r="D761" t="s">
        <v>1128</v>
      </c>
      <c r="E761">
        <f t="shared" ca="1" si="33"/>
        <v>0</v>
      </c>
    </row>
    <row r="762" spans="1:5">
      <c r="A762" t="str">
        <f t="shared" si="34"/>
        <v>03</v>
      </c>
      <c r="B762" t="str">
        <f t="shared" si="35"/>
        <v>PU</v>
      </c>
      <c r="C762" t="s">
        <v>1113</v>
      </c>
      <c r="D762" t="s">
        <v>1129</v>
      </c>
      <c r="E762">
        <f t="shared" ca="1" si="33"/>
        <v>0</v>
      </c>
    </row>
    <row r="763" spans="1:5">
      <c r="A763" t="str">
        <f t="shared" si="34"/>
        <v>04</v>
      </c>
      <c r="B763" t="str">
        <f t="shared" si="35"/>
        <v>PU</v>
      </c>
      <c r="C763" t="s">
        <v>1113</v>
      </c>
      <c r="D763" t="s">
        <v>1130</v>
      </c>
      <c r="E763">
        <f t="shared" ca="1" si="33"/>
        <v>0</v>
      </c>
    </row>
    <row r="764" spans="1:5">
      <c r="A764" t="str">
        <f t="shared" si="34"/>
        <v>05</v>
      </c>
      <c r="B764" t="str">
        <f t="shared" si="35"/>
        <v>PU</v>
      </c>
      <c r="C764" t="s">
        <v>1113</v>
      </c>
      <c r="D764" t="s">
        <v>1131</v>
      </c>
      <c r="E764">
        <f t="shared" ca="1" si="33"/>
        <v>0</v>
      </c>
    </row>
    <row r="765" spans="1:5">
      <c r="A765" t="str">
        <f t="shared" si="34"/>
        <v>06</v>
      </c>
      <c r="B765" t="str">
        <f t="shared" si="35"/>
        <v>PU</v>
      </c>
      <c r="C765" t="s">
        <v>1113</v>
      </c>
      <c r="D765" t="s">
        <v>1132</v>
      </c>
      <c r="E765">
        <f t="shared" ca="1" si="33"/>
        <v>0</v>
      </c>
    </row>
    <row r="766" spans="1:5">
      <c r="A766" t="str">
        <f t="shared" si="34"/>
        <v>09</v>
      </c>
      <c r="B766" t="str">
        <f t="shared" si="35"/>
        <v>PU</v>
      </c>
      <c r="C766" t="s">
        <v>1113</v>
      </c>
      <c r="D766" t="s">
        <v>1133</v>
      </c>
      <c r="E766">
        <f t="shared" ca="1" si="33"/>
        <v>0</v>
      </c>
    </row>
    <row r="767" spans="1:5">
      <c r="A767" t="str">
        <f t="shared" si="34"/>
        <v>11</v>
      </c>
      <c r="B767" t="str">
        <f t="shared" si="35"/>
        <v>PU</v>
      </c>
      <c r="C767" t="s">
        <v>1113</v>
      </c>
      <c r="D767" t="s">
        <v>1134</v>
      </c>
      <c r="E767">
        <f t="shared" ca="1" si="33"/>
        <v>0</v>
      </c>
    </row>
    <row r="768" spans="1:5">
      <c r="A768" t="str">
        <f t="shared" si="34"/>
        <v>12</v>
      </c>
      <c r="B768" t="str">
        <f t="shared" si="35"/>
        <v>PU</v>
      </c>
      <c r="C768" t="s">
        <v>1113</v>
      </c>
      <c r="D768" t="s">
        <v>1135</v>
      </c>
      <c r="E768">
        <f t="shared" ca="1" si="33"/>
        <v>0</v>
      </c>
    </row>
    <row r="769" spans="1:5">
      <c r="A769" t="str">
        <f t="shared" si="34"/>
        <v>14</v>
      </c>
      <c r="B769" t="str">
        <f t="shared" si="35"/>
        <v>PU</v>
      </c>
      <c r="C769" t="s">
        <v>1113</v>
      </c>
      <c r="D769" t="s">
        <v>1136</v>
      </c>
      <c r="E769">
        <f t="shared" ca="1" si="33"/>
        <v>0</v>
      </c>
    </row>
    <row r="770" spans="1:5">
      <c r="A770" t="str">
        <f t="shared" si="34"/>
        <v>01</v>
      </c>
      <c r="B770" t="str">
        <f t="shared" si="35"/>
        <v>PU</v>
      </c>
      <c r="C770" t="s">
        <v>1114</v>
      </c>
      <c r="D770" t="s">
        <v>1137</v>
      </c>
      <c r="E770">
        <f t="shared" ca="1" si="33"/>
        <v>0</v>
      </c>
    </row>
    <row r="771" spans="1:5">
      <c r="A771" t="str">
        <f t="shared" si="34"/>
        <v>02</v>
      </c>
      <c r="B771" t="str">
        <f t="shared" si="35"/>
        <v>PU</v>
      </c>
      <c r="C771" t="s">
        <v>1114</v>
      </c>
      <c r="D771" t="s">
        <v>1138</v>
      </c>
      <c r="E771">
        <f t="shared" ca="1" si="33"/>
        <v>0</v>
      </c>
    </row>
    <row r="772" spans="1:5">
      <c r="A772" t="str">
        <f t="shared" si="34"/>
        <v>03</v>
      </c>
      <c r="B772" t="str">
        <f t="shared" si="35"/>
        <v>PU</v>
      </c>
      <c r="C772" t="s">
        <v>1114</v>
      </c>
      <c r="D772" t="s">
        <v>1139</v>
      </c>
      <c r="E772">
        <f t="shared" ca="1" si="33"/>
        <v>0</v>
      </c>
    </row>
    <row r="773" spans="1:5">
      <c r="A773" t="str">
        <f t="shared" si="34"/>
        <v>04</v>
      </c>
      <c r="B773" t="str">
        <f t="shared" si="35"/>
        <v>PU</v>
      </c>
      <c r="C773" t="s">
        <v>1114</v>
      </c>
      <c r="D773" t="s">
        <v>1140</v>
      </c>
      <c r="E773">
        <f t="shared" ca="1" si="33"/>
        <v>0</v>
      </c>
    </row>
    <row r="774" spans="1:5">
      <c r="A774" t="str">
        <f t="shared" si="34"/>
        <v>05</v>
      </c>
      <c r="B774" t="str">
        <f t="shared" si="35"/>
        <v>PU</v>
      </c>
      <c r="C774" t="s">
        <v>1114</v>
      </c>
      <c r="D774" t="s">
        <v>1141</v>
      </c>
      <c r="E774">
        <f t="shared" ca="1" si="33"/>
        <v>0</v>
      </c>
    </row>
    <row r="775" spans="1:5">
      <c r="A775" t="str">
        <f t="shared" si="34"/>
        <v>06</v>
      </c>
      <c r="B775" t="str">
        <f t="shared" si="35"/>
        <v>PU</v>
      </c>
      <c r="C775" t="s">
        <v>1114</v>
      </c>
      <c r="D775" t="s">
        <v>1142</v>
      </c>
      <c r="E775">
        <f t="shared" ca="1" si="33"/>
        <v>0</v>
      </c>
    </row>
    <row r="776" spans="1:5">
      <c r="A776" t="str">
        <f t="shared" si="34"/>
        <v>09</v>
      </c>
      <c r="B776" t="str">
        <f t="shared" si="35"/>
        <v>PU</v>
      </c>
      <c r="C776" t="s">
        <v>1114</v>
      </c>
      <c r="D776" t="s">
        <v>1143</v>
      </c>
      <c r="E776">
        <f t="shared" ref="E776:E839" ca="1" si="36">IFERROR(IF(B776=0,VLOOKUP(C776,INDIRECT($G$4&amp;$H$4),MATCH($A776,INDIRECT($G$4&amp;$I$4),0),0),VLOOKUP(C776,INDIRECT($G$5&amp;$H$5),MATCH($A776,INDIRECT($G$5&amp;$I$5),0),FALSE)),0)</f>
        <v>0</v>
      </c>
    </row>
    <row r="777" spans="1:5">
      <c r="A777" t="str">
        <f t="shared" ref="A777:A840" si="37">MID(D777,LEN(C777)+2,LEN(D777)-LEN(C777))</f>
        <v>11</v>
      </c>
      <c r="B777" t="str">
        <f t="shared" ref="B777:B840" si="38">IF(IFERROR(FIND("PU",D777,1),0)&lt;&gt;0,"PU",0)</f>
        <v>PU</v>
      </c>
      <c r="C777" t="s">
        <v>1114</v>
      </c>
      <c r="D777" t="s">
        <v>1144</v>
      </c>
      <c r="E777">
        <f t="shared" ca="1" si="36"/>
        <v>0</v>
      </c>
    </row>
    <row r="778" spans="1:5">
      <c r="A778" t="str">
        <f t="shared" si="37"/>
        <v>12</v>
      </c>
      <c r="B778" t="str">
        <f t="shared" si="38"/>
        <v>PU</v>
      </c>
      <c r="C778" t="s">
        <v>1114</v>
      </c>
      <c r="D778" t="s">
        <v>1145</v>
      </c>
      <c r="E778">
        <f t="shared" ca="1" si="36"/>
        <v>0</v>
      </c>
    </row>
    <row r="779" spans="1:5">
      <c r="A779" t="str">
        <f t="shared" si="37"/>
        <v>14</v>
      </c>
      <c r="B779" t="str">
        <f t="shared" si="38"/>
        <v>PU</v>
      </c>
      <c r="C779" t="s">
        <v>1114</v>
      </c>
      <c r="D779" t="s">
        <v>1146</v>
      </c>
      <c r="E779">
        <f t="shared" ca="1" si="36"/>
        <v>0</v>
      </c>
    </row>
    <row r="780" spans="1:5">
      <c r="A780" t="str">
        <f t="shared" si="37"/>
        <v>01</v>
      </c>
      <c r="B780" t="str">
        <f t="shared" si="38"/>
        <v>PU</v>
      </c>
      <c r="C780" t="s">
        <v>1115</v>
      </c>
      <c r="D780" t="s">
        <v>1147</v>
      </c>
      <c r="E780">
        <f t="shared" ca="1" si="36"/>
        <v>0</v>
      </c>
    </row>
    <row r="781" spans="1:5">
      <c r="A781" t="str">
        <f t="shared" si="37"/>
        <v>02</v>
      </c>
      <c r="B781" t="str">
        <f t="shared" si="38"/>
        <v>PU</v>
      </c>
      <c r="C781" t="s">
        <v>1115</v>
      </c>
      <c r="D781" t="s">
        <v>1148</v>
      </c>
      <c r="E781">
        <f t="shared" ca="1" si="36"/>
        <v>0</v>
      </c>
    </row>
    <row r="782" spans="1:5">
      <c r="A782" t="str">
        <f t="shared" si="37"/>
        <v>03</v>
      </c>
      <c r="B782" t="str">
        <f t="shared" si="38"/>
        <v>PU</v>
      </c>
      <c r="C782" t="s">
        <v>1115</v>
      </c>
      <c r="D782" t="s">
        <v>1149</v>
      </c>
      <c r="E782">
        <f t="shared" ca="1" si="36"/>
        <v>0</v>
      </c>
    </row>
    <row r="783" spans="1:5">
      <c r="A783" t="str">
        <f t="shared" si="37"/>
        <v>04</v>
      </c>
      <c r="B783" t="str">
        <f t="shared" si="38"/>
        <v>PU</v>
      </c>
      <c r="C783" t="s">
        <v>1115</v>
      </c>
      <c r="D783" t="s">
        <v>1150</v>
      </c>
      <c r="E783">
        <f t="shared" ca="1" si="36"/>
        <v>0</v>
      </c>
    </row>
    <row r="784" spans="1:5">
      <c r="A784" t="str">
        <f t="shared" si="37"/>
        <v>05</v>
      </c>
      <c r="B784" t="str">
        <f t="shared" si="38"/>
        <v>PU</v>
      </c>
      <c r="C784" t="s">
        <v>1115</v>
      </c>
      <c r="D784" t="s">
        <v>1151</v>
      </c>
      <c r="E784">
        <f t="shared" ca="1" si="36"/>
        <v>0</v>
      </c>
    </row>
    <row r="785" spans="1:5">
      <c r="A785" t="str">
        <f t="shared" si="37"/>
        <v>06</v>
      </c>
      <c r="B785" t="str">
        <f t="shared" si="38"/>
        <v>PU</v>
      </c>
      <c r="C785" t="s">
        <v>1115</v>
      </c>
      <c r="D785" t="s">
        <v>1152</v>
      </c>
      <c r="E785">
        <f t="shared" ca="1" si="36"/>
        <v>0</v>
      </c>
    </row>
    <row r="786" spans="1:5">
      <c r="A786" t="str">
        <f t="shared" si="37"/>
        <v>09</v>
      </c>
      <c r="B786" t="str">
        <f t="shared" si="38"/>
        <v>PU</v>
      </c>
      <c r="C786" t="s">
        <v>1115</v>
      </c>
      <c r="D786" t="s">
        <v>1153</v>
      </c>
      <c r="E786">
        <f t="shared" ca="1" si="36"/>
        <v>0</v>
      </c>
    </row>
    <row r="787" spans="1:5">
      <c r="A787" t="str">
        <f t="shared" si="37"/>
        <v>11</v>
      </c>
      <c r="B787" t="str">
        <f t="shared" si="38"/>
        <v>PU</v>
      </c>
      <c r="C787" t="s">
        <v>1115</v>
      </c>
      <c r="D787" t="s">
        <v>1154</v>
      </c>
      <c r="E787">
        <f t="shared" ca="1" si="36"/>
        <v>0</v>
      </c>
    </row>
    <row r="788" spans="1:5">
      <c r="A788" t="str">
        <f t="shared" si="37"/>
        <v>12</v>
      </c>
      <c r="B788" t="str">
        <f t="shared" si="38"/>
        <v>PU</v>
      </c>
      <c r="C788" t="s">
        <v>1115</v>
      </c>
      <c r="D788" t="s">
        <v>1155</v>
      </c>
      <c r="E788">
        <f t="shared" ca="1" si="36"/>
        <v>0</v>
      </c>
    </row>
    <row r="789" spans="1:5">
      <c r="A789" t="str">
        <f t="shared" si="37"/>
        <v>14</v>
      </c>
      <c r="B789" t="str">
        <f t="shared" si="38"/>
        <v>PU</v>
      </c>
      <c r="C789" t="s">
        <v>1115</v>
      </c>
      <c r="D789" t="s">
        <v>1156</v>
      </c>
      <c r="E789">
        <f t="shared" ca="1" si="36"/>
        <v>0</v>
      </c>
    </row>
    <row r="790" spans="1:5">
      <c r="A790" t="str">
        <f t="shared" si="37"/>
        <v>01</v>
      </c>
      <c r="B790" t="str">
        <f t="shared" si="38"/>
        <v>PU</v>
      </c>
      <c r="C790" t="s">
        <v>1116</v>
      </c>
      <c r="D790" t="s">
        <v>1157</v>
      </c>
      <c r="E790">
        <f t="shared" ca="1" si="36"/>
        <v>0</v>
      </c>
    </row>
    <row r="791" spans="1:5">
      <c r="A791" t="str">
        <f t="shared" si="37"/>
        <v>02</v>
      </c>
      <c r="B791" t="str">
        <f t="shared" si="38"/>
        <v>PU</v>
      </c>
      <c r="C791" t="s">
        <v>1116</v>
      </c>
      <c r="D791" t="s">
        <v>1158</v>
      </c>
      <c r="E791">
        <f t="shared" ca="1" si="36"/>
        <v>0</v>
      </c>
    </row>
    <row r="792" spans="1:5">
      <c r="A792" t="str">
        <f t="shared" si="37"/>
        <v>03</v>
      </c>
      <c r="B792" t="str">
        <f t="shared" si="38"/>
        <v>PU</v>
      </c>
      <c r="C792" t="s">
        <v>1116</v>
      </c>
      <c r="D792" t="s">
        <v>1159</v>
      </c>
      <c r="E792">
        <f t="shared" ca="1" si="36"/>
        <v>0</v>
      </c>
    </row>
    <row r="793" spans="1:5">
      <c r="A793" t="str">
        <f t="shared" si="37"/>
        <v>04</v>
      </c>
      <c r="B793" t="str">
        <f t="shared" si="38"/>
        <v>PU</v>
      </c>
      <c r="C793" t="s">
        <v>1116</v>
      </c>
      <c r="D793" t="s">
        <v>1160</v>
      </c>
      <c r="E793">
        <f t="shared" ca="1" si="36"/>
        <v>0</v>
      </c>
    </row>
    <row r="794" spans="1:5">
      <c r="A794" t="str">
        <f t="shared" si="37"/>
        <v>05</v>
      </c>
      <c r="B794" t="str">
        <f t="shared" si="38"/>
        <v>PU</v>
      </c>
      <c r="C794" t="s">
        <v>1116</v>
      </c>
      <c r="D794" t="s">
        <v>1161</v>
      </c>
      <c r="E794">
        <f t="shared" ca="1" si="36"/>
        <v>0</v>
      </c>
    </row>
    <row r="795" spans="1:5">
      <c r="A795" t="str">
        <f t="shared" si="37"/>
        <v>06</v>
      </c>
      <c r="B795" t="str">
        <f t="shared" si="38"/>
        <v>PU</v>
      </c>
      <c r="C795" t="s">
        <v>1116</v>
      </c>
      <c r="D795" t="s">
        <v>1162</v>
      </c>
      <c r="E795">
        <f t="shared" ca="1" si="36"/>
        <v>0</v>
      </c>
    </row>
    <row r="796" spans="1:5">
      <c r="A796" t="str">
        <f t="shared" si="37"/>
        <v>09</v>
      </c>
      <c r="B796" t="str">
        <f t="shared" si="38"/>
        <v>PU</v>
      </c>
      <c r="C796" t="s">
        <v>1116</v>
      </c>
      <c r="D796" t="s">
        <v>1163</v>
      </c>
      <c r="E796">
        <f t="shared" ca="1" si="36"/>
        <v>0</v>
      </c>
    </row>
    <row r="797" spans="1:5">
      <c r="A797" t="str">
        <f t="shared" si="37"/>
        <v>11</v>
      </c>
      <c r="B797" t="str">
        <f t="shared" si="38"/>
        <v>PU</v>
      </c>
      <c r="C797" t="s">
        <v>1116</v>
      </c>
      <c r="D797" t="s">
        <v>1164</v>
      </c>
      <c r="E797">
        <f t="shared" ca="1" si="36"/>
        <v>0</v>
      </c>
    </row>
    <row r="798" spans="1:5">
      <c r="A798" t="str">
        <f t="shared" si="37"/>
        <v>12</v>
      </c>
      <c r="B798" t="str">
        <f t="shared" si="38"/>
        <v>PU</v>
      </c>
      <c r="C798" t="s">
        <v>1116</v>
      </c>
      <c r="D798" t="s">
        <v>1165</v>
      </c>
      <c r="E798">
        <f t="shared" ca="1" si="36"/>
        <v>0</v>
      </c>
    </row>
    <row r="799" spans="1:5">
      <c r="A799" t="str">
        <f t="shared" si="37"/>
        <v>14</v>
      </c>
      <c r="B799" t="str">
        <f t="shared" si="38"/>
        <v>PU</v>
      </c>
      <c r="C799" t="s">
        <v>1116</v>
      </c>
      <c r="D799" t="s">
        <v>1166</v>
      </c>
      <c r="E799">
        <f t="shared" ca="1" si="36"/>
        <v>0</v>
      </c>
    </row>
    <row r="800" spans="1:5">
      <c r="A800" t="str">
        <f t="shared" si="37"/>
        <v>01</v>
      </c>
      <c r="B800" t="str">
        <f t="shared" si="38"/>
        <v>PU</v>
      </c>
      <c r="C800" t="s">
        <v>1179</v>
      </c>
      <c r="D800" t="s">
        <v>1182</v>
      </c>
      <c r="E800">
        <f t="shared" ca="1" si="36"/>
        <v>0</v>
      </c>
    </row>
    <row r="801" spans="1:5">
      <c r="A801" t="str">
        <f t="shared" si="37"/>
        <v>02</v>
      </c>
      <c r="B801" t="str">
        <f t="shared" si="38"/>
        <v>PU</v>
      </c>
      <c r="C801" t="s">
        <v>1179</v>
      </c>
      <c r="D801" t="s">
        <v>1183</v>
      </c>
      <c r="E801">
        <f t="shared" ca="1" si="36"/>
        <v>0</v>
      </c>
    </row>
    <row r="802" spans="1:5">
      <c r="A802" t="str">
        <f t="shared" si="37"/>
        <v>03</v>
      </c>
      <c r="B802" t="str">
        <f t="shared" si="38"/>
        <v>PU</v>
      </c>
      <c r="C802" t="s">
        <v>1179</v>
      </c>
      <c r="D802" t="s">
        <v>1184</v>
      </c>
      <c r="E802">
        <f t="shared" ca="1" si="36"/>
        <v>0</v>
      </c>
    </row>
    <row r="803" spans="1:5">
      <c r="A803" t="str">
        <f t="shared" si="37"/>
        <v>04</v>
      </c>
      <c r="B803" t="str">
        <f t="shared" si="38"/>
        <v>PU</v>
      </c>
      <c r="C803" t="s">
        <v>1179</v>
      </c>
      <c r="D803" t="s">
        <v>1185</v>
      </c>
      <c r="E803">
        <f t="shared" ca="1" si="36"/>
        <v>0</v>
      </c>
    </row>
    <row r="804" spans="1:5">
      <c r="A804" t="str">
        <f t="shared" si="37"/>
        <v>05</v>
      </c>
      <c r="B804" t="str">
        <f t="shared" si="38"/>
        <v>PU</v>
      </c>
      <c r="C804" t="s">
        <v>1179</v>
      </c>
      <c r="D804" t="s">
        <v>1186</v>
      </c>
      <c r="E804">
        <f t="shared" ca="1" si="36"/>
        <v>0</v>
      </c>
    </row>
    <row r="805" spans="1:5">
      <c r="A805" t="str">
        <f t="shared" si="37"/>
        <v>06</v>
      </c>
      <c r="B805" t="str">
        <f t="shared" si="38"/>
        <v>PU</v>
      </c>
      <c r="C805" t="s">
        <v>1179</v>
      </c>
      <c r="D805" t="s">
        <v>1187</v>
      </c>
      <c r="E805">
        <f t="shared" ca="1" si="36"/>
        <v>0</v>
      </c>
    </row>
    <row r="806" spans="1:5">
      <c r="A806" t="str">
        <f t="shared" si="37"/>
        <v>09</v>
      </c>
      <c r="B806" t="str">
        <f t="shared" si="38"/>
        <v>PU</v>
      </c>
      <c r="C806" t="s">
        <v>1179</v>
      </c>
      <c r="D806" t="s">
        <v>1188</v>
      </c>
      <c r="E806">
        <f t="shared" ca="1" si="36"/>
        <v>0</v>
      </c>
    </row>
    <row r="807" spans="1:5">
      <c r="A807" t="str">
        <f t="shared" si="37"/>
        <v>11</v>
      </c>
      <c r="B807" t="str">
        <f t="shared" si="38"/>
        <v>PU</v>
      </c>
      <c r="C807" t="s">
        <v>1179</v>
      </c>
      <c r="D807" t="s">
        <v>1189</v>
      </c>
      <c r="E807">
        <f t="shared" ca="1" si="36"/>
        <v>0</v>
      </c>
    </row>
    <row r="808" spans="1:5">
      <c r="A808" t="str">
        <f t="shared" si="37"/>
        <v>12</v>
      </c>
      <c r="B808" t="str">
        <f t="shared" si="38"/>
        <v>PU</v>
      </c>
      <c r="C808" t="s">
        <v>1179</v>
      </c>
      <c r="D808" t="s">
        <v>1190</v>
      </c>
      <c r="E808">
        <f t="shared" ca="1" si="36"/>
        <v>0</v>
      </c>
    </row>
    <row r="809" spans="1:5">
      <c r="A809" t="str">
        <f t="shared" si="37"/>
        <v>14</v>
      </c>
      <c r="B809" t="str">
        <f t="shared" si="38"/>
        <v>PU</v>
      </c>
      <c r="C809" t="s">
        <v>1179</v>
      </c>
      <c r="D809" t="s">
        <v>1191</v>
      </c>
      <c r="E809">
        <f t="shared" ca="1" si="36"/>
        <v>0</v>
      </c>
    </row>
    <row r="810" spans="1:5">
      <c r="A810" t="str">
        <f t="shared" si="37"/>
        <v>01</v>
      </c>
      <c r="B810" t="str">
        <f t="shared" si="38"/>
        <v>PU</v>
      </c>
      <c r="C810" t="s">
        <v>1180</v>
      </c>
      <c r="D810" t="s">
        <v>1192</v>
      </c>
      <c r="E810">
        <f t="shared" ca="1" si="36"/>
        <v>0</v>
      </c>
    </row>
    <row r="811" spans="1:5">
      <c r="A811" t="str">
        <f t="shared" si="37"/>
        <v>02</v>
      </c>
      <c r="B811" t="str">
        <f t="shared" si="38"/>
        <v>PU</v>
      </c>
      <c r="C811" t="s">
        <v>1180</v>
      </c>
      <c r="D811" t="s">
        <v>1193</v>
      </c>
      <c r="E811">
        <f t="shared" ca="1" si="36"/>
        <v>0</v>
      </c>
    </row>
    <row r="812" spans="1:5">
      <c r="A812" t="str">
        <f t="shared" si="37"/>
        <v>03</v>
      </c>
      <c r="B812" t="str">
        <f t="shared" si="38"/>
        <v>PU</v>
      </c>
      <c r="C812" t="s">
        <v>1180</v>
      </c>
      <c r="D812" t="s">
        <v>1194</v>
      </c>
      <c r="E812">
        <f t="shared" ca="1" si="36"/>
        <v>0</v>
      </c>
    </row>
    <row r="813" spans="1:5">
      <c r="A813" t="str">
        <f t="shared" si="37"/>
        <v>04</v>
      </c>
      <c r="B813" t="str">
        <f t="shared" si="38"/>
        <v>PU</v>
      </c>
      <c r="C813" t="s">
        <v>1180</v>
      </c>
      <c r="D813" t="s">
        <v>1195</v>
      </c>
      <c r="E813">
        <f t="shared" ca="1" si="36"/>
        <v>0</v>
      </c>
    </row>
    <row r="814" spans="1:5">
      <c r="A814" t="str">
        <f t="shared" si="37"/>
        <v>05</v>
      </c>
      <c r="B814" t="str">
        <f t="shared" si="38"/>
        <v>PU</v>
      </c>
      <c r="C814" t="s">
        <v>1180</v>
      </c>
      <c r="D814" t="s">
        <v>1196</v>
      </c>
      <c r="E814">
        <f t="shared" ca="1" si="36"/>
        <v>0</v>
      </c>
    </row>
    <row r="815" spans="1:5">
      <c r="A815" t="str">
        <f t="shared" si="37"/>
        <v>06</v>
      </c>
      <c r="B815" t="str">
        <f t="shared" si="38"/>
        <v>PU</v>
      </c>
      <c r="C815" t="s">
        <v>1180</v>
      </c>
      <c r="D815" t="s">
        <v>1197</v>
      </c>
      <c r="E815">
        <f t="shared" ca="1" si="36"/>
        <v>0</v>
      </c>
    </row>
    <row r="816" spans="1:5">
      <c r="A816" t="str">
        <f t="shared" si="37"/>
        <v>09</v>
      </c>
      <c r="B816" t="str">
        <f t="shared" si="38"/>
        <v>PU</v>
      </c>
      <c r="C816" t="s">
        <v>1180</v>
      </c>
      <c r="D816" t="s">
        <v>1198</v>
      </c>
      <c r="E816">
        <f t="shared" ca="1" si="36"/>
        <v>0</v>
      </c>
    </row>
    <row r="817" spans="1:5">
      <c r="A817" t="str">
        <f t="shared" si="37"/>
        <v>11</v>
      </c>
      <c r="B817" t="str">
        <f t="shared" si="38"/>
        <v>PU</v>
      </c>
      <c r="C817" t="s">
        <v>1180</v>
      </c>
      <c r="D817" t="s">
        <v>1199</v>
      </c>
      <c r="E817">
        <f t="shared" ca="1" si="36"/>
        <v>0</v>
      </c>
    </row>
    <row r="818" spans="1:5">
      <c r="A818" t="str">
        <f t="shared" si="37"/>
        <v>12</v>
      </c>
      <c r="B818" t="str">
        <f t="shared" si="38"/>
        <v>PU</v>
      </c>
      <c r="C818" t="s">
        <v>1180</v>
      </c>
      <c r="D818" t="s">
        <v>1200</v>
      </c>
      <c r="E818">
        <f t="shared" ca="1" si="36"/>
        <v>0</v>
      </c>
    </row>
    <row r="819" spans="1:5">
      <c r="A819" t="str">
        <f t="shared" si="37"/>
        <v>14</v>
      </c>
      <c r="B819" t="str">
        <f t="shared" si="38"/>
        <v>PU</v>
      </c>
      <c r="C819" t="s">
        <v>1180</v>
      </c>
      <c r="D819" t="s">
        <v>1201</v>
      </c>
      <c r="E819">
        <f t="shared" ca="1" si="36"/>
        <v>0</v>
      </c>
    </row>
    <row r="820" spans="1:5">
      <c r="A820" t="str">
        <f t="shared" si="37"/>
        <v>01</v>
      </c>
      <c r="B820" t="str">
        <f t="shared" si="38"/>
        <v>PU</v>
      </c>
      <c r="C820" t="s">
        <v>1181</v>
      </c>
      <c r="D820" t="s">
        <v>1202</v>
      </c>
      <c r="E820">
        <f t="shared" ca="1" si="36"/>
        <v>0</v>
      </c>
    </row>
    <row r="821" spans="1:5">
      <c r="A821" t="str">
        <f t="shared" si="37"/>
        <v>02</v>
      </c>
      <c r="B821" t="str">
        <f t="shared" si="38"/>
        <v>PU</v>
      </c>
      <c r="C821" t="s">
        <v>1181</v>
      </c>
      <c r="D821" t="s">
        <v>1203</v>
      </c>
      <c r="E821">
        <f t="shared" ca="1" si="36"/>
        <v>0</v>
      </c>
    </row>
    <row r="822" spans="1:5">
      <c r="A822" t="str">
        <f t="shared" si="37"/>
        <v>03</v>
      </c>
      <c r="B822" t="str">
        <f t="shared" si="38"/>
        <v>PU</v>
      </c>
      <c r="C822" t="s">
        <v>1181</v>
      </c>
      <c r="D822" t="s">
        <v>1204</v>
      </c>
      <c r="E822">
        <f t="shared" ca="1" si="36"/>
        <v>0</v>
      </c>
    </row>
    <row r="823" spans="1:5">
      <c r="A823" t="str">
        <f t="shared" si="37"/>
        <v>04</v>
      </c>
      <c r="B823" t="str">
        <f t="shared" si="38"/>
        <v>PU</v>
      </c>
      <c r="C823" t="s">
        <v>1181</v>
      </c>
      <c r="D823" t="s">
        <v>1205</v>
      </c>
      <c r="E823">
        <f t="shared" ca="1" si="36"/>
        <v>0</v>
      </c>
    </row>
    <row r="824" spans="1:5">
      <c r="A824" t="str">
        <f t="shared" si="37"/>
        <v>05</v>
      </c>
      <c r="B824" t="str">
        <f t="shared" si="38"/>
        <v>PU</v>
      </c>
      <c r="C824" t="s">
        <v>1181</v>
      </c>
      <c r="D824" t="s">
        <v>1206</v>
      </c>
      <c r="E824">
        <f t="shared" ca="1" si="36"/>
        <v>0</v>
      </c>
    </row>
    <row r="825" spans="1:5">
      <c r="A825" t="str">
        <f t="shared" si="37"/>
        <v>06</v>
      </c>
      <c r="B825" t="str">
        <f t="shared" si="38"/>
        <v>PU</v>
      </c>
      <c r="C825" t="s">
        <v>1181</v>
      </c>
      <c r="D825" t="s">
        <v>1207</v>
      </c>
      <c r="E825">
        <f t="shared" ca="1" si="36"/>
        <v>0</v>
      </c>
    </row>
    <row r="826" spans="1:5">
      <c r="A826" t="str">
        <f t="shared" si="37"/>
        <v>09</v>
      </c>
      <c r="B826" t="str">
        <f t="shared" si="38"/>
        <v>PU</v>
      </c>
      <c r="C826" t="s">
        <v>1181</v>
      </c>
      <c r="D826" t="s">
        <v>1208</v>
      </c>
      <c r="E826">
        <f t="shared" ca="1" si="36"/>
        <v>0</v>
      </c>
    </row>
    <row r="827" spans="1:5">
      <c r="A827" t="str">
        <f t="shared" si="37"/>
        <v>11</v>
      </c>
      <c r="B827" t="str">
        <f t="shared" si="38"/>
        <v>PU</v>
      </c>
      <c r="C827" t="s">
        <v>1181</v>
      </c>
      <c r="D827" t="s">
        <v>1209</v>
      </c>
      <c r="E827">
        <f t="shared" ca="1" si="36"/>
        <v>0</v>
      </c>
    </row>
    <row r="828" spans="1:5">
      <c r="A828" t="str">
        <f t="shared" si="37"/>
        <v>12</v>
      </c>
      <c r="B828" t="str">
        <f t="shared" si="38"/>
        <v>PU</v>
      </c>
      <c r="C828" t="s">
        <v>1181</v>
      </c>
      <c r="D828" t="s">
        <v>1210</v>
      </c>
      <c r="E828">
        <f t="shared" ca="1" si="36"/>
        <v>0</v>
      </c>
    </row>
    <row r="829" spans="1:5">
      <c r="A829" t="str">
        <f t="shared" si="37"/>
        <v>14</v>
      </c>
      <c r="B829" t="str">
        <f t="shared" si="38"/>
        <v>PU</v>
      </c>
      <c r="C829" t="s">
        <v>1181</v>
      </c>
      <c r="D829" t="s">
        <v>1211</v>
      </c>
      <c r="E829">
        <f t="shared" ca="1" si="36"/>
        <v>0</v>
      </c>
    </row>
    <row r="830" spans="1:5">
      <c r="A830" t="str">
        <f t="shared" si="37"/>
        <v>01</v>
      </c>
      <c r="B830">
        <f t="shared" si="38"/>
        <v>0</v>
      </c>
      <c r="C830" t="s">
        <v>1172</v>
      </c>
      <c r="D830" t="s">
        <v>1212</v>
      </c>
      <c r="E830">
        <f t="shared" ca="1" si="36"/>
        <v>0</v>
      </c>
    </row>
    <row r="831" spans="1:5">
      <c r="A831" t="str">
        <f t="shared" si="37"/>
        <v>02</v>
      </c>
      <c r="B831">
        <f t="shared" si="38"/>
        <v>0</v>
      </c>
      <c r="C831" t="s">
        <v>1172</v>
      </c>
      <c r="D831" t="s">
        <v>1213</v>
      </c>
      <c r="E831">
        <f t="shared" ca="1" si="36"/>
        <v>0</v>
      </c>
    </row>
    <row r="832" spans="1:5">
      <c r="A832" t="str">
        <f t="shared" si="37"/>
        <v>03</v>
      </c>
      <c r="B832">
        <f t="shared" si="38"/>
        <v>0</v>
      </c>
      <c r="C832" t="s">
        <v>1172</v>
      </c>
      <c r="D832" t="s">
        <v>1214</v>
      </c>
      <c r="E832">
        <f t="shared" ca="1" si="36"/>
        <v>0</v>
      </c>
    </row>
    <row r="833" spans="1:5">
      <c r="A833" t="str">
        <f t="shared" si="37"/>
        <v>04</v>
      </c>
      <c r="B833">
        <f t="shared" si="38"/>
        <v>0</v>
      </c>
      <c r="C833" t="s">
        <v>1172</v>
      </c>
      <c r="D833" t="s">
        <v>1215</v>
      </c>
      <c r="E833">
        <f t="shared" ca="1" si="36"/>
        <v>0</v>
      </c>
    </row>
    <row r="834" spans="1:5">
      <c r="A834" t="str">
        <f t="shared" si="37"/>
        <v>05</v>
      </c>
      <c r="B834">
        <f t="shared" si="38"/>
        <v>0</v>
      </c>
      <c r="C834" t="s">
        <v>1172</v>
      </c>
      <c r="D834" t="s">
        <v>1216</v>
      </c>
      <c r="E834">
        <f t="shared" ca="1" si="36"/>
        <v>0</v>
      </c>
    </row>
    <row r="835" spans="1:5">
      <c r="A835" t="str">
        <f t="shared" si="37"/>
        <v>06</v>
      </c>
      <c r="B835">
        <f t="shared" si="38"/>
        <v>0</v>
      </c>
      <c r="C835" t="s">
        <v>1172</v>
      </c>
      <c r="D835" t="s">
        <v>1217</v>
      </c>
      <c r="E835">
        <f t="shared" ca="1" si="36"/>
        <v>0</v>
      </c>
    </row>
    <row r="836" spans="1:5">
      <c r="A836" t="str">
        <f t="shared" si="37"/>
        <v>07</v>
      </c>
      <c r="B836">
        <f t="shared" si="38"/>
        <v>0</v>
      </c>
      <c r="C836" t="s">
        <v>1172</v>
      </c>
      <c r="D836" t="s">
        <v>1218</v>
      </c>
      <c r="E836">
        <f t="shared" ca="1" si="36"/>
        <v>0</v>
      </c>
    </row>
    <row r="837" spans="1:5">
      <c r="A837" t="str">
        <f t="shared" si="37"/>
        <v>08</v>
      </c>
      <c r="B837">
        <f t="shared" si="38"/>
        <v>0</v>
      </c>
      <c r="C837" t="s">
        <v>1172</v>
      </c>
      <c r="D837" t="s">
        <v>1219</v>
      </c>
      <c r="E837">
        <f t="shared" ca="1" si="36"/>
        <v>0</v>
      </c>
    </row>
    <row r="838" spans="1:5">
      <c r="A838" t="str">
        <f t="shared" si="37"/>
        <v>09</v>
      </c>
      <c r="B838">
        <f t="shared" si="38"/>
        <v>0</v>
      </c>
      <c r="C838" t="s">
        <v>1172</v>
      </c>
      <c r="D838" t="s">
        <v>1220</v>
      </c>
      <c r="E838">
        <f t="shared" ca="1" si="36"/>
        <v>0</v>
      </c>
    </row>
    <row r="839" spans="1:5">
      <c r="A839" t="str">
        <f t="shared" si="37"/>
        <v>10</v>
      </c>
      <c r="B839">
        <f t="shared" si="38"/>
        <v>0</v>
      </c>
      <c r="C839" t="s">
        <v>1172</v>
      </c>
      <c r="D839" t="s">
        <v>1221</v>
      </c>
      <c r="E839">
        <f t="shared" ca="1" si="36"/>
        <v>0</v>
      </c>
    </row>
    <row r="840" spans="1:5">
      <c r="A840" t="str">
        <f t="shared" si="37"/>
        <v>11</v>
      </c>
      <c r="B840">
        <f t="shared" si="38"/>
        <v>0</v>
      </c>
      <c r="C840" t="s">
        <v>1172</v>
      </c>
      <c r="D840" t="s">
        <v>1222</v>
      </c>
      <c r="E840">
        <f t="shared" ref="E840:E903" ca="1" si="39">IFERROR(IF(B840=0,VLOOKUP(C840,INDIRECT($G$4&amp;$H$4),MATCH($A840,INDIRECT($G$4&amp;$I$4),0),0),VLOOKUP(C840,INDIRECT($G$5&amp;$H$5),MATCH($A840,INDIRECT($G$5&amp;$I$5),0),FALSE)),0)</f>
        <v>0</v>
      </c>
    </row>
    <row r="841" spans="1:5">
      <c r="A841" t="str">
        <f t="shared" ref="A841:A903" si="40">MID(D841,LEN(C841)+2,LEN(D841)-LEN(C841))</f>
        <v>12</v>
      </c>
      <c r="B841">
        <f t="shared" ref="B841:B903" si="41">IF(IFERROR(FIND("PU",D841,1),0)&lt;&gt;0,"PU",0)</f>
        <v>0</v>
      </c>
      <c r="C841" t="s">
        <v>1172</v>
      </c>
      <c r="D841" t="s">
        <v>1223</v>
      </c>
      <c r="E841">
        <f t="shared" ca="1" si="39"/>
        <v>0</v>
      </c>
    </row>
    <row r="842" spans="1:5">
      <c r="A842" t="str">
        <f t="shared" si="40"/>
        <v>13</v>
      </c>
      <c r="B842">
        <f t="shared" si="41"/>
        <v>0</v>
      </c>
      <c r="C842" t="s">
        <v>1172</v>
      </c>
      <c r="D842" t="s">
        <v>1224</v>
      </c>
      <c r="E842">
        <f t="shared" ca="1" si="39"/>
        <v>0</v>
      </c>
    </row>
    <row r="843" spans="1:5">
      <c r="A843" t="str">
        <f t="shared" si="40"/>
        <v>100</v>
      </c>
      <c r="B843">
        <f>IF(IFERROR(FIND("PU",D843,1),0)&lt;&gt;0,"PU",0)</f>
        <v>0</v>
      </c>
      <c r="C843" t="s">
        <v>1172</v>
      </c>
      <c r="D843" t="s">
        <v>1225</v>
      </c>
      <c r="E843">
        <f t="shared" ca="1" si="39"/>
        <v>0</v>
      </c>
    </row>
    <row r="844" spans="1:5">
      <c r="A844" t="str">
        <f t="shared" ref="A844" si="42">MID(D844,LEN(C844)+2,LEN(D844)-LEN(C844))</f>
        <v>99</v>
      </c>
      <c r="B844">
        <f>IF(IFERROR(FIND("PU",D844,1),0)&lt;&gt;0,"PU",0)</f>
        <v>0</v>
      </c>
      <c r="C844" t="s">
        <v>1172</v>
      </c>
      <c r="D844" t="s">
        <v>1282</v>
      </c>
      <c r="E844">
        <f t="shared" ca="1" si="39"/>
        <v>0</v>
      </c>
    </row>
    <row r="845" spans="1:5">
      <c r="A845" t="str">
        <f t="shared" si="40"/>
        <v>01</v>
      </c>
      <c r="B845">
        <f t="shared" si="41"/>
        <v>0</v>
      </c>
      <c r="C845" t="s">
        <v>1174</v>
      </c>
      <c r="D845" t="s">
        <v>1226</v>
      </c>
      <c r="E845">
        <f t="shared" ca="1" si="39"/>
        <v>0</v>
      </c>
    </row>
    <row r="846" spans="1:5">
      <c r="A846" t="str">
        <f t="shared" si="40"/>
        <v>02</v>
      </c>
      <c r="B846">
        <f t="shared" si="41"/>
        <v>0</v>
      </c>
      <c r="C846" t="s">
        <v>1174</v>
      </c>
      <c r="D846" t="s">
        <v>1227</v>
      </c>
      <c r="E846">
        <f t="shared" ca="1" si="39"/>
        <v>0</v>
      </c>
    </row>
    <row r="847" spans="1:5">
      <c r="A847" t="str">
        <f t="shared" si="40"/>
        <v>03</v>
      </c>
      <c r="B847">
        <f t="shared" si="41"/>
        <v>0</v>
      </c>
      <c r="C847" t="s">
        <v>1174</v>
      </c>
      <c r="D847" t="s">
        <v>1228</v>
      </c>
      <c r="E847">
        <f t="shared" ca="1" si="39"/>
        <v>0</v>
      </c>
    </row>
    <row r="848" spans="1:5">
      <c r="A848" t="str">
        <f t="shared" si="40"/>
        <v>04</v>
      </c>
      <c r="B848">
        <f t="shared" si="41"/>
        <v>0</v>
      </c>
      <c r="C848" t="s">
        <v>1174</v>
      </c>
      <c r="D848" t="s">
        <v>1229</v>
      </c>
      <c r="E848">
        <f t="shared" ca="1" si="39"/>
        <v>0</v>
      </c>
    </row>
    <row r="849" spans="1:5">
      <c r="A849" t="str">
        <f t="shared" si="40"/>
        <v>05</v>
      </c>
      <c r="B849">
        <f t="shared" si="41"/>
        <v>0</v>
      </c>
      <c r="C849" t="s">
        <v>1174</v>
      </c>
      <c r="D849" t="s">
        <v>1230</v>
      </c>
      <c r="E849">
        <f t="shared" ca="1" si="39"/>
        <v>0</v>
      </c>
    </row>
    <row r="850" spans="1:5">
      <c r="A850" t="str">
        <f t="shared" si="40"/>
        <v>06</v>
      </c>
      <c r="B850">
        <f t="shared" si="41"/>
        <v>0</v>
      </c>
      <c r="C850" t="s">
        <v>1174</v>
      </c>
      <c r="D850" t="s">
        <v>1231</v>
      </c>
      <c r="E850">
        <f t="shared" ca="1" si="39"/>
        <v>0</v>
      </c>
    </row>
    <row r="851" spans="1:5">
      <c r="A851" t="str">
        <f t="shared" si="40"/>
        <v>07</v>
      </c>
      <c r="B851">
        <f t="shared" si="41"/>
        <v>0</v>
      </c>
      <c r="C851" t="s">
        <v>1174</v>
      </c>
      <c r="D851" t="s">
        <v>1232</v>
      </c>
      <c r="E851">
        <f t="shared" ca="1" si="39"/>
        <v>0</v>
      </c>
    </row>
    <row r="852" spans="1:5">
      <c r="A852" t="str">
        <f t="shared" si="40"/>
        <v>08</v>
      </c>
      <c r="B852">
        <f t="shared" si="41"/>
        <v>0</v>
      </c>
      <c r="C852" t="s">
        <v>1174</v>
      </c>
      <c r="D852" t="s">
        <v>1233</v>
      </c>
      <c r="E852">
        <f t="shared" ca="1" si="39"/>
        <v>0</v>
      </c>
    </row>
    <row r="853" spans="1:5">
      <c r="A853" t="str">
        <f t="shared" si="40"/>
        <v>09</v>
      </c>
      <c r="B853">
        <f t="shared" si="41"/>
        <v>0</v>
      </c>
      <c r="C853" t="s">
        <v>1174</v>
      </c>
      <c r="D853" t="s">
        <v>1234</v>
      </c>
      <c r="E853">
        <f t="shared" ca="1" si="39"/>
        <v>0</v>
      </c>
    </row>
    <row r="854" spans="1:5">
      <c r="A854" t="str">
        <f t="shared" si="40"/>
        <v>10</v>
      </c>
      <c r="B854">
        <f t="shared" si="41"/>
        <v>0</v>
      </c>
      <c r="C854" t="s">
        <v>1174</v>
      </c>
      <c r="D854" t="s">
        <v>1235</v>
      </c>
      <c r="E854">
        <f t="shared" ca="1" si="39"/>
        <v>0</v>
      </c>
    </row>
    <row r="855" spans="1:5">
      <c r="A855" t="str">
        <f t="shared" si="40"/>
        <v>11</v>
      </c>
      <c r="B855">
        <f t="shared" si="41"/>
        <v>0</v>
      </c>
      <c r="C855" t="s">
        <v>1174</v>
      </c>
      <c r="D855" t="s">
        <v>1236</v>
      </c>
      <c r="E855">
        <f t="shared" ca="1" si="39"/>
        <v>0</v>
      </c>
    </row>
    <row r="856" spans="1:5">
      <c r="A856" t="str">
        <f t="shared" si="40"/>
        <v>12</v>
      </c>
      <c r="B856">
        <f t="shared" si="41"/>
        <v>0</v>
      </c>
      <c r="C856" t="s">
        <v>1174</v>
      </c>
      <c r="D856" t="s">
        <v>1237</v>
      </c>
      <c r="E856">
        <f t="shared" ca="1" si="39"/>
        <v>0</v>
      </c>
    </row>
    <row r="857" spans="1:5">
      <c r="A857" t="str">
        <f t="shared" si="40"/>
        <v>13</v>
      </c>
      <c r="B857">
        <f t="shared" si="41"/>
        <v>0</v>
      </c>
      <c r="C857" t="s">
        <v>1174</v>
      </c>
      <c r="D857" t="s">
        <v>1238</v>
      </c>
      <c r="E857">
        <f t="shared" ca="1" si="39"/>
        <v>0</v>
      </c>
    </row>
    <row r="858" spans="1:5">
      <c r="A858" t="str">
        <f t="shared" si="40"/>
        <v>100</v>
      </c>
      <c r="B858">
        <f t="shared" si="41"/>
        <v>0</v>
      </c>
      <c r="C858" t="s">
        <v>1174</v>
      </c>
      <c r="D858" t="s">
        <v>1239</v>
      </c>
      <c r="E858">
        <f t="shared" ca="1" si="39"/>
        <v>0</v>
      </c>
    </row>
    <row r="859" spans="1:5">
      <c r="A859" t="str">
        <f t="shared" ref="A859" si="43">MID(D859,LEN(C859)+2,LEN(D859)-LEN(C859))</f>
        <v>99</v>
      </c>
      <c r="B859">
        <f t="shared" ref="B859" si="44">IF(IFERROR(FIND("PU",D859,1),0)&lt;&gt;0,"PU",0)</f>
        <v>0</v>
      </c>
      <c r="C859" t="s">
        <v>1174</v>
      </c>
      <c r="D859" t="s">
        <v>1283</v>
      </c>
      <c r="E859">
        <f t="shared" ref="E859" ca="1" si="45">IFERROR(IF(B859=0,VLOOKUP(C859,INDIRECT($G$4&amp;$H$4),MATCH($A859,INDIRECT($G$4&amp;$I$4),0),0),VLOOKUP(C859,INDIRECT($G$5&amp;$H$5),MATCH($A859,INDIRECT($G$5&amp;$I$5),0),FALSE)),0)</f>
        <v>0</v>
      </c>
    </row>
    <row r="860" spans="1:5">
      <c r="A860" t="str">
        <f t="shared" si="40"/>
        <v>01</v>
      </c>
      <c r="B860">
        <f t="shared" si="41"/>
        <v>0</v>
      </c>
      <c r="C860" t="s">
        <v>1176</v>
      </c>
      <c r="D860" t="s">
        <v>1240</v>
      </c>
      <c r="E860">
        <f t="shared" ca="1" si="39"/>
        <v>0</v>
      </c>
    </row>
    <row r="861" spans="1:5">
      <c r="A861" t="str">
        <f t="shared" si="40"/>
        <v>02</v>
      </c>
      <c r="B861">
        <f t="shared" si="41"/>
        <v>0</v>
      </c>
      <c r="C861" t="s">
        <v>1176</v>
      </c>
      <c r="D861" t="s">
        <v>1241</v>
      </c>
      <c r="E861">
        <f t="shared" ca="1" si="39"/>
        <v>0</v>
      </c>
    </row>
    <row r="862" spans="1:5">
      <c r="A862" t="str">
        <f t="shared" si="40"/>
        <v>03</v>
      </c>
      <c r="B862">
        <f t="shared" si="41"/>
        <v>0</v>
      </c>
      <c r="C862" t="s">
        <v>1176</v>
      </c>
      <c r="D862" t="s">
        <v>1242</v>
      </c>
      <c r="E862">
        <f t="shared" ca="1" si="39"/>
        <v>0</v>
      </c>
    </row>
    <row r="863" spans="1:5">
      <c r="A863" t="str">
        <f t="shared" si="40"/>
        <v>04</v>
      </c>
      <c r="B863">
        <f t="shared" si="41"/>
        <v>0</v>
      </c>
      <c r="C863" t="s">
        <v>1176</v>
      </c>
      <c r="D863" t="s">
        <v>1243</v>
      </c>
      <c r="E863">
        <f t="shared" ca="1" si="39"/>
        <v>0</v>
      </c>
    </row>
    <row r="864" spans="1:5">
      <c r="A864" t="str">
        <f t="shared" si="40"/>
        <v>05</v>
      </c>
      <c r="B864">
        <f t="shared" si="41"/>
        <v>0</v>
      </c>
      <c r="C864" t="s">
        <v>1176</v>
      </c>
      <c r="D864" t="s">
        <v>1244</v>
      </c>
      <c r="E864">
        <f t="shared" ca="1" si="39"/>
        <v>0</v>
      </c>
    </row>
    <row r="865" spans="1:5">
      <c r="A865" t="str">
        <f t="shared" si="40"/>
        <v>06</v>
      </c>
      <c r="B865">
        <f t="shared" si="41"/>
        <v>0</v>
      </c>
      <c r="C865" t="s">
        <v>1176</v>
      </c>
      <c r="D865" t="s">
        <v>1245</v>
      </c>
      <c r="E865">
        <f t="shared" ca="1" si="39"/>
        <v>0</v>
      </c>
    </row>
    <row r="866" spans="1:5">
      <c r="A866" t="str">
        <f t="shared" si="40"/>
        <v>07</v>
      </c>
      <c r="B866">
        <f t="shared" si="41"/>
        <v>0</v>
      </c>
      <c r="C866" t="s">
        <v>1176</v>
      </c>
      <c r="D866" t="s">
        <v>1246</v>
      </c>
      <c r="E866">
        <f t="shared" ca="1" si="39"/>
        <v>0</v>
      </c>
    </row>
    <row r="867" spans="1:5">
      <c r="A867" t="str">
        <f t="shared" si="40"/>
        <v>08</v>
      </c>
      <c r="B867">
        <f t="shared" si="41"/>
        <v>0</v>
      </c>
      <c r="C867" t="s">
        <v>1176</v>
      </c>
      <c r="D867" t="s">
        <v>1247</v>
      </c>
      <c r="E867">
        <f t="shared" ca="1" si="39"/>
        <v>0</v>
      </c>
    </row>
    <row r="868" spans="1:5">
      <c r="A868" t="str">
        <f t="shared" si="40"/>
        <v>09</v>
      </c>
      <c r="B868">
        <f t="shared" si="41"/>
        <v>0</v>
      </c>
      <c r="C868" t="s">
        <v>1176</v>
      </c>
      <c r="D868" t="s">
        <v>1248</v>
      </c>
      <c r="E868">
        <f t="shared" ca="1" si="39"/>
        <v>0</v>
      </c>
    </row>
    <row r="869" spans="1:5">
      <c r="A869" t="str">
        <f t="shared" si="40"/>
        <v>10</v>
      </c>
      <c r="B869">
        <f t="shared" si="41"/>
        <v>0</v>
      </c>
      <c r="C869" t="s">
        <v>1176</v>
      </c>
      <c r="D869" t="s">
        <v>1249</v>
      </c>
      <c r="E869">
        <f t="shared" ca="1" si="39"/>
        <v>0</v>
      </c>
    </row>
    <row r="870" spans="1:5">
      <c r="A870" t="str">
        <f t="shared" si="40"/>
        <v>11</v>
      </c>
      <c r="B870">
        <f t="shared" si="41"/>
        <v>0</v>
      </c>
      <c r="C870" t="s">
        <v>1176</v>
      </c>
      <c r="D870" t="s">
        <v>1250</v>
      </c>
      <c r="E870">
        <f t="shared" ca="1" si="39"/>
        <v>0</v>
      </c>
    </row>
    <row r="871" spans="1:5">
      <c r="A871" t="str">
        <f t="shared" si="40"/>
        <v>12</v>
      </c>
      <c r="B871">
        <f t="shared" si="41"/>
        <v>0</v>
      </c>
      <c r="C871" t="s">
        <v>1176</v>
      </c>
      <c r="D871" t="s">
        <v>1251</v>
      </c>
      <c r="E871">
        <f t="shared" ca="1" si="39"/>
        <v>0</v>
      </c>
    </row>
    <row r="872" spans="1:5">
      <c r="A872" t="str">
        <f t="shared" si="40"/>
        <v>13</v>
      </c>
      <c r="B872">
        <f t="shared" si="41"/>
        <v>0</v>
      </c>
      <c r="C872" t="s">
        <v>1176</v>
      </c>
      <c r="D872" t="s">
        <v>1252</v>
      </c>
      <c r="E872">
        <f t="shared" ca="1" si="39"/>
        <v>0</v>
      </c>
    </row>
    <row r="873" spans="1:5">
      <c r="A873" t="str">
        <f t="shared" si="40"/>
        <v>100</v>
      </c>
      <c r="B873">
        <f t="shared" si="41"/>
        <v>0</v>
      </c>
      <c r="C873" t="s">
        <v>1176</v>
      </c>
      <c r="D873" t="s">
        <v>1253</v>
      </c>
      <c r="E873">
        <f t="shared" ca="1" si="39"/>
        <v>0</v>
      </c>
    </row>
    <row r="874" spans="1:5">
      <c r="A874" t="str">
        <f t="shared" ref="A874" si="46">MID(D874,LEN(C874)+2,LEN(D874)-LEN(C874))</f>
        <v>99</v>
      </c>
      <c r="B874">
        <f t="shared" ref="B874" si="47">IF(IFERROR(FIND("PU",D874,1),0)&lt;&gt;0,"PU",0)</f>
        <v>0</v>
      </c>
      <c r="C874" t="s">
        <v>1176</v>
      </c>
      <c r="D874" t="s">
        <v>1284</v>
      </c>
      <c r="E874">
        <f t="shared" ref="E874" ca="1" si="48">IFERROR(IF(B874=0,VLOOKUP(C874,INDIRECT($G$4&amp;$H$4),MATCH($A874,INDIRECT($G$4&amp;$I$4),0),0),VLOOKUP(C874,INDIRECT($G$5&amp;$H$5),MATCH($A874,INDIRECT($G$5&amp;$I$5),0),FALSE)),0)</f>
        <v>0</v>
      </c>
    </row>
    <row r="875" spans="1:5">
      <c r="A875" t="str">
        <f t="shared" si="40"/>
        <v>01</v>
      </c>
      <c r="B875">
        <f t="shared" si="41"/>
        <v>0</v>
      </c>
      <c r="C875" t="s">
        <v>1170</v>
      </c>
      <c r="D875" t="s">
        <v>1254</v>
      </c>
      <c r="E875">
        <f t="shared" ca="1" si="39"/>
        <v>0</v>
      </c>
    </row>
    <row r="876" spans="1:5">
      <c r="A876" t="str">
        <f t="shared" si="40"/>
        <v>02</v>
      </c>
      <c r="B876">
        <f t="shared" si="41"/>
        <v>0</v>
      </c>
      <c r="C876" t="s">
        <v>1170</v>
      </c>
      <c r="D876" t="s">
        <v>1255</v>
      </c>
      <c r="E876">
        <f t="shared" ca="1" si="39"/>
        <v>0</v>
      </c>
    </row>
    <row r="877" spans="1:5">
      <c r="A877" t="str">
        <f t="shared" si="40"/>
        <v>03</v>
      </c>
      <c r="B877">
        <f t="shared" si="41"/>
        <v>0</v>
      </c>
      <c r="C877" t="s">
        <v>1170</v>
      </c>
      <c r="D877" t="s">
        <v>1256</v>
      </c>
      <c r="E877">
        <f t="shared" ca="1" si="39"/>
        <v>0</v>
      </c>
    </row>
    <row r="878" spans="1:5">
      <c r="A878" t="str">
        <f t="shared" si="40"/>
        <v>04</v>
      </c>
      <c r="B878">
        <f t="shared" si="41"/>
        <v>0</v>
      </c>
      <c r="C878" t="s">
        <v>1170</v>
      </c>
      <c r="D878" t="s">
        <v>1257</v>
      </c>
      <c r="E878">
        <f t="shared" ca="1" si="39"/>
        <v>0</v>
      </c>
    </row>
    <row r="879" spans="1:5">
      <c r="A879" t="str">
        <f t="shared" si="40"/>
        <v>05</v>
      </c>
      <c r="B879">
        <f t="shared" si="41"/>
        <v>0</v>
      </c>
      <c r="C879" t="s">
        <v>1170</v>
      </c>
      <c r="D879" t="s">
        <v>1258</v>
      </c>
      <c r="E879">
        <f t="shared" ca="1" si="39"/>
        <v>0</v>
      </c>
    </row>
    <row r="880" spans="1:5">
      <c r="A880" t="str">
        <f t="shared" si="40"/>
        <v>06</v>
      </c>
      <c r="B880">
        <f t="shared" si="41"/>
        <v>0</v>
      </c>
      <c r="C880" t="s">
        <v>1170</v>
      </c>
      <c r="D880" t="s">
        <v>1259</v>
      </c>
      <c r="E880">
        <f t="shared" ca="1" si="39"/>
        <v>0</v>
      </c>
    </row>
    <row r="881" spans="1:5">
      <c r="A881" t="str">
        <f t="shared" si="40"/>
        <v>07</v>
      </c>
      <c r="B881">
        <f t="shared" si="41"/>
        <v>0</v>
      </c>
      <c r="C881" t="s">
        <v>1170</v>
      </c>
      <c r="D881" t="s">
        <v>1260</v>
      </c>
      <c r="E881">
        <f t="shared" ca="1" si="39"/>
        <v>0</v>
      </c>
    </row>
    <row r="882" spans="1:5">
      <c r="A882" t="str">
        <f t="shared" si="40"/>
        <v>08</v>
      </c>
      <c r="B882">
        <f t="shared" si="41"/>
        <v>0</v>
      </c>
      <c r="C882" t="s">
        <v>1170</v>
      </c>
      <c r="D882" t="s">
        <v>1261</v>
      </c>
      <c r="E882">
        <f t="shared" ca="1" si="39"/>
        <v>0</v>
      </c>
    </row>
    <row r="883" spans="1:5">
      <c r="A883" t="str">
        <f t="shared" si="40"/>
        <v>09</v>
      </c>
      <c r="B883">
        <f t="shared" si="41"/>
        <v>0</v>
      </c>
      <c r="C883" t="s">
        <v>1170</v>
      </c>
      <c r="D883" t="s">
        <v>1262</v>
      </c>
      <c r="E883">
        <f t="shared" ca="1" si="39"/>
        <v>0</v>
      </c>
    </row>
    <row r="884" spans="1:5">
      <c r="A884" t="str">
        <f t="shared" si="40"/>
        <v>10</v>
      </c>
      <c r="B884">
        <f t="shared" si="41"/>
        <v>0</v>
      </c>
      <c r="C884" t="s">
        <v>1170</v>
      </c>
      <c r="D884" t="s">
        <v>1263</v>
      </c>
      <c r="E884">
        <f t="shared" ca="1" si="39"/>
        <v>0</v>
      </c>
    </row>
    <row r="885" spans="1:5">
      <c r="A885" t="str">
        <f t="shared" si="40"/>
        <v>11</v>
      </c>
      <c r="B885">
        <f t="shared" si="41"/>
        <v>0</v>
      </c>
      <c r="C885" t="s">
        <v>1170</v>
      </c>
      <c r="D885" t="s">
        <v>1264</v>
      </c>
      <c r="E885">
        <f t="shared" ca="1" si="39"/>
        <v>0</v>
      </c>
    </row>
    <row r="886" spans="1:5">
      <c r="A886" t="str">
        <f t="shared" si="40"/>
        <v>12</v>
      </c>
      <c r="B886">
        <f t="shared" si="41"/>
        <v>0</v>
      </c>
      <c r="C886" t="s">
        <v>1170</v>
      </c>
      <c r="D886" t="s">
        <v>1265</v>
      </c>
      <c r="E886">
        <f t="shared" ca="1" si="39"/>
        <v>0</v>
      </c>
    </row>
    <row r="887" spans="1:5">
      <c r="A887" t="str">
        <f t="shared" si="40"/>
        <v>13</v>
      </c>
      <c r="B887">
        <f t="shared" si="41"/>
        <v>0</v>
      </c>
      <c r="C887" t="s">
        <v>1170</v>
      </c>
      <c r="D887" t="s">
        <v>1266</v>
      </c>
      <c r="E887">
        <f t="shared" ca="1" si="39"/>
        <v>0</v>
      </c>
    </row>
    <row r="888" spans="1:5">
      <c r="A888" t="str">
        <f t="shared" si="40"/>
        <v>100</v>
      </c>
      <c r="B888">
        <f t="shared" si="41"/>
        <v>0</v>
      </c>
      <c r="C888" t="s">
        <v>1170</v>
      </c>
      <c r="D888" t="s">
        <v>1267</v>
      </c>
      <c r="E888">
        <f t="shared" ca="1" si="39"/>
        <v>0</v>
      </c>
    </row>
    <row r="889" spans="1:5">
      <c r="A889" t="str">
        <f t="shared" ref="A889" si="49">MID(D889,LEN(C889)+2,LEN(D889)-LEN(C889))</f>
        <v>99</v>
      </c>
      <c r="B889">
        <f t="shared" ref="B889" si="50">IF(IFERROR(FIND("PU",D889,1),0)&lt;&gt;0,"PU",0)</f>
        <v>0</v>
      </c>
      <c r="C889" t="s">
        <v>1170</v>
      </c>
      <c r="D889" t="s">
        <v>1285</v>
      </c>
      <c r="E889">
        <f t="shared" ref="E889" ca="1" si="51">IFERROR(IF(B889=0,VLOOKUP(C889,INDIRECT($G$4&amp;$H$4),MATCH($A889,INDIRECT($G$4&amp;$I$4),0),0),VLOOKUP(C889,INDIRECT($G$5&amp;$H$5),MATCH($A889,INDIRECT($G$5&amp;$I$5),0),FALSE)),0)</f>
        <v>0</v>
      </c>
    </row>
    <row r="890" spans="1:5">
      <c r="A890" t="str">
        <f t="shared" si="40"/>
        <v>01</v>
      </c>
      <c r="B890">
        <f t="shared" si="41"/>
        <v>0</v>
      </c>
      <c r="C890" t="s">
        <v>1168</v>
      </c>
      <c r="D890" t="s">
        <v>1268</v>
      </c>
      <c r="E890">
        <f t="shared" ca="1" si="39"/>
        <v>0</v>
      </c>
    </row>
    <row r="891" spans="1:5">
      <c r="A891" t="str">
        <f t="shared" si="40"/>
        <v>02</v>
      </c>
      <c r="B891">
        <f t="shared" si="41"/>
        <v>0</v>
      </c>
      <c r="C891" t="s">
        <v>1168</v>
      </c>
      <c r="D891" t="s">
        <v>1269</v>
      </c>
      <c r="E891">
        <f ca="1">IFERROR(IF(B891=0,VLOOKUP(C891,INDIRECT($G$4&amp;$H$4),MATCH($A891,INDIRECT($G$4&amp;$I$4),0),0),VLOOKUP(C891,INDIRECT($G$5&amp;$H$5),MATCH($A891,INDIRECT($G$5&amp;$I$5),0),FALSE)),0)</f>
        <v>0</v>
      </c>
    </row>
    <row r="892" spans="1:5">
      <c r="A892" t="str">
        <f t="shared" si="40"/>
        <v>03</v>
      </c>
      <c r="B892">
        <f t="shared" si="41"/>
        <v>0</v>
      </c>
      <c r="C892" t="s">
        <v>1168</v>
      </c>
      <c r="D892" t="s">
        <v>1270</v>
      </c>
      <c r="E892">
        <f t="shared" ca="1" si="39"/>
        <v>0</v>
      </c>
    </row>
    <row r="893" spans="1:5">
      <c r="A893" t="str">
        <f t="shared" si="40"/>
        <v>04</v>
      </c>
      <c r="B893">
        <f t="shared" si="41"/>
        <v>0</v>
      </c>
      <c r="C893" t="s">
        <v>1168</v>
      </c>
      <c r="D893" t="s">
        <v>1271</v>
      </c>
      <c r="E893">
        <f t="shared" ca="1" si="39"/>
        <v>0</v>
      </c>
    </row>
    <row r="894" spans="1:5">
      <c r="A894" t="str">
        <f t="shared" si="40"/>
        <v>05</v>
      </c>
      <c r="B894">
        <f t="shared" si="41"/>
        <v>0</v>
      </c>
      <c r="C894" t="s">
        <v>1168</v>
      </c>
      <c r="D894" t="s">
        <v>1272</v>
      </c>
      <c r="E894">
        <f t="shared" ca="1" si="39"/>
        <v>0</v>
      </c>
    </row>
    <row r="895" spans="1:5">
      <c r="A895" t="str">
        <f t="shared" si="40"/>
        <v>06</v>
      </c>
      <c r="B895">
        <f t="shared" si="41"/>
        <v>0</v>
      </c>
      <c r="C895" t="s">
        <v>1168</v>
      </c>
      <c r="D895" t="s">
        <v>1273</v>
      </c>
      <c r="E895">
        <f t="shared" ca="1" si="39"/>
        <v>0</v>
      </c>
    </row>
    <row r="896" spans="1:5">
      <c r="A896" t="str">
        <f t="shared" si="40"/>
        <v>07</v>
      </c>
      <c r="B896">
        <f t="shared" si="41"/>
        <v>0</v>
      </c>
      <c r="C896" t="s">
        <v>1168</v>
      </c>
      <c r="D896" t="s">
        <v>1274</v>
      </c>
      <c r="E896">
        <f t="shared" ca="1" si="39"/>
        <v>0</v>
      </c>
    </row>
    <row r="897" spans="1:5">
      <c r="A897" t="str">
        <f t="shared" si="40"/>
        <v>08</v>
      </c>
      <c r="B897">
        <f t="shared" si="41"/>
        <v>0</v>
      </c>
      <c r="C897" t="s">
        <v>1168</v>
      </c>
      <c r="D897" t="s">
        <v>1275</v>
      </c>
      <c r="E897">
        <f t="shared" ca="1" si="39"/>
        <v>0</v>
      </c>
    </row>
    <row r="898" spans="1:5">
      <c r="A898" t="str">
        <f t="shared" si="40"/>
        <v>09</v>
      </c>
      <c r="B898">
        <f t="shared" si="41"/>
        <v>0</v>
      </c>
      <c r="C898" t="s">
        <v>1168</v>
      </c>
      <c r="D898" t="s">
        <v>1276</v>
      </c>
      <c r="E898">
        <f t="shared" ca="1" si="39"/>
        <v>0</v>
      </c>
    </row>
    <row r="899" spans="1:5">
      <c r="A899" t="str">
        <f t="shared" si="40"/>
        <v>10</v>
      </c>
      <c r="B899">
        <f t="shared" si="41"/>
        <v>0</v>
      </c>
      <c r="C899" t="s">
        <v>1168</v>
      </c>
      <c r="D899" t="s">
        <v>1277</v>
      </c>
      <c r="E899">
        <f t="shared" ca="1" si="39"/>
        <v>0</v>
      </c>
    </row>
    <row r="900" spans="1:5">
      <c r="A900" t="str">
        <f t="shared" si="40"/>
        <v>11</v>
      </c>
      <c r="B900">
        <f t="shared" si="41"/>
        <v>0</v>
      </c>
      <c r="C900" t="s">
        <v>1168</v>
      </c>
      <c r="D900" t="s">
        <v>1278</v>
      </c>
      <c r="E900">
        <f t="shared" ca="1" si="39"/>
        <v>0</v>
      </c>
    </row>
    <row r="901" spans="1:5">
      <c r="A901" t="str">
        <f t="shared" si="40"/>
        <v>12</v>
      </c>
      <c r="B901">
        <f t="shared" si="41"/>
        <v>0</v>
      </c>
      <c r="C901" t="s">
        <v>1168</v>
      </c>
      <c r="D901" t="s">
        <v>1279</v>
      </c>
      <c r="E901">
        <f t="shared" ca="1" si="39"/>
        <v>0</v>
      </c>
    </row>
    <row r="902" spans="1:5">
      <c r="A902" t="str">
        <f t="shared" si="40"/>
        <v>13</v>
      </c>
      <c r="B902">
        <f t="shared" si="41"/>
        <v>0</v>
      </c>
      <c r="C902" t="s">
        <v>1168</v>
      </c>
      <c r="D902" t="s">
        <v>1280</v>
      </c>
      <c r="E902">
        <f t="shared" ca="1" si="39"/>
        <v>0</v>
      </c>
    </row>
    <row r="903" spans="1:5">
      <c r="A903" t="str">
        <f t="shared" si="40"/>
        <v>100</v>
      </c>
      <c r="B903">
        <f t="shared" si="41"/>
        <v>0</v>
      </c>
      <c r="C903" t="s">
        <v>1168</v>
      </c>
      <c r="D903" t="s">
        <v>1281</v>
      </c>
      <c r="E903">
        <f t="shared" ca="1" si="39"/>
        <v>0</v>
      </c>
    </row>
    <row r="904" spans="1:5">
      <c r="A904" t="str">
        <f t="shared" ref="A904:A967" si="52">MID(D904,LEN(C904)+2,LEN(D904)-LEN(C904))</f>
        <v>99</v>
      </c>
      <c r="B904">
        <f t="shared" ref="B904:B967" si="53">IF(IFERROR(FIND("PU",D904,1),0)&lt;&gt;0,"PU",0)</f>
        <v>0</v>
      </c>
      <c r="C904" t="s">
        <v>1168</v>
      </c>
      <c r="D904" t="s">
        <v>1286</v>
      </c>
      <c r="E904">
        <f t="shared" ref="E904:E967" ca="1" si="54">IFERROR(IF(B904=0,VLOOKUP(C904,INDIRECT($G$4&amp;$H$4),MATCH($A904,INDIRECT($G$4&amp;$I$4),0),0),VLOOKUP(C904,INDIRECT($G$5&amp;$H$5),MATCH($A904,INDIRECT($G$5&amp;$I$5),0),FALSE)),0)</f>
        <v>0</v>
      </c>
    </row>
    <row r="905" spans="1:5">
      <c r="A905" t="str">
        <f t="shared" si="52"/>
        <v>01</v>
      </c>
      <c r="B905">
        <f t="shared" si="53"/>
        <v>0</v>
      </c>
      <c r="C905" t="s">
        <v>1173</v>
      </c>
      <c r="D905" t="s">
        <v>1287</v>
      </c>
      <c r="E905">
        <f t="shared" ca="1" si="54"/>
        <v>0</v>
      </c>
    </row>
    <row r="906" spans="1:5">
      <c r="A906" t="str">
        <f t="shared" si="52"/>
        <v>02</v>
      </c>
      <c r="B906">
        <f t="shared" si="53"/>
        <v>0</v>
      </c>
      <c r="C906" t="s">
        <v>1173</v>
      </c>
      <c r="D906" t="s">
        <v>1288</v>
      </c>
      <c r="E906">
        <f t="shared" ca="1" si="54"/>
        <v>0</v>
      </c>
    </row>
    <row r="907" spans="1:5">
      <c r="A907" t="str">
        <f t="shared" si="52"/>
        <v>03</v>
      </c>
      <c r="B907">
        <f t="shared" si="53"/>
        <v>0</v>
      </c>
      <c r="C907" t="s">
        <v>1173</v>
      </c>
      <c r="D907" t="s">
        <v>1289</v>
      </c>
      <c r="E907">
        <f t="shared" ca="1" si="54"/>
        <v>0</v>
      </c>
    </row>
    <row r="908" spans="1:5">
      <c r="A908" t="str">
        <f t="shared" si="52"/>
        <v>04</v>
      </c>
      <c r="B908">
        <f t="shared" si="53"/>
        <v>0</v>
      </c>
      <c r="C908" t="s">
        <v>1173</v>
      </c>
      <c r="D908" t="s">
        <v>1290</v>
      </c>
      <c r="E908">
        <f t="shared" ca="1" si="54"/>
        <v>0</v>
      </c>
    </row>
    <row r="909" spans="1:5">
      <c r="A909" t="str">
        <f t="shared" si="52"/>
        <v>05</v>
      </c>
      <c r="B909">
        <f t="shared" si="53"/>
        <v>0</v>
      </c>
      <c r="C909" t="s">
        <v>1173</v>
      </c>
      <c r="D909" t="s">
        <v>1291</v>
      </c>
      <c r="E909">
        <f t="shared" ca="1" si="54"/>
        <v>0</v>
      </c>
    </row>
    <row r="910" spans="1:5">
      <c r="A910" t="str">
        <f t="shared" si="52"/>
        <v>06</v>
      </c>
      <c r="B910">
        <f t="shared" si="53"/>
        <v>0</v>
      </c>
      <c r="C910" t="s">
        <v>1173</v>
      </c>
      <c r="D910" t="s">
        <v>1292</v>
      </c>
      <c r="E910">
        <f t="shared" ca="1" si="54"/>
        <v>0</v>
      </c>
    </row>
    <row r="911" spans="1:5">
      <c r="A911" t="str">
        <f t="shared" si="52"/>
        <v>07</v>
      </c>
      <c r="B911">
        <f t="shared" si="53"/>
        <v>0</v>
      </c>
      <c r="C911" t="s">
        <v>1173</v>
      </c>
      <c r="D911" t="s">
        <v>1293</v>
      </c>
      <c r="E911">
        <f t="shared" ca="1" si="54"/>
        <v>0</v>
      </c>
    </row>
    <row r="912" spans="1:5">
      <c r="A912" t="str">
        <f t="shared" si="52"/>
        <v>08</v>
      </c>
      <c r="B912">
        <f t="shared" si="53"/>
        <v>0</v>
      </c>
      <c r="C912" t="s">
        <v>1173</v>
      </c>
      <c r="D912" t="s">
        <v>1294</v>
      </c>
      <c r="E912">
        <f t="shared" ca="1" si="54"/>
        <v>0</v>
      </c>
    </row>
    <row r="913" spans="1:5">
      <c r="A913" t="str">
        <f t="shared" si="52"/>
        <v>09</v>
      </c>
      <c r="B913">
        <f t="shared" si="53"/>
        <v>0</v>
      </c>
      <c r="C913" t="s">
        <v>1173</v>
      </c>
      <c r="D913" t="s">
        <v>1295</v>
      </c>
      <c r="E913">
        <f t="shared" ca="1" si="54"/>
        <v>0</v>
      </c>
    </row>
    <row r="914" spans="1:5">
      <c r="A914" t="str">
        <f t="shared" si="52"/>
        <v>10</v>
      </c>
      <c r="B914">
        <f t="shared" si="53"/>
        <v>0</v>
      </c>
      <c r="C914" t="s">
        <v>1173</v>
      </c>
      <c r="D914" t="s">
        <v>1296</v>
      </c>
      <c r="E914">
        <f t="shared" ca="1" si="54"/>
        <v>0</v>
      </c>
    </row>
    <row r="915" spans="1:5">
      <c r="A915" t="str">
        <f t="shared" si="52"/>
        <v>11</v>
      </c>
      <c r="B915">
        <f t="shared" si="53"/>
        <v>0</v>
      </c>
      <c r="C915" t="s">
        <v>1173</v>
      </c>
      <c r="D915" t="s">
        <v>1297</v>
      </c>
      <c r="E915">
        <f t="shared" ca="1" si="54"/>
        <v>0</v>
      </c>
    </row>
    <row r="916" spans="1:5">
      <c r="A916" t="str">
        <f t="shared" si="52"/>
        <v>12</v>
      </c>
      <c r="B916">
        <f t="shared" si="53"/>
        <v>0</v>
      </c>
      <c r="C916" t="s">
        <v>1173</v>
      </c>
      <c r="D916" t="s">
        <v>1298</v>
      </c>
      <c r="E916">
        <f t="shared" ca="1" si="54"/>
        <v>0</v>
      </c>
    </row>
    <row r="917" spans="1:5">
      <c r="A917" t="str">
        <f t="shared" si="52"/>
        <v>13</v>
      </c>
      <c r="B917">
        <f t="shared" si="53"/>
        <v>0</v>
      </c>
      <c r="C917" t="s">
        <v>1173</v>
      </c>
      <c r="D917" t="s">
        <v>1299</v>
      </c>
      <c r="E917">
        <f t="shared" ca="1" si="54"/>
        <v>0</v>
      </c>
    </row>
    <row r="918" spans="1:5">
      <c r="A918" t="str">
        <f t="shared" si="52"/>
        <v>100</v>
      </c>
      <c r="B918">
        <f t="shared" si="53"/>
        <v>0</v>
      </c>
      <c r="C918" t="s">
        <v>1173</v>
      </c>
      <c r="D918" t="s">
        <v>1300</v>
      </c>
      <c r="E918">
        <f t="shared" ca="1" si="54"/>
        <v>0</v>
      </c>
    </row>
    <row r="919" spans="1:5">
      <c r="A919" t="str">
        <f t="shared" si="52"/>
        <v>99</v>
      </c>
      <c r="B919">
        <f t="shared" si="53"/>
        <v>0</v>
      </c>
      <c r="C919" t="s">
        <v>1173</v>
      </c>
      <c r="D919" t="s">
        <v>1301</v>
      </c>
      <c r="E919">
        <f t="shared" ca="1" si="54"/>
        <v>0</v>
      </c>
    </row>
    <row r="920" spans="1:5">
      <c r="A920" t="str">
        <f t="shared" si="52"/>
        <v>01</v>
      </c>
      <c r="B920">
        <f t="shared" si="53"/>
        <v>0</v>
      </c>
      <c r="C920" t="s">
        <v>1175</v>
      </c>
      <c r="D920" t="s">
        <v>1302</v>
      </c>
      <c r="E920">
        <f t="shared" ca="1" si="54"/>
        <v>0</v>
      </c>
    </row>
    <row r="921" spans="1:5">
      <c r="A921" t="str">
        <f t="shared" si="52"/>
        <v>02</v>
      </c>
      <c r="B921">
        <f t="shared" si="53"/>
        <v>0</v>
      </c>
      <c r="C921" t="s">
        <v>1175</v>
      </c>
      <c r="D921" t="s">
        <v>1303</v>
      </c>
      <c r="E921">
        <f t="shared" ca="1" si="54"/>
        <v>0</v>
      </c>
    </row>
    <row r="922" spans="1:5">
      <c r="A922" t="str">
        <f t="shared" si="52"/>
        <v>03</v>
      </c>
      <c r="B922">
        <f t="shared" si="53"/>
        <v>0</v>
      </c>
      <c r="C922" t="s">
        <v>1175</v>
      </c>
      <c r="D922" t="s">
        <v>1304</v>
      </c>
      <c r="E922">
        <f t="shared" ca="1" si="54"/>
        <v>0</v>
      </c>
    </row>
    <row r="923" spans="1:5">
      <c r="A923" t="str">
        <f t="shared" si="52"/>
        <v>04</v>
      </c>
      <c r="B923">
        <f t="shared" si="53"/>
        <v>0</v>
      </c>
      <c r="C923" t="s">
        <v>1175</v>
      </c>
      <c r="D923" t="s">
        <v>1305</v>
      </c>
      <c r="E923">
        <f t="shared" ca="1" si="54"/>
        <v>0</v>
      </c>
    </row>
    <row r="924" spans="1:5">
      <c r="A924" t="str">
        <f t="shared" si="52"/>
        <v>05</v>
      </c>
      <c r="B924">
        <f t="shared" si="53"/>
        <v>0</v>
      </c>
      <c r="C924" t="s">
        <v>1175</v>
      </c>
      <c r="D924" t="s">
        <v>1306</v>
      </c>
      <c r="E924">
        <f t="shared" ca="1" si="54"/>
        <v>0</v>
      </c>
    </row>
    <row r="925" spans="1:5">
      <c r="A925" t="str">
        <f t="shared" si="52"/>
        <v>06</v>
      </c>
      <c r="B925">
        <f t="shared" si="53"/>
        <v>0</v>
      </c>
      <c r="C925" t="s">
        <v>1175</v>
      </c>
      <c r="D925" t="s">
        <v>1307</v>
      </c>
      <c r="E925">
        <f t="shared" ca="1" si="54"/>
        <v>0</v>
      </c>
    </row>
    <row r="926" spans="1:5">
      <c r="A926" t="str">
        <f t="shared" si="52"/>
        <v>07</v>
      </c>
      <c r="B926">
        <f t="shared" si="53"/>
        <v>0</v>
      </c>
      <c r="C926" t="s">
        <v>1175</v>
      </c>
      <c r="D926" t="s">
        <v>1308</v>
      </c>
      <c r="E926">
        <f t="shared" ca="1" si="54"/>
        <v>0</v>
      </c>
    </row>
    <row r="927" spans="1:5">
      <c r="A927" t="str">
        <f t="shared" si="52"/>
        <v>08</v>
      </c>
      <c r="B927">
        <f t="shared" si="53"/>
        <v>0</v>
      </c>
      <c r="C927" t="s">
        <v>1175</v>
      </c>
      <c r="D927" t="s">
        <v>1309</v>
      </c>
      <c r="E927">
        <f t="shared" ca="1" si="54"/>
        <v>0</v>
      </c>
    </row>
    <row r="928" spans="1:5">
      <c r="A928" t="str">
        <f t="shared" si="52"/>
        <v>09</v>
      </c>
      <c r="B928">
        <f t="shared" si="53"/>
        <v>0</v>
      </c>
      <c r="C928" t="s">
        <v>1175</v>
      </c>
      <c r="D928" t="s">
        <v>1310</v>
      </c>
      <c r="E928">
        <f t="shared" ca="1" si="54"/>
        <v>0</v>
      </c>
    </row>
    <row r="929" spans="1:5">
      <c r="A929" t="str">
        <f t="shared" si="52"/>
        <v>10</v>
      </c>
      <c r="B929">
        <f t="shared" si="53"/>
        <v>0</v>
      </c>
      <c r="C929" t="s">
        <v>1175</v>
      </c>
      <c r="D929" t="s">
        <v>1311</v>
      </c>
      <c r="E929">
        <f t="shared" ca="1" si="54"/>
        <v>0</v>
      </c>
    </row>
    <row r="930" spans="1:5">
      <c r="A930" t="str">
        <f t="shared" si="52"/>
        <v>11</v>
      </c>
      <c r="B930">
        <f t="shared" si="53"/>
        <v>0</v>
      </c>
      <c r="C930" t="s">
        <v>1175</v>
      </c>
      <c r="D930" t="s">
        <v>1312</v>
      </c>
      <c r="E930">
        <f t="shared" ca="1" si="54"/>
        <v>0</v>
      </c>
    </row>
    <row r="931" spans="1:5">
      <c r="A931" t="str">
        <f t="shared" si="52"/>
        <v>12</v>
      </c>
      <c r="B931">
        <f t="shared" si="53"/>
        <v>0</v>
      </c>
      <c r="C931" t="s">
        <v>1175</v>
      </c>
      <c r="D931" t="s">
        <v>1313</v>
      </c>
      <c r="E931">
        <f t="shared" ca="1" si="54"/>
        <v>0</v>
      </c>
    </row>
    <row r="932" spans="1:5">
      <c r="A932" t="str">
        <f t="shared" si="52"/>
        <v>13</v>
      </c>
      <c r="B932">
        <f t="shared" si="53"/>
        <v>0</v>
      </c>
      <c r="C932" t="s">
        <v>1175</v>
      </c>
      <c r="D932" t="s">
        <v>1314</v>
      </c>
      <c r="E932">
        <f t="shared" ca="1" si="54"/>
        <v>0</v>
      </c>
    </row>
    <row r="933" spans="1:5">
      <c r="A933" t="str">
        <f t="shared" si="52"/>
        <v>100</v>
      </c>
      <c r="B933">
        <f t="shared" si="53"/>
        <v>0</v>
      </c>
      <c r="C933" t="s">
        <v>1175</v>
      </c>
      <c r="D933" t="s">
        <v>1315</v>
      </c>
      <c r="E933">
        <f t="shared" ca="1" si="54"/>
        <v>0</v>
      </c>
    </row>
    <row r="934" spans="1:5">
      <c r="A934" t="str">
        <f t="shared" si="52"/>
        <v>99</v>
      </c>
      <c r="B934">
        <f t="shared" si="53"/>
        <v>0</v>
      </c>
      <c r="C934" t="s">
        <v>1175</v>
      </c>
      <c r="D934" t="s">
        <v>1316</v>
      </c>
      <c r="E934">
        <f t="shared" ca="1" si="54"/>
        <v>0</v>
      </c>
    </row>
    <row r="935" spans="1:5">
      <c r="A935" t="str">
        <f t="shared" si="52"/>
        <v>01</v>
      </c>
      <c r="B935">
        <f t="shared" si="53"/>
        <v>0</v>
      </c>
      <c r="C935" t="s">
        <v>1177</v>
      </c>
      <c r="D935" t="s">
        <v>1317</v>
      </c>
      <c r="E935">
        <f t="shared" ca="1" si="54"/>
        <v>0</v>
      </c>
    </row>
    <row r="936" spans="1:5">
      <c r="A936" t="str">
        <f t="shared" si="52"/>
        <v>02</v>
      </c>
      <c r="B936">
        <f t="shared" si="53"/>
        <v>0</v>
      </c>
      <c r="C936" t="s">
        <v>1177</v>
      </c>
      <c r="D936" t="s">
        <v>1318</v>
      </c>
      <c r="E936">
        <f t="shared" ca="1" si="54"/>
        <v>0</v>
      </c>
    </row>
    <row r="937" spans="1:5">
      <c r="A937" t="str">
        <f t="shared" si="52"/>
        <v>03</v>
      </c>
      <c r="B937">
        <f t="shared" si="53"/>
        <v>0</v>
      </c>
      <c r="C937" t="s">
        <v>1177</v>
      </c>
      <c r="D937" t="s">
        <v>1319</v>
      </c>
      <c r="E937">
        <f t="shared" ca="1" si="54"/>
        <v>0</v>
      </c>
    </row>
    <row r="938" spans="1:5">
      <c r="A938" t="str">
        <f t="shared" si="52"/>
        <v>04</v>
      </c>
      <c r="B938">
        <f t="shared" si="53"/>
        <v>0</v>
      </c>
      <c r="C938" t="s">
        <v>1177</v>
      </c>
      <c r="D938" t="s">
        <v>1320</v>
      </c>
      <c r="E938">
        <f t="shared" ca="1" si="54"/>
        <v>0</v>
      </c>
    </row>
    <row r="939" spans="1:5">
      <c r="A939" t="str">
        <f t="shared" si="52"/>
        <v>05</v>
      </c>
      <c r="B939">
        <f t="shared" si="53"/>
        <v>0</v>
      </c>
      <c r="C939" t="s">
        <v>1177</v>
      </c>
      <c r="D939" t="s">
        <v>1321</v>
      </c>
      <c r="E939">
        <f t="shared" ca="1" si="54"/>
        <v>0</v>
      </c>
    </row>
    <row r="940" spans="1:5">
      <c r="A940" t="str">
        <f t="shared" si="52"/>
        <v>06</v>
      </c>
      <c r="B940">
        <f t="shared" si="53"/>
        <v>0</v>
      </c>
      <c r="C940" t="s">
        <v>1177</v>
      </c>
      <c r="D940" t="s">
        <v>1322</v>
      </c>
      <c r="E940">
        <f t="shared" ca="1" si="54"/>
        <v>0</v>
      </c>
    </row>
    <row r="941" spans="1:5">
      <c r="A941" t="str">
        <f t="shared" si="52"/>
        <v>07</v>
      </c>
      <c r="B941">
        <f t="shared" si="53"/>
        <v>0</v>
      </c>
      <c r="C941" t="s">
        <v>1177</v>
      </c>
      <c r="D941" t="s">
        <v>1323</v>
      </c>
      <c r="E941">
        <f t="shared" ca="1" si="54"/>
        <v>0</v>
      </c>
    </row>
    <row r="942" spans="1:5">
      <c r="A942" t="str">
        <f t="shared" si="52"/>
        <v>08</v>
      </c>
      <c r="B942">
        <f t="shared" si="53"/>
        <v>0</v>
      </c>
      <c r="C942" t="s">
        <v>1177</v>
      </c>
      <c r="D942" t="s">
        <v>1324</v>
      </c>
      <c r="E942">
        <f t="shared" ca="1" si="54"/>
        <v>0</v>
      </c>
    </row>
    <row r="943" spans="1:5">
      <c r="A943" t="str">
        <f t="shared" si="52"/>
        <v>09</v>
      </c>
      <c r="B943">
        <f t="shared" si="53"/>
        <v>0</v>
      </c>
      <c r="C943" t="s">
        <v>1177</v>
      </c>
      <c r="D943" t="s">
        <v>1325</v>
      </c>
      <c r="E943">
        <f t="shared" ca="1" si="54"/>
        <v>0</v>
      </c>
    </row>
    <row r="944" spans="1:5">
      <c r="A944" t="str">
        <f t="shared" si="52"/>
        <v>10</v>
      </c>
      <c r="B944">
        <f t="shared" si="53"/>
        <v>0</v>
      </c>
      <c r="C944" t="s">
        <v>1177</v>
      </c>
      <c r="D944" t="s">
        <v>1326</v>
      </c>
      <c r="E944">
        <f t="shared" ca="1" si="54"/>
        <v>0</v>
      </c>
    </row>
    <row r="945" spans="1:5">
      <c r="A945" t="str">
        <f t="shared" si="52"/>
        <v>11</v>
      </c>
      <c r="B945">
        <f t="shared" si="53"/>
        <v>0</v>
      </c>
      <c r="C945" t="s">
        <v>1177</v>
      </c>
      <c r="D945" t="s">
        <v>1327</v>
      </c>
      <c r="E945">
        <f t="shared" ca="1" si="54"/>
        <v>0</v>
      </c>
    </row>
    <row r="946" spans="1:5">
      <c r="A946" t="str">
        <f t="shared" si="52"/>
        <v>12</v>
      </c>
      <c r="B946">
        <f t="shared" si="53"/>
        <v>0</v>
      </c>
      <c r="C946" t="s">
        <v>1177</v>
      </c>
      <c r="D946" t="s">
        <v>1328</v>
      </c>
      <c r="E946">
        <f t="shared" ca="1" si="54"/>
        <v>0</v>
      </c>
    </row>
    <row r="947" spans="1:5">
      <c r="A947" t="str">
        <f t="shared" si="52"/>
        <v>13</v>
      </c>
      <c r="B947">
        <f t="shared" si="53"/>
        <v>0</v>
      </c>
      <c r="C947" t="s">
        <v>1177</v>
      </c>
      <c r="D947" t="s">
        <v>1329</v>
      </c>
      <c r="E947">
        <f t="shared" ca="1" si="54"/>
        <v>0</v>
      </c>
    </row>
    <row r="948" spans="1:5">
      <c r="A948" t="str">
        <f t="shared" si="52"/>
        <v>100</v>
      </c>
      <c r="B948">
        <f t="shared" si="53"/>
        <v>0</v>
      </c>
      <c r="C948" t="s">
        <v>1177</v>
      </c>
      <c r="D948" t="s">
        <v>1330</v>
      </c>
      <c r="E948">
        <f t="shared" ca="1" si="54"/>
        <v>0</v>
      </c>
    </row>
    <row r="949" spans="1:5">
      <c r="A949" t="str">
        <f t="shared" si="52"/>
        <v>99</v>
      </c>
      <c r="B949">
        <f t="shared" si="53"/>
        <v>0</v>
      </c>
      <c r="C949" t="s">
        <v>1177</v>
      </c>
      <c r="D949" t="s">
        <v>1331</v>
      </c>
      <c r="E949">
        <f t="shared" ca="1" si="54"/>
        <v>0</v>
      </c>
    </row>
    <row r="950" spans="1:5">
      <c r="A950" t="str">
        <f t="shared" si="52"/>
        <v>01</v>
      </c>
      <c r="B950">
        <f t="shared" si="53"/>
        <v>0</v>
      </c>
      <c r="C950" t="s">
        <v>1171</v>
      </c>
      <c r="D950" t="s">
        <v>1332</v>
      </c>
      <c r="E950">
        <f t="shared" ca="1" si="54"/>
        <v>0</v>
      </c>
    </row>
    <row r="951" spans="1:5">
      <c r="A951" t="str">
        <f t="shared" si="52"/>
        <v>02</v>
      </c>
      <c r="B951">
        <f t="shared" si="53"/>
        <v>0</v>
      </c>
      <c r="C951" t="s">
        <v>1171</v>
      </c>
      <c r="D951" t="s">
        <v>1333</v>
      </c>
      <c r="E951">
        <f t="shared" ca="1" si="54"/>
        <v>0</v>
      </c>
    </row>
    <row r="952" spans="1:5">
      <c r="A952" t="str">
        <f t="shared" si="52"/>
        <v>03</v>
      </c>
      <c r="B952">
        <f t="shared" si="53"/>
        <v>0</v>
      </c>
      <c r="C952" t="s">
        <v>1171</v>
      </c>
      <c r="D952" t="s">
        <v>1334</v>
      </c>
      <c r="E952">
        <f t="shared" ca="1" si="54"/>
        <v>0</v>
      </c>
    </row>
    <row r="953" spans="1:5">
      <c r="A953" t="str">
        <f t="shared" si="52"/>
        <v>04</v>
      </c>
      <c r="B953">
        <f t="shared" si="53"/>
        <v>0</v>
      </c>
      <c r="C953" t="s">
        <v>1171</v>
      </c>
      <c r="D953" t="s">
        <v>1335</v>
      </c>
      <c r="E953">
        <f t="shared" ca="1" si="54"/>
        <v>0</v>
      </c>
    </row>
    <row r="954" spans="1:5">
      <c r="A954" t="str">
        <f t="shared" si="52"/>
        <v>05</v>
      </c>
      <c r="B954">
        <f t="shared" si="53"/>
        <v>0</v>
      </c>
      <c r="C954" t="s">
        <v>1171</v>
      </c>
      <c r="D954" t="s">
        <v>1336</v>
      </c>
      <c r="E954">
        <f t="shared" ca="1" si="54"/>
        <v>0</v>
      </c>
    </row>
    <row r="955" spans="1:5">
      <c r="A955" t="str">
        <f t="shared" si="52"/>
        <v>06</v>
      </c>
      <c r="B955">
        <f t="shared" si="53"/>
        <v>0</v>
      </c>
      <c r="C955" t="s">
        <v>1171</v>
      </c>
      <c r="D955" t="s">
        <v>1337</v>
      </c>
      <c r="E955">
        <f t="shared" ca="1" si="54"/>
        <v>0</v>
      </c>
    </row>
    <row r="956" spans="1:5">
      <c r="A956" t="str">
        <f t="shared" si="52"/>
        <v>07</v>
      </c>
      <c r="B956">
        <f t="shared" si="53"/>
        <v>0</v>
      </c>
      <c r="C956" t="s">
        <v>1171</v>
      </c>
      <c r="D956" t="s">
        <v>1338</v>
      </c>
      <c r="E956">
        <f t="shared" ca="1" si="54"/>
        <v>0</v>
      </c>
    </row>
    <row r="957" spans="1:5">
      <c r="A957" t="str">
        <f t="shared" si="52"/>
        <v>08</v>
      </c>
      <c r="B957">
        <f t="shared" si="53"/>
        <v>0</v>
      </c>
      <c r="C957" t="s">
        <v>1171</v>
      </c>
      <c r="D957" t="s">
        <v>1339</v>
      </c>
      <c r="E957">
        <f t="shared" ca="1" si="54"/>
        <v>0</v>
      </c>
    </row>
    <row r="958" spans="1:5">
      <c r="A958" t="str">
        <f t="shared" si="52"/>
        <v>09</v>
      </c>
      <c r="B958">
        <f t="shared" si="53"/>
        <v>0</v>
      </c>
      <c r="C958" t="s">
        <v>1171</v>
      </c>
      <c r="D958" t="s">
        <v>1340</v>
      </c>
      <c r="E958">
        <f t="shared" ca="1" si="54"/>
        <v>0</v>
      </c>
    </row>
    <row r="959" spans="1:5">
      <c r="A959" t="str">
        <f t="shared" si="52"/>
        <v>10</v>
      </c>
      <c r="B959">
        <f t="shared" si="53"/>
        <v>0</v>
      </c>
      <c r="C959" t="s">
        <v>1171</v>
      </c>
      <c r="D959" t="s">
        <v>1341</v>
      </c>
      <c r="E959">
        <f t="shared" ca="1" si="54"/>
        <v>0</v>
      </c>
    </row>
    <row r="960" spans="1:5">
      <c r="A960" t="str">
        <f t="shared" si="52"/>
        <v>11</v>
      </c>
      <c r="B960">
        <f t="shared" si="53"/>
        <v>0</v>
      </c>
      <c r="C960" t="s">
        <v>1171</v>
      </c>
      <c r="D960" t="s">
        <v>1342</v>
      </c>
      <c r="E960">
        <f t="shared" ca="1" si="54"/>
        <v>0</v>
      </c>
    </row>
    <row r="961" spans="1:5">
      <c r="A961" t="str">
        <f t="shared" si="52"/>
        <v>12</v>
      </c>
      <c r="B961">
        <f t="shared" si="53"/>
        <v>0</v>
      </c>
      <c r="C961" t="s">
        <v>1171</v>
      </c>
      <c r="D961" t="s">
        <v>1343</v>
      </c>
      <c r="E961">
        <f t="shared" ca="1" si="54"/>
        <v>0</v>
      </c>
    </row>
    <row r="962" spans="1:5">
      <c r="A962" t="str">
        <f t="shared" si="52"/>
        <v>13</v>
      </c>
      <c r="B962">
        <f t="shared" si="53"/>
        <v>0</v>
      </c>
      <c r="C962" t="s">
        <v>1171</v>
      </c>
      <c r="D962" t="s">
        <v>1344</v>
      </c>
      <c r="E962">
        <f t="shared" ca="1" si="54"/>
        <v>0</v>
      </c>
    </row>
    <row r="963" spans="1:5">
      <c r="A963" t="str">
        <f t="shared" si="52"/>
        <v>100</v>
      </c>
      <c r="B963">
        <f t="shared" si="53"/>
        <v>0</v>
      </c>
      <c r="C963" t="s">
        <v>1171</v>
      </c>
      <c r="D963" t="s">
        <v>1345</v>
      </c>
      <c r="E963">
        <f t="shared" ca="1" si="54"/>
        <v>0</v>
      </c>
    </row>
    <row r="964" spans="1:5">
      <c r="A964" t="str">
        <f t="shared" si="52"/>
        <v>99</v>
      </c>
      <c r="B964">
        <f t="shared" si="53"/>
        <v>0</v>
      </c>
      <c r="C964" t="s">
        <v>1171</v>
      </c>
      <c r="D964" t="s">
        <v>1346</v>
      </c>
      <c r="E964">
        <f t="shared" ca="1" si="54"/>
        <v>0</v>
      </c>
    </row>
    <row r="965" spans="1:5">
      <c r="A965" t="str">
        <f t="shared" si="52"/>
        <v>01</v>
      </c>
      <c r="B965">
        <f t="shared" si="53"/>
        <v>0</v>
      </c>
      <c r="C965" t="s">
        <v>1169</v>
      </c>
      <c r="D965" t="s">
        <v>1347</v>
      </c>
      <c r="E965">
        <f t="shared" ca="1" si="54"/>
        <v>0</v>
      </c>
    </row>
    <row r="966" spans="1:5">
      <c r="A966" t="str">
        <f t="shared" si="52"/>
        <v>02</v>
      </c>
      <c r="B966">
        <f t="shared" si="53"/>
        <v>0</v>
      </c>
      <c r="C966" t="s">
        <v>1169</v>
      </c>
      <c r="D966" t="s">
        <v>1348</v>
      </c>
      <c r="E966">
        <f t="shared" ca="1" si="54"/>
        <v>0</v>
      </c>
    </row>
    <row r="967" spans="1:5">
      <c r="A967" t="str">
        <f t="shared" si="52"/>
        <v>03</v>
      </c>
      <c r="B967">
        <f t="shared" si="53"/>
        <v>0</v>
      </c>
      <c r="C967" t="s">
        <v>1169</v>
      </c>
      <c r="D967" t="s">
        <v>1349</v>
      </c>
      <c r="E967">
        <f t="shared" ca="1" si="54"/>
        <v>0</v>
      </c>
    </row>
    <row r="968" spans="1:5">
      <c r="A968" t="str">
        <f t="shared" ref="A968:A979" si="55">MID(D968,LEN(C968)+2,LEN(D968)-LEN(C968))</f>
        <v>04</v>
      </c>
      <c r="B968">
        <f t="shared" ref="B968:B979" si="56">IF(IFERROR(FIND("PU",D968,1),0)&lt;&gt;0,"PU",0)</f>
        <v>0</v>
      </c>
      <c r="C968" t="s">
        <v>1169</v>
      </c>
      <c r="D968" t="s">
        <v>1350</v>
      </c>
      <c r="E968">
        <f t="shared" ref="E968:E1029" ca="1" si="57">IFERROR(IF(B968=0,VLOOKUP(C968,INDIRECT($G$4&amp;$H$4),MATCH($A968,INDIRECT($G$4&amp;$I$4),0),0),VLOOKUP(C968,INDIRECT($G$5&amp;$H$5),MATCH($A968,INDIRECT($G$5&amp;$I$5),0),FALSE)),0)</f>
        <v>0</v>
      </c>
    </row>
    <row r="969" spans="1:5">
      <c r="A969" t="str">
        <f t="shared" si="55"/>
        <v>05</v>
      </c>
      <c r="B969">
        <f t="shared" si="56"/>
        <v>0</v>
      </c>
      <c r="C969" t="s">
        <v>1169</v>
      </c>
      <c r="D969" t="s">
        <v>1351</v>
      </c>
      <c r="E969">
        <f t="shared" ca="1" si="57"/>
        <v>0</v>
      </c>
    </row>
    <row r="970" spans="1:5">
      <c r="A970" t="str">
        <f t="shared" si="55"/>
        <v>06</v>
      </c>
      <c r="B970">
        <f t="shared" si="56"/>
        <v>0</v>
      </c>
      <c r="C970" t="s">
        <v>1169</v>
      </c>
      <c r="D970" t="s">
        <v>1352</v>
      </c>
      <c r="E970">
        <f t="shared" ca="1" si="57"/>
        <v>0</v>
      </c>
    </row>
    <row r="971" spans="1:5">
      <c r="A971" t="str">
        <f t="shared" si="55"/>
        <v>07</v>
      </c>
      <c r="B971">
        <f t="shared" si="56"/>
        <v>0</v>
      </c>
      <c r="C971" t="s">
        <v>1169</v>
      </c>
      <c r="D971" t="s">
        <v>1353</v>
      </c>
      <c r="E971">
        <f t="shared" ca="1" si="57"/>
        <v>0</v>
      </c>
    </row>
    <row r="972" spans="1:5">
      <c r="A972" t="str">
        <f t="shared" si="55"/>
        <v>08</v>
      </c>
      <c r="B972">
        <f t="shared" si="56"/>
        <v>0</v>
      </c>
      <c r="C972" t="s">
        <v>1169</v>
      </c>
      <c r="D972" t="s">
        <v>1354</v>
      </c>
      <c r="E972">
        <f t="shared" ca="1" si="57"/>
        <v>0</v>
      </c>
    </row>
    <row r="973" spans="1:5">
      <c r="A973" t="str">
        <f t="shared" si="55"/>
        <v>09</v>
      </c>
      <c r="B973">
        <f t="shared" si="56"/>
        <v>0</v>
      </c>
      <c r="C973" t="s">
        <v>1169</v>
      </c>
      <c r="D973" t="s">
        <v>1355</v>
      </c>
      <c r="E973">
        <f t="shared" ca="1" si="57"/>
        <v>0</v>
      </c>
    </row>
    <row r="974" spans="1:5">
      <c r="A974" t="str">
        <f t="shared" si="55"/>
        <v>10</v>
      </c>
      <c r="B974">
        <f t="shared" si="56"/>
        <v>0</v>
      </c>
      <c r="C974" t="s">
        <v>1169</v>
      </c>
      <c r="D974" t="s">
        <v>1356</v>
      </c>
      <c r="E974">
        <f t="shared" ca="1" si="57"/>
        <v>0</v>
      </c>
    </row>
    <row r="975" spans="1:5">
      <c r="A975" t="str">
        <f t="shared" si="55"/>
        <v>11</v>
      </c>
      <c r="B975">
        <f t="shared" si="56"/>
        <v>0</v>
      </c>
      <c r="C975" t="s">
        <v>1169</v>
      </c>
      <c r="D975" t="s">
        <v>1357</v>
      </c>
      <c r="E975">
        <f t="shared" ca="1" si="57"/>
        <v>0</v>
      </c>
    </row>
    <row r="976" spans="1:5">
      <c r="A976" t="str">
        <f t="shared" si="55"/>
        <v>12</v>
      </c>
      <c r="B976">
        <f t="shared" si="56"/>
        <v>0</v>
      </c>
      <c r="C976" t="s">
        <v>1169</v>
      </c>
      <c r="D976" t="s">
        <v>1358</v>
      </c>
      <c r="E976">
        <f t="shared" ca="1" si="57"/>
        <v>0</v>
      </c>
    </row>
    <row r="977" spans="1:5">
      <c r="A977" t="str">
        <f t="shared" si="55"/>
        <v>13</v>
      </c>
      <c r="B977">
        <f t="shared" si="56"/>
        <v>0</v>
      </c>
      <c r="C977" t="s">
        <v>1169</v>
      </c>
      <c r="D977" t="s">
        <v>1359</v>
      </c>
      <c r="E977">
        <f t="shared" ca="1" si="57"/>
        <v>0</v>
      </c>
    </row>
    <row r="978" spans="1:5">
      <c r="A978" t="str">
        <f t="shared" si="55"/>
        <v>100</v>
      </c>
      <c r="B978">
        <f t="shared" si="56"/>
        <v>0</v>
      </c>
      <c r="C978" t="s">
        <v>1169</v>
      </c>
      <c r="D978" t="s">
        <v>1360</v>
      </c>
      <c r="E978">
        <f t="shared" ca="1" si="57"/>
        <v>0</v>
      </c>
    </row>
    <row r="979" spans="1:5">
      <c r="A979" t="str">
        <f t="shared" si="55"/>
        <v>99</v>
      </c>
      <c r="B979">
        <f t="shared" si="56"/>
        <v>0</v>
      </c>
      <c r="C979" t="s">
        <v>1169</v>
      </c>
      <c r="D979" t="s">
        <v>1361</v>
      </c>
      <c r="E979">
        <f t="shared" ca="1" si="57"/>
        <v>0</v>
      </c>
    </row>
    <row r="980" spans="1:5">
      <c r="A980" t="str">
        <f t="shared" ref="A980:A1029" si="58">MID(D980,LEN(C980)+2,LEN(D980)-LEN(C980))</f>
        <v>15</v>
      </c>
      <c r="B980">
        <f t="shared" ref="B980:B1029" si="59">IF(IFERROR(FIND("PU",D980,1),0)&lt;&gt;0,"PU",0)</f>
        <v>0</v>
      </c>
      <c r="C980" t="s">
        <v>208</v>
      </c>
      <c r="D980" t="s">
        <v>1400</v>
      </c>
      <c r="E980">
        <f t="shared" ca="1" si="57"/>
        <v>0</v>
      </c>
    </row>
    <row r="981" spans="1:5">
      <c r="A981" t="str">
        <f t="shared" si="58"/>
        <v>15</v>
      </c>
      <c r="B981">
        <f t="shared" si="59"/>
        <v>0</v>
      </c>
      <c r="C981" t="s">
        <v>210</v>
      </c>
      <c r="D981" t="s">
        <v>1363</v>
      </c>
      <c r="E981">
        <f t="shared" ca="1" si="57"/>
        <v>0</v>
      </c>
    </row>
    <row r="982" spans="1:5">
      <c r="A982" t="str">
        <f t="shared" si="58"/>
        <v>15</v>
      </c>
      <c r="B982">
        <f t="shared" si="59"/>
        <v>0</v>
      </c>
      <c r="C982" t="s">
        <v>209</v>
      </c>
      <c r="D982" t="s">
        <v>1401</v>
      </c>
      <c r="E982">
        <f t="shared" ca="1" si="57"/>
        <v>0</v>
      </c>
    </row>
    <row r="983" spans="1:5">
      <c r="A983" t="str">
        <f t="shared" si="58"/>
        <v>15</v>
      </c>
      <c r="B983">
        <f t="shared" si="59"/>
        <v>0</v>
      </c>
      <c r="C983" t="s">
        <v>211</v>
      </c>
      <c r="D983" t="s">
        <v>1364</v>
      </c>
      <c r="E983">
        <f t="shared" ca="1" si="57"/>
        <v>0</v>
      </c>
    </row>
    <row r="984" spans="1:5">
      <c r="A984" t="str">
        <f t="shared" si="58"/>
        <v>15</v>
      </c>
      <c r="B984">
        <f t="shared" si="59"/>
        <v>0</v>
      </c>
      <c r="C984" t="s">
        <v>212</v>
      </c>
      <c r="D984" t="s">
        <v>1402</v>
      </c>
      <c r="E984">
        <f t="shared" ca="1" si="57"/>
        <v>0</v>
      </c>
    </row>
    <row r="985" spans="1:5">
      <c r="A985" t="str">
        <f t="shared" si="58"/>
        <v>15</v>
      </c>
      <c r="B985">
        <f t="shared" si="59"/>
        <v>0</v>
      </c>
      <c r="C985" t="s">
        <v>213</v>
      </c>
      <c r="D985" t="s">
        <v>1365</v>
      </c>
      <c r="E985">
        <f t="shared" ca="1" si="57"/>
        <v>0</v>
      </c>
    </row>
    <row r="986" spans="1:5">
      <c r="A986" t="str">
        <f t="shared" si="58"/>
        <v>15</v>
      </c>
      <c r="B986">
        <f t="shared" si="59"/>
        <v>0</v>
      </c>
      <c r="C986" t="s">
        <v>214</v>
      </c>
      <c r="D986" t="s">
        <v>1399</v>
      </c>
      <c r="E986">
        <f t="shared" ca="1" si="57"/>
        <v>0</v>
      </c>
    </row>
    <row r="987" spans="1:5">
      <c r="A987" t="str">
        <f t="shared" si="58"/>
        <v>15</v>
      </c>
      <c r="B987">
        <f t="shared" si="59"/>
        <v>0</v>
      </c>
      <c r="C987" t="s">
        <v>215</v>
      </c>
      <c r="D987" t="s">
        <v>1366</v>
      </c>
      <c r="E987">
        <f t="shared" ca="1" si="57"/>
        <v>0</v>
      </c>
    </row>
    <row r="988" spans="1:5">
      <c r="A988" t="str">
        <f t="shared" si="58"/>
        <v>15</v>
      </c>
      <c r="B988">
        <f t="shared" si="59"/>
        <v>0</v>
      </c>
      <c r="C988" t="s">
        <v>216</v>
      </c>
      <c r="D988" t="s">
        <v>1403</v>
      </c>
      <c r="E988">
        <f t="shared" ca="1" si="57"/>
        <v>0</v>
      </c>
    </row>
    <row r="989" spans="1:5">
      <c r="A989" t="str">
        <f t="shared" si="58"/>
        <v>15</v>
      </c>
      <c r="B989">
        <f t="shared" si="59"/>
        <v>0</v>
      </c>
      <c r="C989" t="s">
        <v>217</v>
      </c>
      <c r="D989" t="s">
        <v>1367</v>
      </c>
      <c r="E989">
        <f t="shared" ca="1" si="57"/>
        <v>0</v>
      </c>
    </row>
    <row r="990" spans="1:5">
      <c r="A990" t="str">
        <f t="shared" si="58"/>
        <v>15</v>
      </c>
      <c r="B990">
        <f t="shared" si="59"/>
        <v>0</v>
      </c>
      <c r="C990" t="s">
        <v>218</v>
      </c>
      <c r="D990" t="s">
        <v>1404</v>
      </c>
      <c r="E990">
        <f t="shared" ca="1" si="57"/>
        <v>0</v>
      </c>
    </row>
    <row r="991" spans="1:5">
      <c r="A991" t="str">
        <f t="shared" si="58"/>
        <v>15</v>
      </c>
      <c r="B991">
        <f t="shared" si="59"/>
        <v>0</v>
      </c>
      <c r="C991" t="s">
        <v>219</v>
      </c>
      <c r="D991" t="s">
        <v>1368</v>
      </c>
      <c r="E991">
        <f t="shared" ca="1" si="57"/>
        <v>0</v>
      </c>
    </row>
    <row r="992" spans="1:5">
      <c r="A992" t="str">
        <f t="shared" si="58"/>
        <v>15</v>
      </c>
      <c r="B992">
        <f t="shared" si="59"/>
        <v>0</v>
      </c>
      <c r="C992" t="s">
        <v>231</v>
      </c>
      <c r="D992" t="s">
        <v>1395</v>
      </c>
      <c r="E992">
        <f t="shared" ca="1" si="57"/>
        <v>0</v>
      </c>
    </row>
    <row r="993" spans="1:5">
      <c r="A993" t="str">
        <f t="shared" si="58"/>
        <v>15</v>
      </c>
      <c r="B993">
        <f t="shared" si="59"/>
        <v>0</v>
      </c>
      <c r="C993" t="s">
        <v>232</v>
      </c>
      <c r="D993" t="s">
        <v>1369</v>
      </c>
      <c r="E993">
        <f t="shared" ca="1" si="57"/>
        <v>0</v>
      </c>
    </row>
    <row r="994" spans="1:5">
      <c r="A994" t="str">
        <f t="shared" si="58"/>
        <v>15</v>
      </c>
      <c r="B994">
        <f t="shared" si="59"/>
        <v>0</v>
      </c>
      <c r="C994" t="s">
        <v>233</v>
      </c>
      <c r="D994" t="s">
        <v>1394</v>
      </c>
      <c r="E994">
        <f t="shared" ca="1" si="57"/>
        <v>0</v>
      </c>
    </row>
    <row r="995" spans="1:5">
      <c r="A995" t="str">
        <f t="shared" si="58"/>
        <v>15</v>
      </c>
      <c r="B995">
        <f t="shared" si="59"/>
        <v>0</v>
      </c>
      <c r="C995" t="s">
        <v>234</v>
      </c>
      <c r="D995" t="s">
        <v>1370</v>
      </c>
      <c r="E995">
        <f t="shared" ca="1" si="57"/>
        <v>0</v>
      </c>
    </row>
    <row r="996" spans="1:5">
      <c r="A996" t="str">
        <f t="shared" si="58"/>
        <v>15</v>
      </c>
      <c r="B996">
        <f t="shared" si="59"/>
        <v>0</v>
      </c>
      <c r="C996" t="s">
        <v>235</v>
      </c>
      <c r="D996" t="s">
        <v>1396</v>
      </c>
      <c r="E996">
        <f t="shared" ca="1" si="57"/>
        <v>0</v>
      </c>
    </row>
    <row r="997" spans="1:5">
      <c r="A997" t="str">
        <f t="shared" si="58"/>
        <v>15</v>
      </c>
      <c r="B997">
        <f t="shared" si="59"/>
        <v>0</v>
      </c>
      <c r="C997" t="s">
        <v>236</v>
      </c>
      <c r="D997" t="s">
        <v>1371</v>
      </c>
      <c r="E997">
        <f t="shared" ca="1" si="57"/>
        <v>0</v>
      </c>
    </row>
    <row r="998" spans="1:5">
      <c r="A998" t="str">
        <f t="shared" si="58"/>
        <v>15</v>
      </c>
      <c r="B998">
        <f t="shared" si="59"/>
        <v>0</v>
      </c>
      <c r="C998" t="s">
        <v>237</v>
      </c>
      <c r="D998" t="s">
        <v>1393</v>
      </c>
      <c r="E998">
        <f t="shared" ca="1" si="57"/>
        <v>0</v>
      </c>
    </row>
    <row r="999" spans="1:5">
      <c r="A999" t="str">
        <f t="shared" si="58"/>
        <v>15</v>
      </c>
      <c r="B999">
        <f t="shared" si="59"/>
        <v>0</v>
      </c>
      <c r="C999" t="s">
        <v>238</v>
      </c>
      <c r="D999" t="s">
        <v>1372</v>
      </c>
      <c r="E999">
        <f t="shared" ca="1" si="57"/>
        <v>0</v>
      </c>
    </row>
    <row r="1000" spans="1:5">
      <c r="A1000" t="str">
        <f t="shared" si="58"/>
        <v>15</v>
      </c>
      <c r="B1000">
        <f t="shared" si="59"/>
        <v>0</v>
      </c>
      <c r="C1000" t="s">
        <v>239</v>
      </c>
      <c r="D1000" t="s">
        <v>1397</v>
      </c>
      <c r="E1000">
        <f t="shared" ca="1" si="57"/>
        <v>0</v>
      </c>
    </row>
    <row r="1001" spans="1:5">
      <c r="A1001" t="str">
        <f t="shared" si="58"/>
        <v>15</v>
      </c>
      <c r="B1001">
        <f t="shared" si="59"/>
        <v>0</v>
      </c>
      <c r="C1001" t="s">
        <v>241</v>
      </c>
      <c r="D1001" t="s">
        <v>1373</v>
      </c>
      <c r="E1001">
        <f t="shared" ca="1" si="57"/>
        <v>0</v>
      </c>
    </row>
    <row r="1002" spans="1:5">
      <c r="A1002" t="str">
        <f t="shared" si="58"/>
        <v>15</v>
      </c>
      <c r="B1002">
        <f t="shared" si="59"/>
        <v>0</v>
      </c>
      <c r="C1002" t="s">
        <v>240</v>
      </c>
      <c r="D1002" t="s">
        <v>1398</v>
      </c>
      <c r="E1002">
        <f t="shared" ca="1" si="57"/>
        <v>0</v>
      </c>
    </row>
    <row r="1003" spans="1:5">
      <c r="A1003" t="str">
        <f t="shared" si="58"/>
        <v>15</v>
      </c>
      <c r="B1003">
        <f t="shared" si="59"/>
        <v>0</v>
      </c>
      <c r="C1003" t="s">
        <v>242</v>
      </c>
      <c r="D1003" t="s">
        <v>1374</v>
      </c>
      <c r="E1003">
        <f t="shared" ca="1" si="57"/>
        <v>0</v>
      </c>
    </row>
    <row r="1004" spans="1:5">
      <c r="A1004" t="str">
        <f t="shared" si="58"/>
        <v>15</v>
      </c>
      <c r="B1004">
        <f t="shared" si="59"/>
        <v>0</v>
      </c>
      <c r="C1004" t="s">
        <v>220</v>
      </c>
      <c r="D1004" t="s">
        <v>1406</v>
      </c>
      <c r="E1004">
        <f t="shared" ca="1" si="57"/>
        <v>0</v>
      </c>
    </row>
    <row r="1005" spans="1:5">
      <c r="A1005" t="str">
        <f t="shared" si="58"/>
        <v>15</v>
      </c>
      <c r="B1005">
        <f t="shared" si="59"/>
        <v>0</v>
      </c>
      <c r="C1005" t="s">
        <v>221</v>
      </c>
      <c r="D1005" t="s">
        <v>1405</v>
      </c>
      <c r="E1005">
        <f t="shared" ca="1" si="57"/>
        <v>0</v>
      </c>
    </row>
    <row r="1006" spans="1:5">
      <c r="A1006" t="str">
        <f t="shared" si="58"/>
        <v>15</v>
      </c>
      <c r="B1006">
        <f t="shared" si="59"/>
        <v>0</v>
      </c>
      <c r="C1006" t="s">
        <v>222</v>
      </c>
      <c r="D1006" t="s">
        <v>1407</v>
      </c>
      <c r="E1006">
        <f t="shared" ca="1" si="57"/>
        <v>0</v>
      </c>
    </row>
    <row r="1007" spans="1:5">
      <c r="A1007" t="str">
        <f t="shared" si="58"/>
        <v>15</v>
      </c>
      <c r="B1007">
        <f t="shared" si="59"/>
        <v>0</v>
      </c>
      <c r="C1007" t="s">
        <v>223</v>
      </c>
      <c r="D1007" t="s">
        <v>1408</v>
      </c>
      <c r="E1007">
        <f t="shared" ca="1" si="57"/>
        <v>0</v>
      </c>
    </row>
    <row r="1008" spans="1:5">
      <c r="A1008" t="str">
        <f t="shared" si="58"/>
        <v>15</v>
      </c>
      <c r="B1008">
        <f t="shared" si="59"/>
        <v>0</v>
      </c>
      <c r="C1008" t="s">
        <v>224</v>
      </c>
      <c r="D1008" t="s">
        <v>1409</v>
      </c>
      <c r="E1008">
        <f t="shared" ca="1" si="57"/>
        <v>0</v>
      </c>
    </row>
    <row r="1009" spans="1:5">
      <c r="A1009" t="str">
        <f t="shared" si="58"/>
        <v>15</v>
      </c>
      <c r="B1009">
        <f t="shared" si="59"/>
        <v>0</v>
      </c>
      <c r="C1009" t="s">
        <v>225</v>
      </c>
      <c r="D1009" t="s">
        <v>1410</v>
      </c>
      <c r="E1009">
        <f t="shared" ca="1" si="57"/>
        <v>0</v>
      </c>
    </row>
    <row r="1010" spans="1:5">
      <c r="A1010" t="str">
        <f t="shared" si="58"/>
        <v>15</v>
      </c>
      <c r="B1010">
        <f t="shared" si="59"/>
        <v>0</v>
      </c>
      <c r="C1010" t="s">
        <v>226</v>
      </c>
      <c r="D1010" t="s">
        <v>1411</v>
      </c>
      <c r="E1010">
        <f t="shared" ca="1" si="57"/>
        <v>0</v>
      </c>
    </row>
    <row r="1011" spans="1:5">
      <c r="A1011" t="str">
        <f t="shared" si="58"/>
        <v>15</v>
      </c>
      <c r="B1011">
        <f t="shared" si="59"/>
        <v>0</v>
      </c>
      <c r="C1011" t="s">
        <v>974</v>
      </c>
      <c r="D1011" t="s">
        <v>1412</v>
      </c>
      <c r="E1011">
        <f t="shared" ca="1" si="57"/>
        <v>0</v>
      </c>
    </row>
    <row r="1012" spans="1:5">
      <c r="A1012" t="str">
        <f t="shared" si="58"/>
        <v>15</v>
      </c>
      <c r="B1012">
        <f t="shared" si="59"/>
        <v>0</v>
      </c>
      <c r="C1012" t="s">
        <v>1168</v>
      </c>
      <c r="D1012" t="s">
        <v>1375</v>
      </c>
      <c r="E1012">
        <f t="shared" ca="1" si="57"/>
        <v>0</v>
      </c>
    </row>
    <row r="1013" spans="1:5">
      <c r="A1013" t="str">
        <f t="shared" si="58"/>
        <v>15</v>
      </c>
      <c r="B1013">
        <f t="shared" si="59"/>
        <v>0</v>
      </c>
      <c r="C1013" t="s">
        <v>1169</v>
      </c>
      <c r="D1013" t="s">
        <v>1380</v>
      </c>
      <c r="E1013">
        <f t="shared" ca="1" si="57"/>
        <v>0</v>
      </c>
    </row>
    <row r="1014" spans="1:5">
      <c r="A1014" t="str">
        <f t="shared" si="58"/>
        <v>15</v>
      </c>
      <c r="B1014">
        <f t="shared" si="59"/>
        <v>0</v>
      </c>
      <c r="C1014" t="s">
        <v>227</v>
      </c>
      <c r="D1014" t="s">
        <v>1391</v>
      </c>
      <c r="E1014">
        <f t="shared" ca="1" si="57"/>
        <v>0</v>
      </c>
    </row>
    <row r="1015" spans="1:5">
      <c r="A1015" t="str">
        <f t="shared" si="58"/>
        <v>15</v>
      </c>
      <c r="B1015">
        <f t="shared" si="59"/>
        <v>0</v>
      </c>
      <c r="C1015" t="s">
        <v>975</v>
      </c>
      <c r="D1015" t="s">
        <v>1392</v>
      </c>
      <c r="E1015">
        <f t="shared" ca="1" si="57"/>
        <v>0</v>
      </c>
    </row>
    <row r="1016" spans="1:5">
      <c r="A1016" t="str">
        <f t="shared" si="58"/>
        <v>15</v>
      </c>
      <c r="B1016">
        <f t="shared" si="59"/>
        <v>0</v>
      </c>
      <c r="C1016" t="s">
        <v>1170</v>
      </c>
      <c r="D1016" t="s">
        <v>1376</v>
      </c>
      <c r="E1016">
        <f t="shared" ca="1" si="57"/>
        <v>0</v>
      </c>
    </row>
    <row r="1017" spans="1:5">
      <c r="A1017" t="str">
        <f t="shared" si="58"/>
        <v>15</v>
      </c>
      <c r="B1017">
        <f t="shared" si="59"/>
        <v>0</v>
      </c>
      <c r="C1017" t="s">
        <v>1171</v>
      </c>
      <c r="D1017" t="s">
        <v>1381</v>
      </c>
      <c r="E1017">
        <f t="shared" ca="1" si="57"/>
        <v>0</v>
      </c>
    </row>
    <row r="1018" spans="1:5">
      <c r="A1018" t="str">
        <f t="shared" si="58"/>
        <v>15</v>
      </c>
      <c r="B1018">
        <f t="shared" si="59"/>
        <v>0</v>
      </c>
      <c r="C1018" t="s">
        <v>228</v>
      </c>
      <c r="D1018" t="s">
        <v>1388</v>
      </c>
      <c r="E1018">
        <f t="shared" ca="1" si="57"/>
        <v>0</v>
      </c>
    </row>
    <row r="1019" spans="1:5">
      <c r="A1019" t="str">
        <f t="shared" si="58"/>
        <v>15</v>
      </c>
      <c r="B1019">
        <f t="shared" si="59"/>
        <v>0</v>
      </c>
      <c r="C1019" t="s">
        <v>229</v>
      </c>
      <c r="D1019" t="s">
        <v>1389</v>
      </c>
      <c r="E1019">
        <f t="shared" ca="1" si="57"/>
        <v>0</v>
      </c>
    </row>
    <row r="1020" spans="1:5">
      <c r="A1020" t="str">
        <f t="shared" si="58"/>
        <v>15</v>
      </c>
      <c r="B1020">
        <f t="shared" si="59"/>
        <v>0</v>
      </c>
      <c r="C1020" t="s">
        <v>971</v>
      </c>
      <c r="D1020" t="s">
        <v>1390</v>
      </c>
      <c r="E1020">
        <f t="shared" ca="1" si="57"/>
        <v>0</v>
      </c>
    </row>
    <row r="1021" spans="1:5">
      <c r="A1021" t="str">
        <f t="shared" si="58"/>
        <v>15</v>
      </c>
      <c r="B1021">
        <f t="shared" si="59"/>
        <v>0</v>
      </c>
      <c r="C1021" t="s">
        <v>1172</v>
      </c>
      <c r="D1021" t="s">
        <v>1377</v>
      </c>
      <c r="E1021">
        <f t="shared" ca="1" si="57"/>
        <v>0</v>
      </c>
    </row>
    <row r="1022" spans="1:5">
      <c r="A1022" t="str">
        <f t="shared" si="58"/>
        <v>15</v>
      </c>
      <c r="B1022">
        <f t="shared" si="59"/>
        <v>0</v>
      </c>
      <c r="C1022" t="s">
        <v>1173</v>
      </c>
      <c r="D1022" t="s">
        <v>1382</v>
      </c>
      <c r="E1022">
        <f t="shared" ca="1" si="57"/>
        <v>0</v>
      </c>
    </row>
    <row r="1023" spans="1:5">
      <c r="A1023" t="str">
        <f t="shared" si="58"/>
        <v>15</v>
      </c>
      <c r="B1023">
        <f t="shared" si="59"/>
        <v>0</v>
      </c>
      <c r="C1023" t="s">
        <v>972</v>
      </c>
      <c r="D1023" t="s">
        <v>1385</v>
      </c>
      <c r="E1023">
        <f t="shared" ca="1" si="57"/>
        <v>0</v>
      </c>
    </row>
    <row r="1024" spans="1:5">
      <c r="A1024" t="str">
        <f t="shared" si="58"/>
        <v>15</v>
      </c>
      <c r="B1024">
        <f t="shared" si="59"/>
        <v>0</v>
      </c>
      <c r="C1024" t="s">
        <v>1174</v>
      </c>
      <c r="D1024" t="s">
        <v>1378</v>
      </c>
      <c r="E1024">
        <f t="shared" ca="1" si="57"/>
        <v>0</v>
      </c>
    </row>
    <row r="1025" spans="1:5">
      <c r="A1025" t="str">
        <f t="shared" si="58"/>
        <v>15</v>
      </c>
      <c r="B1025">
        <f t="shared" si="59"/>
        <v>0</v>
      </c>
      <c r="C1025" t="s">
        <v>1175</v>
      </c>
      <c r="D1025" t="s">
        <v>1383</v>
      </c>
      <c r="E1025">
        <f t="shared" ca="1" si="57"/>
        <v>0</v>
      </c>
    </row>
    <row r="1026" spans="1:5">
      <c r="A1026" t="str">
        <f t="shared" si="58"/>
        <v>15</v>
      </c>
      <c r="B1026">
        <f t="shared" si="59"/>
        <v>0</v>
      </c>
      <c r="C1026" t="s">
        <v>973</v>
      </c>
      <c r="D1026" t="s">
        <v>1386</v>
      </c>
      <c r="E1026">
        <f t="shared" ca="1" si="57"/>
        <v>0</v>
      </c>
    </row>
    <row r="1027" spans="1:5">
      <c r="A1027" t="str">
        <f t="shared" si="58"/>
        <v>15</v>
      </c>
      <c r="B1027">
        <f t="shared" si="59"/>
        <v>0</v>
      </c>
      <c r="C1027" t="s">
        <v>1176</v>
      </c>
      <c r="D1027" t="s">
        <v>1379</v>
      </c>
      <c r="E1027">
        <f t="shared" ca="1" si="57"/>
        <v>0</v>
      </c>
    </row>
    <row r="1028" spans="1:5">
      <c r="A1028" t="str">
        <f t="shared" si="58"/>
        <v>15</v>
      </c>
      <c r="B1028">
        <f t="shared" si="59"/>
        <v>0</v>
      </c>
      <c r="C1028" t="s">
        <v>1177</v>
      </c>
      <c r="D1028" t="s">
        <v>1384</v>
      </c>
      <c r="E1028">
        <f t="shared" ca="1" si="57"/>
        <v>0</v>
      </c>
    </row>
    <row r="1029" spans="1:5">
      <c r="A1029" t="str">
        <f t="shared" si="58"/>
        <v>15</v>
      </c>
      <c r="B1029">
        <f t="shared" si="59"/>
        <v>0</v>
      </c>
      <c r="C1029" t="s">
        <v>230</v>
      </c>
      <c r="D1029" t="s">
        <v>1387</v>
      </c>
      <c r="E1029">
        <f t="shared" ca="1" si="57"/>
        <v>0</v>
      </c>
    </row>
  </sheetData>
  <sheetProtection algorithmName="SHA-512" hashValue="yIIiqx589NZGhLjUmBAzNHdzpREcsvScYJZyXBYBwU08wfuewaRCdSvFAzHVpM81MsUt7BpDnZh0jIY0m5Llww==" saltValue="R+sdH/6WFJE65k8TI3dODA==" spinCount="100000" sheet="1" objects="1" scenarios="1"/>
  <autoFilter ref="A7:K829" xr:uid="{00000000-0009-0000-0000-000002000000}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6</vt:i4>
      </vt:variant>
    </vt:vector>
  </HeadingPairs>
  <TitlesOfParts>
    <vt:vector size="17" baseType="lpstr">
      <vt:lpstr>Summary of order</vt:lpstr>
      <vt:lpstr>NEO GRP </vt:lpstr>
      <vt:lpstr>NEO PU</vt:lpstr>
      <vt:lpstr>GRP PRODUCTION LIST NEO</vt:lpstr>
      <vt:lpstr>GRP PACKING LIST NEO</vt:lpstr>
      <vt:lpstr>PU PRODUCTION LIST NEO</vt:lpstr>
      <vt:lpstr>PU PACKING LIST NEO</vt:lpstr>
      <vt:lpstr>PAKIRANJE  </vt:lpstr>
      <vt:lpstr>Uvoz za Vasco</vt:lpstr>
      <vt:lpstr>sum neo</vt:lpstr>
      <vt:lpstr>prevoz</vt:lpstr>
      <vt:lpstr>'GRP PACKING LIST NEO'!Področje_tiskanja</vt:lpstr>
      <vt:lpstr>'GRP PRODUCTION LIST NEO'!Področje_tiskanja</vt:lpstr>
      <vt:lpstr>'GRP PACKING LIST NEO'!Tiskanje_naslovov</vt:lpstr>
      <vt:lpstr>'GRP PRODUCTION LIST NEO'!Tiskanje_naslovov</vt:lpstr>
      <vt:lpstr>'PU PACKING LIST NEO'!Tiskanje_naslovov</vt:lpstr>
      <vt:lpstr>'PU PRODUCTION LIST NEO'!Tiskanje_naslovov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Matevy</dc:creator>
  <cp:lastModifiedBy>DA NI JELA</cp:lastModifiedBy>
  <cp:lastPrinted>2023-10-24T08:10:14Z</cp:lastPrinted>
  <dcterms:created xsi:type="dcterms:W3CDTF">2016-12-08T21:22:33Z</dcterms:created>
  <dcterms:modified xsi:type="dcterms:W3CDTF">2024-01-30T07:06:45Z</dcterms:modified>
</cp:coreProperties>
</file>