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g"/>
  <Default Extension="png" ContentType="image/png"/>
  <Default Extension="bmp" ContentType="image/bmp"/>
  <Default Extension="gif" ContentType="image/gif"/>
  <Default Extension="tif" ContentType="image/tif"/>
  <Default Extension="pdf" ContentType="application/pdf"/>
  <Default Extension="mov" ContentType="application/movie"/>
  <Default Extension="vml" ContentType="application/vnd.openxmlformats-officedocument.vmlDrawing"/>
  <Default Extension="xlsx" ContentType="application/vnd.openxmlformats-officedocument.spreadsheetml.sheet"/>
  <Override PartName="/docProps/core.xml" ContentType="application/vnd.openxmlformats-package.core-properties+xml"/>
  <Override PartName="/docProps/app.xml" ContentType="application/vnd.openxmlformats-officedocument.extended-properties+xml"/>
  <Override PartName="/xl/workbook.xml" ContentType="application/vnd.openxmlformats-officedocument.spreadsheetml.sheet.main+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media/image1.jpeg" ContentType="image/jpeg"/>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media/image2.jpeg" ContentType="image/jpeg"/>
</Types>
</file>

<file path=_rels/.rels><?xml version="1.0" encoding="UTF-8"?>
<Relationships xmlns="http://schemas.openxmlformats.org/package/2006/relationships"><Relationship Id="rId1" Type="http://schemas.openxmlformats.org/package/2006/relationships/metadata/core-properties" Target="docProps/core.xml"/><Relationship Id="rId2" Type="http://schemas.openxmlformats.org/officeDocument/2006/relationships/extended-properties" Target="docProps/app.xml"/><Relationship Id="rId3"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xWindow="0" yWindow="40" windowWidth="15960" windowHeight="18080"/>
  </bookViews>
  <sheets>
    <sheet name="Commande TOTALE" sheetId="1" r:id="rId4"/>
    <sheet name="VOLX -Prises PU " sheetId="2" r:id="rId5"/>
    <sheet name="VOLX - Prises PE" sheetId="3" r:id="rId6"/>
    <sheet name="VOLX - Prises Dual Texture" sheetId="4" r:id="rId7"/>
    <sheet name="INSPIR - Prises PE PU" sheetId="5" r:id="rId8"/>
    <sheet name="FREESTONE - Prises PE" sheetId="6" r:id="rId9"/>
    <sheet name="Outil pour recherchev" sheetId="7" r:id="rId10"/>
    <sheet name="VOLX - Volumes BOIS" sheetId="8" r:id="rId11"/>
    <sheet name="ILLUSION - Volumes Fibre" sheetId="9" r:id="rId12"/>
    <sheet name="IFSC" sheetId="10" r:id="rId13"/>
  </sheets>
</workbook>
</file>

<file path=xl/sharedStrings.xml><?xml version="1.0" encoding="utf-8"?>
<sst xmlns="http://schemas.openxmlformats.org/spreadsheetml/2006/main" uniqueCount="882">
  <si>
    <t>Souhaitez-vous la visserie adaptée ?</t>
  </si>
  <si>
    <t>NON</t>
  </si>
  <si>
    <t>Récapitulatif Bon de Commande (en EUROS) :</t>
  </si>
  <si>
    <t xml:space="preserve">Répartition des prises et volumes (en QUANTITE) : </t>
  </si>
  <si>
    <t>Remises ( A définir PAR VOLX)</t>
  </si>
  <si>
    <t>Code élément</t>
  </si>
  <si>
    <t>PV HT</t>
  </si>
  <si>
    <t>CHC10X30</t>
  </si>
  <si>
    <t>HT (EUR)</t>
  </si>
  <si>
    <t xml:space="preserve">HT remisé </t>
  </si>
  <si>
    <t>Total TTC</t>
  </si>
  <si>
    <t>Gamme</t>
  </si>
  <si>
    <t>Nb de prises</t>
  </si>
  <si>
    <t>%</t>
  </si>
  <si>
    <t>CHC10X40</t>
  </si>
  <si>
    <r>
      <rPr>
        <b val="1"/>
        <sz val="10"/>
        <color indexed="8"/>
        <rFont val="Arial"/>
      </rPr>
      <t xml:space="preserve">VOLX - </t>
    </r>
    <r>
      <rPr>
        <sz val="10"/>
        <color indexed="8"/>
        <rFont val="Arial"/>
      </rPr>
      <t>Prises PU</t>
    </r>
  </si>
  <si>
    <r>
      <rPr>
        <b val="1"/>
        <sz val="10"/>
        <color indexed="8"/>
        <rFont val="Arial"/>
      </rPr>
      <t xml:space="preserve">% VOLX - </t>
    </r>
    <r>
      <rPr>
        <sz val="10"/>
        <color indexed="8"/>
        <rFont val="Arial"/>
      </rPr>
      <t>Prises PU</t>
    </r>
  </si>
  <si>
    <t>CHC10X50</t>
  </si>
  <si>
    <r>
      <rPr>
        <b val="1"/>
        <sz val="10"/>
        <color indexed="8"/>
        <rFont val="Arial"/>
      </rPr>
      <t xml:space="preserve">VOLX - </t>
    </r>
    <r>
      <rPr>
        <sz val="10"/>
        <color indexed="8"/>
        <rFont val="Arial"/>
      </rPr>
      <t>Prises PE</t>
    </r>
  </si>
  <si>
    <r>
      <rPr>
        <b val="1"/>
        <sz val="10"/>
        <color indexed="8"/>
        <rFont val="Arial"/>
      </rPr>
      <t xml:space="preserve">% VOLX - </t>
    </r>
    <r>
      <rPr>
        <sz val="10"/>
        <color indexed="8"/>
        <rFont val="Arial"/>
      </rPr>
      <t>Prises PE</t>
    </r>
  </si>
  <si>
    <t>CHC10X60</t>
  </si>
  <si>
    <r>
      <rPr>
        <b val="1"/>
        <sz val="10"/>
        <color indexed="8"/>
        <rFont val="Arial"/>
      </rPr>
      <t xml:space="preserve">VOLX - </t>
    </r>
    <r>
      <rPr>
        <sz val="10"/>
        <color indexed="8"/>
        <rFont val="Arial"/>
      </rPr>
      <t>Prises Dual texture</t>
    </r>
  </si>
  <si>
    <r>
      <rPr>
        <b val="1"/>
        <sz val="10"/>
        <color indexed="8"/>
        <rFont val="Arial"/>
      </rPr>
      <t xml:space="preserve">% VOLX - </t>
    </r>
    <r>
      <rPr>
        <sz val="10"/>
        <color indexed="8"/>
        <rFont val="Arial"/>
      </rPr>
      <t>Prises Dual texture</t>
    </r>
  </si>
  <si>
    <t>CHC10X70</t>
  </si>
  <si>
    <r>
      <rPr>
        <b val="1"/>
        <sz val="10"/>
        <color indexed="8"/>
        <rFont val="Arial"/>
      </rPr>
      <t xml:space="preserve">INSPIR - </t>
    </r>
    <r>
      <rPr>
        <sz val="10"/>
        <color indexed="8"/>
        <rFont val="Arial"/>
      </rPr>
      <t>Prises PE PU</t>
    </r>
  </si>
  <si>
    <r>
      <rPr>
        <b val="1"/>
        <sz val="10"/>
        <color indexed="8"/>
        <rFont val="Arial"/>
      </rPr>
      <t xml:space="preserve">% INSPIR - </t>
    </r>
    <r>
      <rPr>
        <sz val="10"/>
        <color indexed="8"/>
        <rFont val="Arial"/>
      </rPr>
      <t>Prises PE PU</t>
    </r>
  </si>
  <si>
    <t>CHC10X80</t>
  </si>
  <si>
    <r>
      <rPr>
        <b val="1"/>
        <sz val="10"/>
        <color indexed="8"/>
        <rFont val="Arial"/>
      </rPr>
      <t xml:space="preserve">FREESTONE - </t>
    </r>
    <r>
      <rPr>
        <sz val="10"/>
        <color indexed="8"/>
        <rFont val="Arial"/>
      </rPr>
      <t>Prises PE</t>
    </r>
  </si>
  <si>
    <r>
      <rPr>
        <b val="1"/>
        <sz val="10"/>
        <color indexed="8"/>
        <rFont val="Arial"/>
      </rPr>
      <t xml:space="preserve">% FREESTONE - </t>
    </r>
    <r>
      <rPr>
        <sz val="10"/>
        <color indexed="8"/>
        <rFont val="Arial"/>
      </rPr>
      <t>Prises PE</t>
    </r>
  </si>
  <si>
    <t>CHC10X90</t>
  </si>
  <si>
    <t>SOUS TOTAL PRISES</t>
  </si>
  <si>
    <r>
      <rPr>
        <b val="1"/>
        <sz val="10"/>
        <color indexed="8"/>
        <rFont val="Arial"/>
      </rPr>
      <t>SOUS TOTAL PRISES</t>
    </r>
  </si>
  <si>
    <t>CHC10X100</t>
  </si>
  <si>
    <r>
      <rPr>
        <b val="1"/>
        <sz val="10"/>
        <color indexed="8"/>
        <rFont val="Arial"/>
      </rPr>
      <t xml:space="preserve">VOLX - </t>
    </r>
    <r>
      <rPr>
        <sz val="10"/>
        <color indexed="8"/>
        <rFont val="Arial"/>
      </rPr>
      <t>Volumes Bois</t>
    </r>
  </si>
  <si>
    <r>
      <rPr>
        <b val="1"/>
        <sz val="10"/>
        <color indexed="8"/>
        <rFont val="Arial"/>
      </rPr>
      <t xml:space="preserve">% VOLX - </t>
    </r>
    <r>
      <rPr>
        <sz val="10"/>
        <color indexed="8"/>
        <rFont val="Arial"/>
      </rPr>
      <t>Volumes Bois</t>
    </r>
  </si>
  <si>
    <t>CHC10X110</t>
  </si>
  <si>
    <r>
      <rPr>
        <b val="1"/>
        <sz val="10"/>
        <color indexed="8"/>
        <rFont val="Arial"/>
      </rPr>
      <t xml:space="preserve">ILLUSION </t>
    </r>
    <r>
      <rPr>
        <sz val="10"/>
        <color indexed="8"/>
        <rFont val="Arial"/>
      </rPr>
      <t>- Volumes Fibres</t>
    </r>
  </si>
  <si>
    <r>
      <rPr>
        <b val="1"/>
        <sz val="10"/>
        <color indexed="8"/>
        <rFont val="Arial"/>
      </rPr>
      <t xml:space="preserve">% ILLUSION </t>
    </r>
    <r>
      <rPr>
        <sz val="10"/>
        <color indexed="8"/>
        <rFont val="Arial"/>
      </rPr>
      <t>- Volumes Fibres</t>
    </r>
  </si>
  <si>
    <t>CHC10X120</t>
  </si>
  <si>
    <t>SOUS TOTAL VOLUMES</t>
  </si>
  <si>
    <r>
      <rPr>
        <b val="1"/>
        <sz val="10"/>
        <color indexed="8"/>
        <rFont val="Arial"/>
      </rPr>
      <t>SOUS TOTAL VOLUMES</t>
    </r>
  </si>
  <si>
    <t>CHC10X140</t>
  </si>
  <si>
    <t>IFSC</t>
  </si>
  <si>
    <r>
      <rPr>
        <b val="1"/>
        <sz val="10"/>
        <color indexed="8"/>
        <rFont val="Arial"/>
      </rPr>
      <t>IFSC</t>
    </r>
  </si>
  <si>
    <r>
      <rPr>
        <sz val="10"/>
        <color indexed="8"/>
        <rFont val="Arial"/>
      </rPr>
      <t xml:space="preserve">% </t>
    </r>
    <r>
      <rPr>
        <b val="1"/>
        <sz val="10"/>
        <color indexed="8"/>
        <rFont val="Arial"/>
      </rPr>
      <t>IFSC</t>
    </r>
  </si>
  <si>
    <t>CHC10X150</t>
  </si>
  <si>
    <t>SOUS TOTAL IFSC</t>
  </si>
  <si>
    <r>
      <rPr>
        <b val="1"/>
        <sz val="10"/>
        <color indexed="8"/>
        <rFont val="Arial"/>
      </rPr>
      <t>SOUS TOTAL IFSC</t>
    </r>
  </si>
  <si>
    <t>CHC10X160</t>
  </si>
  <si>
    <t>VISSERIE</t>
  </si>
  <si>
    <r>
      <rPr>
        <b val="1"/>
        <sz val="10"/>
        <color indexed="8"/>
        <rFont val="Arial"/>
      </rPr>
      <t>VISSERIE</t>
    </r>
  </si>
  <si>
    <r>
      <rPr>
        <sz val="10"/>
        <color indexed="8"/>
        <rFont val="Arial"/>
      </rPr>
      <t xml:space="preserve">% </t>
    </r>
    <r>
      <rPr>
        <b val="1"/>
        <sz val="10"/>
        <color indexed="8"/>
        <rFont val="Arial"/>
      </rPr>
      <t>visserie</t>
    </r>
  </si>
  <si>
    <t>CHC10X180</t>
  </si>
  <si>
    <t>SOUS TOTAL VISSERIE</t>
  </si>
  <si>
    <r>
      <rPr>
        <b val="1"/>
        <sz val="10"/>
        <color indexed="8"/>
        <rFont val="Arial"/>
      </rPr>
      <t>SOUS TOTAL VISSERIE</t>
    </r>
  </si>
  <si>
    <t>CHC10X200</t>
  </si>
  <si>
    <t>Total Commande</t>
  </si>
  <si>
    <t>TOTAL nb Prises</t>
  </si>
  <si>
    <t>VAB45</t>
  </si>
  <si>
    <t>VAB70</t>
  </si>
  <si>
    <t>Récapitulatif tailles choisies</t>
  </si>
  <si>
    <t>VAB90</t>
  </si>
  <si>
    <t>XS</t>
  </si>
  <si>
    <t>S</t>
  </si>
  <si>
    <t>M</t>
  </si>
  <si>
    <t>L</t>
  </si>
  <si>
    <t>XL</t>
  </si>
  <si>
    <t>XXL</t>
  </si>
  <si>
    <t>XXXL</t>
  </si>
  <si>
    <t>TOTAL</t>
  </si>
  <si>
    <t>Visserie Adaptée</t>
  </si>
  <si>
    <t>CHC10x50</t>
  </si>
  <si>
    <t>CHC10x70</t>
  </si>
  <si>
    <r>
      <rPr>
        <b val="1"/>
        <sz val="24"/>
        <color indexed="18"/>
        <rFont val="Arial"/>
      </rPr>
      <t>La gamme Simon Shape : 140 prises PU shapées par Simon Favreau, au design esthétique, original et varié. Des prises parfaites pour le bloc et la voie.</t>
    </r>
    <r>
      <rPr>
        <b val="1"/>
        <sz val="24"/>
        <color indexed="17"/>
        <rFont val="Arial"/>
      </rPr>
      <t xml:space="preserve">
</t>
    </r>
    <r>
      <rPr>
        <b val="1"/>
        <sz val="24"/>
        <color indexed="17"/>
        <rFont val="Arial"/>
      </rPr>
      <t>La gamme Power : notre 1ère gamme en PU shapée et pensée par Stéphane avec un large choix pour les ouvreurs. Des formes uniques et modernes pour la compétition.</t>
    </r>
  </si>
  <si>
    <t>GAMME SIMON SHAPE</t>
  </si>
  <si>
    <t>Taille</t>
  </si>
  <si>
    <t>Nouveautés</t>
  </si>
  <si>
    <t>Prehension</t>
  </si>
  <si>
    <t>Nb de prises par lot</t>
  </si>
  <si>
    <t>PRIX HT</t>
  </si>
  <si>
    <t>Vert RAL 6018</t>
  </si>
  <si>
    <t>Vert Foncé RAL 6002</t>
  </si>
  <si>
    <t>Vert Menthe RAL 6027</t>
  </si>
  <si>
    <t>Bleu RAL 5015</t>
  </si>
  <si>
    <t>Jaune  RAL 1023</t>
  </si>
  <si>
    <t>Rouge RAL 3000</t>
  </si>
  <si>
    <t xml:space="preserve"> Violet RAL 4008</t>
  </si>
  <si>
    <t>Blanc RAL 9010</t>
  </si>
  <si>
    <t>Noir 9005</t>
  </si>
  <si>
    <t>Gris RAL 7040</t>
  </si>
  <si>
    <t>Fluo Orange</t>
  </si>
  <si>
    <t>Fluo  Rose</t>
  </si>
  <si>
    <t>Prix TOTAL HT</t>
  </si>
  <si>
    <t>Nombre de lots</t>
  </si>
  <si>
    <t>Nb prises XS</t>
  </si>
  <si>
    <t>Nb prises S</t>
  </si>
  <si>
    <t>Nb prises M</t>
  </si>
  <si>
    <t>Nb prises L</t>
  </si>
  <si>
    <t>Nbr prises XL</t>
  </si>
  <si>
    <t>Nb prises XXL</t>
  </si>
  <si>
    <t>Nb prises XXXL</t>
  </si>
  <si>
    <t>CHC 10X30</t>
  </si>
  <si>
    <t>CHC 10X40</t>
  </si>
  <si>
    <t>CHC 10X50</t>
  </si>
  <si>
    <t>CHC 10X60</t>
  </si>
  <si>
    <t>CHC 10X70</t>
  </si>
  <si>
    <t>CHC 10X80</t>
  </si>
  <si>
    <t>CHC 10X90</t>
  </si>
  <si>
    <t>CHC 10X100</t>
  </si>
  <si>
    <t>CHC 10X120</t>
  </si>
  <si>
    <t>CRUNCH</t>
  </si>
  <si>
    <t>New 2023</t>
  </si>
  <si>
    <t>Crimps</t>
  </si>
  <si>
    <t>SPOT</t>
  </si>
  <si>
    <t>M/L</t>
  </si>
  <si>
    <t>BARTAS</t>
  </si>
  <si>
    <t>Slopers</t>
  </si>
  <si>
    <t>CRUX</t>
  </si>
  <si>
    <t>Screw ons</t>
  </si>
  <si>
    <t>GRATONS</t>
  </si>
  <si>
    <t>POUCH</t>
  </si>
  <si>
    <t>PRISU</t>
  </si>
  <si>
    <t>L/XL</t>
  </si>
  <si>
    <t>Jugs</t>
  </si>
  <si>
    <t>ARTIF</t>
  </si>
  <si>
    <t>PLATAS 1</t>
  </si>
  <si>
    <t>Sloper</t>
  </si>
  <si>
    <t>PLATAS 2</t>
  </si>
  <si>
    <t>BIDOUILLE</t>
  </si>
  <si>
    <t>BARCAS</t>
  </si>
  <si>
    <t>BOMBAC</t>
  </si>
  <si>
    <t>Big Jugs</t>
  </si>
  <si>
    <t>BOSCH</t>
  </si>
  <si>
    <t>MOUCH</t>
  </si>
  <si>
    <t>Edges</t>
  </si>
  <si>
    <t>OUTCH</t>
  </si>
  <si>
    <t>BRUSH</t>
  </si>
  <si>
    <t>TOUCH</t>
  </si>
  <si>
    <t>Scews ons</t>
  </si>
  <si>
    <t>GHOST</t>
  </si>
  <si>
    <t>FLASH</t>
  </si>
  <si>
    <t>NASH</t>
  </si>
  <si>
    <t>GAMME POWER</t>
  </si>
  <si>
    <r>
      <rPr>
        <u val="single"/>
        <sz val="10"/>
        <color indexed="30"/>
        <rFont val="Arial"/>
      </rPr>
      <t>PASTILLE 1</t>
    </r>
  </si>
  <si>
    <t>Foot</t>
  </si>
  <si>
    <t xml:space="preserve"> </t>
  </si>
  <si>
    <r>
      <rPr>
        <u val="single"/>
        <sz val="10"/>
        <color indexed="30"/>
        <rFont val="Arial"/>
      </rPr>
      <t>SCREW ONS 3</t>
    </r>
  </si>
  <si>
    <r>
      <rPr>
        <u val="single"/>
        <sz val="10"/>
        <color indexed="30"/>
        <rFont val="Arial"/>
      </rPr>
      <t>BIG FOOT 1</t>
    </r>
  </si>
  <si>
    <r>
      <rPr>
        <u val="single"/>
        <sz val="10"/>
        <color indexed="30"/>
        <rFont val="Arial"/>
      </rPr>
      <t>CRIMPS 1</t>
    </r>
  </si>
  <si>
    <r>
      <rPr>
        <u val="single"/>
        <sz val="10"/>
        <color indexed="30"/>
        <rFont val="Arial"/>
      </rPr>
      <t>EXTRA FOOT</t>
    </r>
  </si>
  <si>
    <t xml:space="preserve"> S </t>
  </si>
  <si>
    <r>
      <rPr>
        <u val="single"/>
        <sz val="10"/>
        <color indexed="30"/>
        <rFont val="Arial"/>
      </rPr>
      <t>SMALL FOOT</t>
    </r>
  </si>
  <si>
    <r>
      <rPr>
        <u val="single"/>
        <sz val="10"/>
        <color indexed="30"/>
        <rFont val="Arial"/>
      </rPr>
      <t>LONG CRIMPS 1</t>
    </r>
  </si>
  <si>
    <r>
      <rPr>
        <u val="single"/>
        <sz val="10"/>
        <color indexed="30"/>
        <rFont val="Arial"/>
      </rPr>
      <t>CRIMPS M</t>
    </r>
  </si>
  <si>
    <t xml:space="preserve"> M </t>
  </si>
  <si>
    <r>
      <rPr>
        <u val="single"/>
        <sz val="10"/>
        <color indexed="30"/>
        <rFont val="Arial"/>
      </rPr>
      <t>CRIMPS L</t>
    </r>
  </si>
  <si>
    <t xml:space="preserve"> L </t>
  </si>
  <si>
    <r>
      <rPr>
        <u val="single"/>
        <sz val="10"/>
        <color indexed="30"/>
        <rFont val="Arial"/>
      </rPr>
      <t>CRIMPS XL</t>
    </r>
  </si>
  <si>
    <t xml:space="preserve"> XL </t>
  </si>
  <si>
    <r>
      <rPr>
        <u val="single"/>
        <sz val="10"/>
        <color indexed="30"/>
        <rFont val="Arial"/>
      </rPr>
      <t>RING L</t>
    </r>
  </si>
  <si>
    <t>Hole</t>
  </si>
  <si>
    <r>
      <rPr>
        <u val="single"/>
        <sz val="10"/>
        <color indexed="30"/>
        <rFont val="Arial"/>
      </rPr>
      <t>RING XL</t>
    </r>
  </si>
  <si>
    <r>
      <rPr>
        <u val="single"/>
        <sz val="10"/>
        <color indexed="30"/>
        <rFont val="Arial"/>
      </rPr>
      <t>INCUT EDGES 1</t>
    </r>
  </si>
  <si>
    <t>Incut edges</t>
  </si>
  <si>
    <r>
      <rPr>
        <u val="single"/>
        <sz val="10"/>
        <color indexed="30"/>
        <rFont val="Arial"/>
      </rPr>
      <t>EDGES 1</t>
    </r>
  </si>
  <si>
    <r>
      <rPr>
        <u val="single"/>
        <sz val="10"/>
        <color indexed="30"/>
        <rFont val="Arial"/>
      </rPr>
      <t>JUG 1</t>
    </r>
  </si>
  <si>
    <r>
      <rPr>
        <u val="single"/>
        <sz val="10"/>
        <color indexed="30"/>
        <rFont val="Arial"/>
      </rPr>
      <t>HOLE</t>
    </r>
  </si>
  <si>
    <r>
      <rPr>
        <u val="single"/>
        <sz val="10"/>
        <color indexed="30"/>
        <rFont val="Arial"/>
      </rPr>
      <t>BIG JUG 1</t>
    </r>
  </si>
  <si>
    <r>
      <rPr>
        <u val="single"/>
        <sz val="10"/>
        <color indexed="30"/>
        <rFont val="Arial"/>
      </rPr>
      <t>MEGA JUGS 1</t>
    </r>
  </si>
  <si>
    <r>
      <rPr>
        <u val="single"/>
        <sz val="10"/>
        <color indexed="30"/>
        <rFont val="Arial"/>
      </rPr>
      <t>MEGA JUGS 2</t>
    </r>
  </si>
  <si>
    <r>
      <rPr>
        <u val="single"/>
        <sz val="10"/>
        <color indexed="30"/>
        <rFont val="Arial"/>
      </rPr>
      <t>PIF</t>
    </r>
  </si>
  <si>
    <r>
      <rPr>
        <u val="single"/>
        <sz val="10"/>
        <color indexed="30"/>
        <rFont val="Arial"/>
      </rPr>
      <t>MOON 1</t>
    </r>
  </si>
  <si>
    <t>Mix</t>
  </si>
  <si>
    <r>
      <rPr>
        <u val="single"/>
        <sz val="10"/>
        <color indexed="30"/>
        <rFont val="Arial"/>
      </rPr>
      <t>MOON 2</t>
    </r>
  </si>
  <si>
    <r>
      <rPr>
        <u val="single"/>
        <sz val="10"/>
        <color indexed="30"/>
        <rFont val="Arial"/>
      </rPr>
      <t>MOON 3</t>
    </r>
  </si>
  <si>
    <r>
      <rPr>
        <u val="single"/>
        <sz val="10"/>
        <color indexed="30"/>
        <rFont val="Arial"/>
      </rPr>
      <t>MOON 4</t>
    </r>
  </si>
  <si>
    <r>
      <rPr>
        <u val="single"/>
        <sz val="10"/>
        <color indexed="30"/>
        <rFont val="Arial"/>
      </rPr>
      <t>MEGA SLOPER 1</t>
    </r>
  </si>
  <si>
    <r>
      <rPr>
        <u val="single"/>
        <sz val="10"/>
        <color indexed="30"/>
        <rFont val="Arial"/>
      </rPr>
      <t>MEGA SLOPER 2</t>
    </r>
  </si>
  <si>
    <r>
      <rPr>
        <u val="single"/>
        <sz val="10"/>
        <color indexed="30"/>
        <rFont val="Arial"/>
      </rPr>
      <t>MEGA SLOPER 3</t>
    </r>
  </si>
  <si>
    <r>
      <rPr>
        <u val="single"/>
        <sz val="10"/>
        <color indexed="30"/>
        <rFont val="Arial"/>
      </rPr>
      <t>MEGA SLOPER 4</t>
    </r>
  </si>
  <si>
    <r>
      <rPr>
        <u val="single"/>
        <sz val="10"/>
        <color indexed="30"/>
        <rFont val="Arial"/>
      </rPr>
      <t>MEGA SLOPER 5</t>
    </r>
  </si>
  <si>
    <r>
      <rPr>
        <u val="single"/>
        <sz val="10"/>
        <color indexed="30"/>
        <rFont val="Arial"/>
      </rPr>
      <t>HOLE XL</t>
    </r>
  </si>
  <si>
    <r>
      <rPr>
        <u val="single"/>
        <sz val="10"/>
        <color indexed="30"/>
        <rFont val="Arial"/>
      </rPr>
      <t>PINCH XL</t>
    </r>
  </si>
  <si>
    <t>Pinch</t>
  </si>
  <si>
    <r>
      <rPr>
        <u val="single"/>
        <sz val="10"/>
        <color indexed="30"/>
        <rFont val="Arial"/>
      </rPr>
      <t>POSITIVE JUGS XL</t>
    </r>
  </si>
  <si>
    <t xml:space="preserve"> XXL </t>
  </si>
  <si>
    <r>
      <rPr>
        <u val="single"/>
        <sz val="10"/>
        <color indexed="30"/>
        <rFont val="Arial"/>
      </rPr>
      <t>Positive jugs 1</t>
    </r>
  </si>
  <si>
    <r>
      <rPr>
        <u val="single"/>
        <sz val="10"/>
        <color indexed="30"/>
        <rFont val="Arial"/>
      </rPr>
      <t>Positive jugs 2</t>
    </r>
  </si>
  <si>
    <t>PACK</t>
  </si>
  <si>
    <t>Prix HT</t>
  </si>
  <si>
    <t>Nbr prises XS</t>
  </si>
  <si>
    <t>Nbr prises S</t>
  </si>
  <si>
    <t>Nbr prises M</t>
  </si>
  <si>
    <t>Nbr prises L</t>
  </si>
  <si>
    <t>Nbr prises XXL</t>
  </si>
  <si>
    <t>Nbr prises XXXL</t>
  </si>
  <si>
    <r>
      <rPr>
        <sz val="10"/>
        <color indexed="8"/>
        <rFont val="Arial"/>
      </rPr>
      <t xml:space="preserve">Pack Compétition Simon Shape </t>
    </r>
    <r>
      <rPr>
        <b val="1"/>
        <sz val="10"/>
        <color indexed="11"/>
        <rFont val="Arial"/>
      </rPr>
      <t>PU</t>
    </r>
  </si>
  <si>
    <t>M-XL</t>
  </si>
  <si>
    <t xml:space="preserve">Pure </t>
  </si>
  <si>
    <r>
      <rPr>
        <u val="single"/>
        <sz val="10"/>
        <color indexed="30"/>
        <rFont val="Arial"/>
      </rPr>
      <t>FOOTSWITCH</t>
    </r>
  </si>
  <si>
    <t xml:space="preserve">foot </t>
  </si>
  <si>
    <r>
      <rPr>
        <u val="single"/>
        <sz val="10"/>
        <color indexed="30"/>
        <rFont val="Arial"/>
      </rPr>
      <t>MINUS</t>
    </r>
  </si>
  <si>
    <r>
      <rPr>
        <u val="single"/>
        <sz val="10"/>
        <color indexed="30"/>
        <rFont val="Arial"/>
      </rPr>
      <t>MINUS 2</t>
    </r>
  </si>
  <si>
    <r>
      <rPr>
        <u val="single"/>
        <sz val="10"/>
        <color indexed="30"/>
        <rFont val="Arial"/>
      </rPr>
      <t>MEGAMINUS</t>
    </r>
  </si>
  <si>
    <r>
      <rPr>
        <u val="single"/>
        <sz val="10"/>
        <color indexed="30"/>
        <rFont val="Arial"/>
      </rPr>
      <t>PROLINE</t>
    </r>
  </si>
  <si>
    <t>S / M</t>
  </si>
  <si>
    <r>
      <rPr>
        <u val="single"/>
        <sz val="10"/>
        <color indexed="30"/>
        <rFont val="Arial"/>
      </rPr>
      <t>NUCLEUS</t>
    </r>
  </si>
  <si>
    <r>
      <rPr>
        <u val="single"/>
        <sz val="10"/>
        <color indexed="30"/>
        <rFont val="Arial"/>
      </rPr>
      <t>FEETISH</t>
    </r>
  </si>
  <si>
    <r>
      <rPr>
        <u val="single"/>
        <sz val="10"/>
        <color indexed="30"/>
        <rFont val="Arial"/>
      </rPr>
      <t>ADD-ONS</t>
    </r>
  </si>
  <si>
    <t>LIMESTONE</t>
  </si>
  <si>
    <r>
      <rPr>
        <u val="single"/>
        <sz val="10"/>
        <color indexed="30"/>
        <rFont val="Arial"/>
      </rPr>
      <t>ATOMS</t>
    </r>
  </si>
  <si>
    <r>
      <rPr>
        <u val="single"/>
        <sz val="10"/>
        <color indexed="30"/>
        <rFont val="Arial"/>
      </rPr>
      <t>JIBS</t>
    </r>
  </si>
  <si>
    <t>Foot hand</t>
  </si>
  <si>
    <t xml:space="preserve">Récapitulatif marque VOLX PU </t>
  </si>
  <si>
    <t>Récapitulatif par couleurs</t>
  </si>
  <si>
    <t>Récapitulatif par tailles</t>
  </si>
  <si>
    <t>TOTAL HT (€)</t>
  </si>
  <si>
    <t>Nb prises XL</t>
  </si>
  <si>
    <t>TOTAL TTC (€)</t>
  </si>
  <si>
    <t>Nombres de prises</t>
  </si>
  <si>
    <t>NOTRE BEST SELLER PE - Notre plus grande gamme en PE avec un excellent rapport qualité/prix. Un matériau très résistant à l'usure. Des formes épurées.</t>
  </si>
  <si>
    <t>GAMME Pure</t>
  </si>
  <si>
    <t>Fluo Vert</t>
  </si>
  <si>
    <t>Fluo Jaune</t>
  </si>
  <si>
    <t>CHC 10X110</t>
  </si>
  <si>
    <t>CHC 10X130</t>
  </si>
  <si>
    <t>CHC 10X140</t>
  </si>
  <si>
    <t>CHC 10X150</t>
  </si>
  <si>
    <t>CHC 10X160</t>
  </si>
  <si>
    <t>CHC 10X180</t>
  </si>
  <si>
    <t>CHC 10X200</t>
  </si>
  <si>
    <r>
      <rPr>
        <u val="single"/>
        <sz val="10"/>
        <color indexed="30"/>
        <rFont val="Arial"/>
      </rPr>
      <t>COOKIES</t>
    </r>
  </si>
  <si>
    <r>
      <rPr>
        <u val="single"/>
        <sz val="10"/>
        <color indexed="30"/>
        <rFont val="Arial"/>
      </rPr>
      <t>DEMO</t>
    </r>
  </si>
  <si>
    <t>Foot Hand</t>
  </si>
  <si>
    <r>
      <rPr>
        <u val="single"/>
        <sz val="10"/>
        <color indexed="30"/>
        <rFont val="Arial"/>
      </rPr>
      <t>WIDGETS</t>
    </r>
  </si>
  <si>
    <r>
      <rPr>
        <u val="single"/>
        <sz val="10"/>
        <color indexed="30"/>
        <rFont val="Arial"/>
      </rPr>
      <t>CRISTALS</t>
    </r>
  </si>
  <si>
    <t>crimps</t>
  </si>
  <si>
    <r>
      <rPr>
        <u val="single"/>
        <sz val="10"/>
        <color indexed="30"/>
        <rFont val="Arial"/>
      </rPr>
      <t>OPALES</t>
    </r>
  </si>
  <si>
    <r>
      <rPr>
        <u val="single"/>
        <sz val="10"/>
        <color indexed="30"/>
        <rFont val="Arial"/>
      </rPr>
      <t>RAINBOW</t>
    </r>
  </si>
  <si>
    <r>
      <rPr>
        <u val="single"/>
        <sz val="10"/>
        <color indexed="30"/>
        <rFont val="Arial"/>
      </rPr>
      <t>BOOST</t>
    </r>
  </si>
  <si>
    <r>
      <rPr>
        <u val="single"/>
        <sz val="10"/>
        <color indexed="30"/>
        <rFont val="Arial"/>
      </rPr>
      <t>NEMESIS</t>
    </r>
  </si>
  <si>
    <r>
      <rPr>
        <u val="single"/>
        <sz val="10"/>
        <color indexed="30"/>
        <rFont val="Arial"/>
      </rPr>
      <t>MIRAGE</t>
    </r>
  </si>
  <si>
    <r>
      <rPr>
        <u val="single"/>
        <sz val="10"/>
        <color indexed="30"/>
        <rFont val="Arial"/>
      </rPr>
      <t>DIKTAT</t>
    </r>
  </si>
  <si>
    <r>
      <rPr>
        <u val="single"/>
        <sz val="10"/>
        <color indexed="30"/>
        <rFont val="Arial"/>
      </rPr>
      <t>ONSIGHT</t>
    </r>
  </si>
  <si>
    <t>edges</t>
  </si>
  <si>
    <r>
      <rPr>
        <u val="single"/>
        <sz val="10"/>
        <color indexed="30"/>
        <rFont val="Arial"/>
      </rPr>
      <t>TRAINER</t>
    </r>
  </si>
  <si>
    <r>
      <rPr>
        <u val="single"/>
        <sz val="10"/>
        <color indexed="30"/>
        <rFont val="Arial"/>
      </rPr>
      <t>QUARTZ</t>
    </r>
  </si>
  <si>
    <r>
      <rPr>
        <u val="single"/>
        <sz val="10"/>
        <color indexed="30"/>
        <rFont val="Arial"/>
      </rPr>
      <t>GEODES</t>
    </r>
  </si>
  <si>
    <r>
      <rPr>
        <u val="single"/>
        <sz val="10"/>
        <color indexed="30"/>
        <rFont val="Arial"/>
      </rPr>
      <t>CRIMPAHS</t>
    </r>
  </si>
  <si>
    <r>
      <rPr>
        <u val="single"/>
        <sz val="10"/>
        <color indexed="30"/>
        <rFont val="Arial"/>
      </rPr>
      <t>NIAK</t>
    </r>
  </si>
  <si>
    <r>
      <rPr>
        <u val="single"/>
        <sz val="10"/>
        <color indexed="30"/>
        <rFont val="Arial"/>
      </rPr>
      <t>GROOVE</t>
    </r>
  </si>
  <si>
    <t>L / XL</t>
  </si>
  <si>
    <r>
      <rPr>
        <u val="single"/>
        <sz val="10"/>
        <color indexed="30"/>
        <rFont val="Arial"/>
      </rPr>
      <t>GROOVE 2</t>
    </r>
  </si>
  <si>
    <t xml:space="preserve">M / L </t>
  </si>
  <si>
    <r>
      <rPr>
        <u val="single"/>
        <sz val="10"/>
        <color indexed="30"/>
        <rFont val="Arial"/>
      </rPr>
      <t>GROOVE 3</t>
    </r>
  </si>
  <si>
    <r>
      <rPr>
        <u val="single"/>
        <sz val="10"/>
        <color indexed="30"/>
        <rFont val="Arial"/>
      </rPr>
      <t>YANK</t>
    </r>
  </si>
  <si>
    <r>
      <rPr>
        <u val="single"/>
        <sz val="10"/>
        <color indexed="30"/>
        <rFont val="Arial"/>
      </rPr>
      <t>OVERDRIVE</t>
    </r>
  </si>
  <si>
    <t>mini slopers</t>
  </si>
  <si>
    <r>
      <rPr>
        <u val="single"/>
        <sz val="10"/>
        <color indexed="34"/>
        <rFont val="Arial"/>
      </rPr>
      <t>HYPERDRIVE</t>
    </r>
  </si>
  <si>
    <t>slopers</t>
  </si>
  <si>
    <r>
      <rPr>
        <u val="single"/>
        <sz val="10"/>
        <color indexed="30"/>
        <rFont val="Arial"/>
      </rPr>
      <t>CLAWS</t>
    </r>
  </si>
  <si>
    <t>pinch</t>
  </si>
  <si>
    <r>
      <rPr>
        <u val="single"/>
        <sz val="10"/>
        <color indexed="30"/>
        <rFont val="Arial"/>
      </rPr>
      <t>RIFT</t>
    </r>
  </si>
  <si>
    <r>
      <rPr>
        <u val="single"/>
        <sz val="10"/>
        <color indexed="34"/>
        <rFont val="Arial"/>
      </rPr>
      <t>FRANTIC</t>
    </r>
  </si>
  <si>
    <t>pockets</t>
  </si>
  <si>
    <r>
      <rPr>
        <u val="single"/>
        <sz val="10"/>
        <color indexed="30"/>
        <rFont val="Arial"/>
      </rPr>
      <t>NOUF NOUF</t>
    </r>
  </si>
  <si>
    <t>Mixte</t>
  </si>
  <si>
    <r>
      <rPr>
        <u val="single"/>
        <sz val="10"/>
        <color indexed="30"/>
        <rFont val="Arial"/>
      </rPr>
      <t>NIF NIF</t>
    </r>
  </si>
  <si>
    <r>
      <rPr>
        <u val="single"/>
        <sz val="10"/>
        <color indexed="30"/>
        <rFont val="Arial"/>
      </rPr>
      <t>NAF NAF</t>
    </r>
  </si>
  <si>
    <r>
      <rPr>
        <u val="single"/>
        <sz val="10"/>
        <color indexed="30"/>
        <rFont val="Arial"/>
      </rPr>
      <t>HENAFF 1</t>
    </r>
  </si>
  <si>
    <t>Volume</t>
  </si>
  <si>
    <r>
      <rPr>
        <u val="single"/>
        <sz val="10"/>
        <color indexed="30"/>
        <rFont val="Arial"/>
      </rPr>
      <t>HENAFF 2</t>
    </r>
  </si>
  <si>
    <r>
      <rPr>
        <u val="single"/>
        <sz val="10"/>
        <color indexed="30"/>
        <rFont val="Arial"/>
      </rPr>
      <t>HENAFF 3</t>
    </r>
  </si>
  <si>
    <r>
      <rPr>
        <u val="single"/>
        <sz val="10"/>
        <color indexed="30"/>
        <rFont val="Arial"/>
      </rPr>
      <t>MINY</t>
    </r>
  </si>
  <si>
    <t>Screws ons</t>
  </si>
  <si>
    <r>
      <rPr>
        <u val="single"/>
        <sz val="10"/>
        <color indexed="30"/>
        <rFont val="Arial"/>
      </rPr>
      <t>EDDY</t>
    </r>
  </si>
  <si>
    <t>BERNY 1</t>
  </si>
  <si>
    <t>BERNY 2</t>
  </si>
  <si>
    <t>BERNY 3</t>
  </si>
  <si>
    <r>
      <rPr>
        <u val="single"/>
        <sz val="10"/>
        <color indexed="30"/>
        <rFont val="Arial"/>
      </rPr>
      <t>SLEDGES 1</t>
    </r>
  </si>
  <si>
    <r>
      <rPr>
        <u val="single"/>
        <sz val="10"/>
        <color indexed="30"/>
        <rFont val="Arial"/>
      </rPr>
      <t>SLEDGES 2</t>
    </r>
  </si>
  <si>
    <r>
      <rPr>
        <u val="single"/>
        <sz val="10"/>
        <color indexed="30"/>
        <rFont val="Arial"/>
      </rPr>
      <t>SLEDGES 3</t>
    </r>
  </si>
  <si>
    <r>
      <rPr>
        <u val="single"/>
        <sz val="10"/>
        <color indexed="30"/>
        <rFont val="Arial"/>
      </rPr>
      <t>SLEDGES 4</t>
    </r>
  </si>
  <si>
    <r>
      <rPr>
        <u val="single"/>
        <sz val="10"/>
        <color indexed="30"/>
        <rFont val="Arial"/>
      </rPr>
      <t>SLEDGES 5</t>
    </r>
  </si>
  <si>
    <r>
      <rPr>
        <u val="single"/>
        <sz val="10"/>
        <color indexed="30"/>
        <rFont val="Arial"/>
      </rPr>
      <t>CONFUSION</t>
    </r>
  </si>
  <si>
    <t>XL / XXL</t>
  </si>
  <si>
    <r>
      <rPr>
        <u val="single"/>
        <sz val="10"/>
        <color indexed="30"/>
        <rFont val="Arial"/>
      </rPr>
      <t>ILLUSION</t>
    </r>
  </si>
  <si>
    <r>
      <rPr>
        <u val="single"/>
        <sz val="10"/>
        <color indexed="30"/>
        <rFont val="Arial"/>
      </rPr>
      <t>QUIPROQUO</t>
    </r>
  </si>
  <si>
    <r>
      <rPr>
        <u val="single"/>
        <sz val="10"/>
        <color indexed="30"/>
        <rFont val="Arial"/>
      </rPr>
      <t>QUIPROQUO 2</t>
    </r>
  </si>
  <si>
    <r>
      <rPr>
        <u val="single"/>
        <sz val="10"/>
        <color indexed="30"/>
        <rFont val="Arial"/>
      </rPr>
      <t>DISORDER</t>
    </r>
  </si>
  <si>
    <r>
      <rPr>
        <u val="single"/>
        <sz val="10"/>
        <color indexed="30"/>
        <rFont val="Arial"/>
      </rPr>
      <t>DISORDER 2</t>
    </r>
  </si>
  <si>
    <r>
      <rPr>
        <u val="single"/>
        <sz val="10"/>
        <color indexed="30"/>
        <rFont val="Arial"/>
      </rPr>
      <t>BLADES</t>
    </r>
  </si>
  <si>
    <r>
      <rPr>
        <u val="single"/>
        <sz val="10"/>
        <color indexed="30"/>
        <rFont val="Arial"/>
      </rPr>
      <t>BLADES 2</t>
    </r>
  </si>
  <si>
    <r>
      <rPr>
        <u val="single"/>
        <sz val="10"/>
        <color indexed="30"/>
        <rFont val="Arial"/>
      </rPr>
      <t>PLAYER 1</t>
    </r>
  </si>
  <si>
    <t>M / L</t>
  </si>
  <si>
    <t>jugs</t>
  </si>
  <si>
    <r>
      <rPr>
        <u val="single"/>
        <sz val="10"/>
        <color indexed="30"/>
        <rFont val="Arial"/>
      </rPr>
      <t>PLAYER 2</t>
    </r>
  </si>
  <si>
    <r>
      <rPr>
        <u val="single"/>
        <sz val="10"/>
        <color indexed="30"/>
        <rFont val="Arial"/>
      </rPr>
      <t>PLAYER 3</t>
    </r>
  </si>
  <si>
    <r>
      <rPr>
        <u val="single"/>
        <sz val="10"/>
        <color indexed="30"/>
        <rFont val="Arial"/>
      </rPr>
      <t>PLAYER 4</t>
    </r>
  </si>
  <si>
    <r>
      <rPr>
        <u val="single"/>
        <sz val="10"/>
        <color indexed="30"/>
        <rFont val="Arial"/>
      </rPr>
      <t>PLAYER 5</t>
    </r>
  </si>
  <si>
    <r>
      <rPr>
        <u val="single"/>
        <sz val="10"/>
        <color indexed="30"/>
        <rFont val="Arial"/>
      </rPr>
      <t>SWINGER</t>
    </r>
  </si>
  <si>
    <r>
      <rPr>
        <u val="single"/>
        <sz val="10"/>
        <color indexed="30"/>
        <rFont val="Arial"/>
      </rPr>
      <t>HOOKER</t>
    </r>
  </si>
  <si>
    <r>
      <rPr>
        <u val="single"/>
        <sz val="10"/>
        <color indexed="30"/>
        <rFont val="Arial"/>
      </rPr>
      <t>GRABBER</t>
    </r>
  </si>
  <si>
    <r>
      <rPr>
        <u val="single"/>
        <sz val="10"/>
        <color indexed="30"/>
        <rFont val="Arial"/>
      </rPr>
      <t>DUNKER</t>
    </r>
  </si>
  <si>
    <r>
      <rPr>
        <u val="single"/>
        <sz val="10"/>
        <color indexed="30"/>
        <rFont val="Arial"/>
      </rPr>
      <t>LOOPER</t>
    </r>
  </si>
  <si>
    <r>
      <rPr>
        <u val="single"/>
        <sz val="10"/>
        <color indexed="30"/>
        <rFont val="Arial"/>
      </rPr>
      <t>GAMBLER</t>
    </r>
  </si>
  <si>
    <r>
      <rPr>
        <u val="single"/>
        <sz val="10"/>
        <color indexed="30"/>
        <rFont val="Arial"/>
      </rPr>
      <t>TROOPER</t>
    </r>
  </si>
  <si>
    <r>
      <rPr>
        <u val="single"/>
        <sz val="10"/>
        <color indexed="30"/>
        <rFont val="Arial"/>
      </rPr>
      <t>BOOMER</t>
    </r>
  </si>
  <si>
    <r>
      <rPr>
        <u val="single"/>
        <sz val="10"/>
        <color indexed="30"/>
        <rFont val="Arial"/>
      </rPr>
      <t>CLIPPER</t>
    </r>
  </si>
  <si>
    <r>
      <rPr>
        <u val="single"/>
        <sz val="10"/>
        <color indexed="30"/>
        <rFont val="Arial"/>
      </rPr>
      <t>SKYDIVER</t>
    </r>
  </si>
  <si>
    <r>
      <rPr>
        <u val="single"/>
        <sz val="10"/>
        <color indexed="30"/>
        <rFont val="Arial"/>
      </rPr>
      <t>RIDER</t>
    </r>
  </si>
  <si>
    <r>
      <rPr>
        <u val="single"/>
        <sz val="10"/>
        <color indexed="30"/>
        <rFont val="Arial"/>
      </rPr>
      <t>STRIKER</t>
    </r>
  </si>
  <si>
    <r>
      <rPr>
        <u val="single"/>
        <sz val="10"/>
        <color indexed="30"/>
        <rFont val="Arial"/>
      </rPr>
      <t>TRANSPORTER</t>
    </r>
  </si>
  <si>
    <r>
      <rPr>
        <u val="single"/>
        <sz val="10"/>
        <color indexed="30"/>
        <rFont val="Arial"/>
      </rPr>
      <t>MUNGA</t>
    </r>
  </si>
  <si>
    <t>positive jugs</t>
  </si>
  <si>
    <r>
      <rPr>
        <u val="single"/>
        <sz val="10"/>
        <color indexed="30"/>
        <rFont val="Arial"/>
      </rPr>
      <t>SNAKEPIT</t>
    </r>
  </si>
  <si>
    <t>bridges</t>
  </si>
  <si>
    <r>
      <rPr>
        <u val="single"/>
        <sz val="10"/>
        <color indexed="30"/>
        <rFont val="Arial"/>
      </rPr>
      <t>KONCEPT</t>
    </r>
  </si>
  <si>
    <r>
      <rPr>
        <u val="single"/>
        <sz val="10"/>
        <color indexed="30"/>
        <rFont val="Arial"/>
      </rPr>
      <t>STORM</t>
    </r>
  </si>
  <si>
    <r>
      <rPr>
        <u val="single"/>
        <sz val="10"/>
        <color indexed="30"/>
        <rFont val="Arial"/>
      </rPr>
      <t>ULTRABRIDGE</t>
    </r>
  </si>
  <si>
    <r>
      <rPr>
        <u val="single"/>
        <sz val="10"/>
        <color indexed="30"/>
        <rFont val="Arial"/>
      </rPr>
      <t>ULTRABRIDGE 2</t>
    </r>
  </si>
  <si>
    <r>
      <rPr>
        <u val="single"/>
        <sz val="10"/>
        <color indexed="30"/>
        <rFont val="Arial"/>
      </rPr>
      <t>MOGULS</t>
    </r>
  </si>
  <si>
    <r>
      <rPr>
        <u val="single"/>
        <sz val="10"/>
        <color indexed="30"/>
        <rFont val="Arial"/>
      </rPr>
      <t>FUSION</t>
    </r>
  </si>
  <si>
    <r>
      <rPr>
        <u val="single"/>
        <sz val="10"/>
        <color indexed="30"/>
        <rFont val="Arial"/>
      </rPr>
      <t>RAMPAGE</t>
    </r>
  </si>
  <si>
    <r>
      <rPr>
        <u val="single"/>
        <sz val="10"/>
        <color indexed="30"/>
        <rFont val="Arial"/>
      </rPr>
      <t>SIMULATOR 1</t>
    </r>
  </si>
  <si>
    <r>
      <rPr>
        <u val="single"/>
        <sz val="10"/>
        <color indexed="30"/>
        <rFont val="Arial"/>
      </rPr>
      <t>SIMULATOR 2</t>
    </r>
  </si>
  <si>
    <r>
      <rPr>
        <u val="single"/>
        <sz val="10"/>
        <color indexed="30"/>
        <rFont val="Arial"/>
      </rPr>
      <t>SIMULATOR 3</t>
    </r>
  </si>
  <si>
    <r>
      <rPr>
        <u val="single"/>
        <sz val="10"/>
        <color indexed="30"/>
        <rFont val="Arial"/>
      </rPr>
      <t>SIMULATOR 4</t>
    </r>
  </si>
  <si>
    <r>
      <rPr>
        <u val="single"/>
        <sz val="10"/>
        <color indexed="30"/>
        <rFont val="Arial"/>
      </rPr>
      <t>SIMULATOR 5</t>
    </r>
  </si>
  <si>
    <r>
      <rPr>
        <u val="single"/>
        <sz val="10"/>
        <color indexed="30"/>
        <rFont val="Arial"/>
      </rPr>
      <t>YINYANG</t>
    </r>
  </si>
  <si>
    <t>Twins</t>
  </si>
  <si>
    <r>
      <rPr>
        <u val="single"/>
        <sz val="10"/>
        <color indexed="30"/>
        <rFont val="Arial"/>
      </rPr>
      <t>EYELASH</t>
    </r>
  </si>
  <si>
    <r>
      <rPr>
        <u val="single"/>
        <sz val="10"/>
        <color indexed="30"/>
        <rFont val="Arial"/>
      </rPr>
      <t>FRENCHFIN</t>
    </r>
  </si>
  <si>
    <t xml:space="preserve">mega jugs </t>
  </si>
  <si>
    <t>Frenchfin 2</t>
  </si>
  <si>
    <r>
      <rPr>
        <u val="single"/>
        <sz val="10"/>
        <color indexed="30"/>
        <rFont val="Arial"/>
      </rPr>
      <t>BADTRIP</t>
    </r>
  </si>
  <si>
    <r>
      <rPr>
        <u val="single"/>
        <sz val="10"/>
        <color indexed="30"/>
        <rFont val="Arial"/>
      </rPr>
      <t>LOVEBOAT</t>
    </r>
  </si>
  <si>
    <r>
      <rPr>
        <u val="single"/>
        <sz val="10"/>
        <color indexed="30"/>
        <rFont val="Arial"/>
      </rPr>
      <t>GURU</t>
    </r>
  </si>
  <si>
    <r>
      <rPr>
        <u val="single"/>
        <sz val="10"/>
        <color indexed="30"/>
        <rFont val="Arial"/>
      </rPr>
      <t>MISFIT</t>
    </r>
  </si>
  <si>
    <r>
      <rPr>
        <u val="single"/>
        <sz val="10"/>
        <color indexed="30"/>
        <rFont val="Arial"/>
      </rPr>
      <t>MADNESS</t>
    </r>
  </si>
  <si>
    <r>
      <rPr>
        <u val="single"/>
        <sz val="10"/>
        <color indexed="30"/>
        <rFont val="Arial"/>
      </rPr>
      <t>9c+</t>
    </r>
  </si>
  <si>
    <t>Packs</t>
  </si>
  <si>
    <r>
      <rPr>
        <u val="single"/>
        <sz val="10"/>
        <color indexed="30"/>
        <rFont val="Arial"/>
      </rPr>
      <t>Optimum Player</t>
    </r>
  </si>
  <si>
    <r>
      <rPr>
        <u val="single"/>
        <sz val="10"/>
        <color indexed="30"/>
        <rFont val="Arial"/>
      </rPr>
      <t>4A</t>
    </r>
  </si>
  <si>
    <t>S - XL</t>
  </si>
  <si>
    <r>
      <rPr>
        <u val="single"/>
        <sz val="10"/>
        <color indexed="30"/>
        <rFont val="Arial"/>
      </rPr>
      <t>4B</t>
    </r>
  </si>
  <si>
    <r>
      <rPr>
        <u val="single"/>
        <sz val="10"/>
        <color indexed="30"/>
        <rFont val="Arial"/>
      </rPr>
      <t>5A</t>
    </r>
  </si>
  <si>
    <r>
      <rPr>
        <u val="single"/>
        <sz val="10"/>
        <color indexed="30"/>
        <rFont val="Arial"/>
      </rPr>
      <t>5B</t>
    </r>
  </si>
  <si>
    <r>
      <rPr>
        <u val="single"/>
        <sz val="10"/>
        <color indexed="30"/>
        <rFont val="Arial"/>
      </rPr>
      <t>6A</t>
    </r>
  </si>
  <si>
    <r>
      <rPr>
        <u val="single"/>
        <sz val="10"/>
        <color indexed="30"/>
        <rFont val="Arial"/>
      </rPr>
      <t>6B</t>
    </r>
  </si>
  <si>
    <t>7A</t>
  </si>
  <si>
    <t>S - L</t>
  </si>
  <si>
    <t>7B</t>
  </si>
  <si>
    <r>
      <rPr>
        <u val="single"/>
        <sz val="10"/>
        <color indexed="30"/>
        <rFont val="Arial"/>
      </rPr>
      <t>Pack Initiation</t>
    </r>
  </si>
  <si>
    <t>Pack Compétition PURE</t>
  </si>
  <si>
    <t>S-XXL</t>
  </si>
  <si>
    <t>CRACK'S</t>
  </si>
  <si>
    <r>
      <rPr>
        <u val="single"/>
        <sz val="10"/>
        <color indexed="30"/>
        <rFont val="Arial"/>
      </rPr>
      <t>TWISTER</t>
    </r>
  </si>
  <si>
    <t>foot hand</t>
  </si>
  <si>
    <r>
      <rPr>
        <u val="single"/>
        <sz val="10"/>
        <color indexed="30"/>
        <rFont val="Arial"/>
      </rPr>
      <t>TROLLS</t>
    </r>
  </si>
  <si>
    <r>
      <rPr>
        <u val="single"/>
        <sz val="10"/>
        <color indexed="30"/>
        <rFont val="Arial"/>
      </rPr>
      <t>ORBIT</t>
    </r>
  </si>
  <si>
    <r>
      <rPr>
        <u val="single"/>
        <sz val="10"/>
        <color indexed="30"/>
        <rFont val="Arial"/>
      </rPr>
      <t>GRAVITY</t>
    </r>
  </si>
  <si>
    <r>
      <rPr>
        <u val="single"/>
        <sz val="10"/>
        <color indexed="30"/>
        <rFont val="Arial"/>
      </rPr>
      <t>LYTHOS</t>
    </r>
  </si>
  <si>
    <t>Incut Edges</t>
  </si>
  <si>
    <r>
      <rPr>
        <u val="single"/>
        <sz val="10"/>
        <color indexed="30"/>
        <rFont val="Arial"/>
      </rPr>
      <t>PANDORA</t>
    </r>
  </si>
  <si>
    <r>
      <rPr>
        <u val="single"/>
        <sz val="10"/>
        <color indexed="30"/>
        <rFont val="Arial"/>
      </rPr>
      <t>FRAKTUR</t>
    </r>
  </si>
  <si>
    <r>
      <rPr>
        <u val="single"/>
        <sz val="10"/>
        <color indexed="30"/>
        <rFont val="Arial"/>
      </rPr>
      <t>SUPERNOVA</t>
    </r>
  </si>
  <si>
    <t>Mini Slopers</t>
  </si>
  <si>
    <r>
      <rPr>
        <u val="single"/>
        <sz val="10"/>
        <color indexed="30"/>
        <rFont val="Arial"/>
      </rPr>
      <t>SATELLITE</t>
    </r>
  </si>
  <si>
    <r>
      <rPr>
        <u val="single"/>
        <sz val="10"/>
        <color indexed="30"/>
        <rFont val="Arial"/>
      </rPr>
      <t>SKUD</t>
    </r>
  </si>
  <si>
    <r>
      <rPr>
        <u val="single"/>
        <sz val="10"/>
        <color indexed="30"/>
        <rFont val="Arial"/>
      </rPr>
      <t>ARKEOS</t>
    </r>
  </si>
  <si>
    <r>
      <rPr>
        <u val="single"/>
        <sz val="10"/>
        <color indexed="30"/>
        <rFont val="Arial"/>
      </rPr>
      <t>DNA</t>
    </r>
  </si>
  <si>
    <r>
      <rPr>
        <u val="single"/>
        <sz val="10"/>
        <color indexed="30"/>
        <rFont val="Arial"/>
      </rPr>
      <t>MUTATION</t>
    </r>
  </si>
  <si>
    <r>
      <rPr>
        <u val="single"/>
        <sz val="10"/>
        <color indexed="30"/>
        <rFont val="Arial"/>
      </rPr>
      <t>CLONES</t>
    </r>
  </si>
  <si>
    <r>
      <rPr>
        <u val="single"/>
        <sz val="10"/>
        <color indexed="30"/>
        <rFont val="Arial"/>
      </rPr>
      <t>AXIOM</t>
    </r>
  </si>
  <si>
    <r>
      <rPr>
        <u val="single"/>
        <sz val="10"/>
        <color indexed="30"/>
        <rFont val="Arial"/>
      </rPr>
      <t>ASTEROID</t>
    </r>
  </si>
  <si>
    <r>
      <rPr>
        <u val="single"/>
        <sz val="10"/>
        <color indexed="30"/>
        <rFont val="Arial"/>
      </rPr>
      <t>EQUINOX</t>
    </r>
  </si>
  <si>
    <r>
      <rPr>
        <u val="single"/>
        <sz val="10"/>
        <color indexed="30"/>
        <rFont val="Arial"/>
      </rPr>
      <t>ALCOVE</t>
    </r>
  </si>
  <si>
    <r>
      <rPr>
        <u val="single"/>
        <sz val="10"/>
        <color indexed="30"/>
        <rFont val="Arial"/>
      </rPr>
      <t>WIZZARD</t>
    </r>
  </si>
  <si>
    <r>
      <rPr>
        <u val="single"/>
        <sz val="10"/>
        <color indexed="30"/>
        <rFont val="Arial"/>
      </rPr>
      <t>STANZA</t>
    </r>
  </si>
  <si>
    <t>Large Jugs</t>
  </si>
  <si>
    <r>
      <rPr>
        <u val="single"/>
        <sz val="10"/>
        <color indexed="30"/>
        <rFont val="Arial"/>
      </rPr>
      <t>MONZONITE</t>
    </r>
  </si>
  <si>
    <r>
      <rPr>
        <u val="single"/>
        <sz val="10"/>
        <color indexed="30"/>
        <rFont val="Arial"/>
      </rPr>
      <t>SIRIUS</t>
    </r>
  </si>
  <si>
    <r>
      <rPr>
        <u val="single"/>
        <sz val="10"/>
        <color indexed="30"/>
        <rFont val="Arial"/>
      </rPr>
      <t>CASSIOPEIA</t>
    </r>
  </si>
  <si>
    <t>LYRA</t>
  </si>
  <si>
    <t>CENTAURUS</t>
  </si>
  <si>
    <t>DRACO</t>
  </si>
  <si>
    <t>MIMAS</t>
  </si>
  <si>
    <t>RHEA</t>
  </si>
  <si>
    <t>TITAN</t>
  </si>
  <si>
    <t>volume</t>
  </si>
  <si>
    <t>DESERT</t>
  </si>
  <si>
    <r>
      <rPr>
        <u val="single"/>
        <sz val="10"/>
        <color indexed="30"/>
        <rFont val="Arial"/>
      </rPr>
      <t>TCHIPS</t>
    </r>
  </si>
  <si>
    <t>foot</t>
  </si>
  <si>
    <r>
      <rPr>
        <u val="single"/>
        <sz val="10"/>
        <color indexed="30"/>
        <rFont val="Arial"/>
      </rPr>
      <t>TAOS</t>
    </r>
  </si>
  <si>
    <r>
      <rPr>
        <u val="single"/>
        <sz val="10"/>
        <color indexed="30"/>
        <rFont val="Arial"/>
      </rPr>
      <t>ARTEFACTS</t>
    </r>
  </si>
  <si>
    <r>
      <rPr>
        <u val="single"/>
        <sz val="10"/>
        <color indexed="30"/>
        <rFont val="Arial"/>
      </rPr>
      <t>PUEBLO</t>
    </r>
  </si>
  <si>
    <r>
      <rPr>
        <u val="single"/>
        <sz val="10"/>
        <color indexed="30"/>
        <rFont val="Arial"/>
      </rPr>
      <t>CAMP 4</t>
    </r>
  </si>
  <si>
    <r>
      <rPr>
        <u val="single"/>
        <sz val="10"/>
        <color indexed="30"/>
        <rFont val="Arial"/>
      </rPr>
      <t>TOTEM</t>
    </r>
  </si>
  <si>
    <r>
      <rPr>
        <u val="single"/>
        <sz val="10"/>
        <color indexed="30"/>
        <rFont val="Arial"/>
      </rPr>
      <t>COYOTE</t>
    </r>
  </si>
  <si>
    <r>
      <rPr>
        <u val="single"/>
        <sz val="10"/>
        <color indexed="30"/>
        <rFont val="Arial"/>
      </rPr>
      <t>MYSTIC</t>
    </r>
  </si>
  <si>
    <r>
      <rPr>
        <u val="single"/>
        <sz val="10"/>
        <color indexed="30"/>
        <rFont val="Arial"/>
      </rPr>
      <t>SANCTUARY</t>
    </r>
  </si>
  <si>
    <r>
      <rPr>
        <u val="single"/>
        <sz val="10"/>
        <color indexed="30"/>
        <rFont val="Arial"/>
      </rPr>
      <t>SLAYER</t>
    </r>
  </si>
  <si>
    <r>
      <rPr>
        <u val="single"/>
        <sz val="10"/>
        <color indexed="30"/>
        <rFont val="Arial"/>
      </rPr>
      <t>SOLARIS</t>
    </r>
  </si>
  <si>
    <r>
      <rPr>
        <u val="single"/>
        <sz val="10"/>
        <color indexed="30"/>
        <rFont val="Arial"/>
      </rPr>
      <t>CANYON</t>
    </r>
  </si>
  <si>
    <r>
      <rPr>
        <u val="single"/>
        <sz val="10"/>
        <color indexed="30"/>
        <rFont val="Arial"/>
      </rPr>
      <t>MOAB</t>
    </r>
  </si>
  <si>
    <r>
      <rPr>
        <u val="single"/>
        <sz val="10"/>
        <color indexed="30"/>
        <rFont val="Arial"/>
      </rPr>
      <t>RODEO</t>
    </r>
  </si>
  <si>
    <r>
      <rPr>
        <u val="single"/>
        <sz val="10"/>
        <color indexed="30"/>
        <rFont val="Arial"/>
      </rPr>
      <t>LEGEND</t>
    </r>
  </si>
  <si>
    <r>
      <rPr>
        <u val="single"/>
        <sz val="10"/>
        <color indexed="30"/>
        <rFont val="Arial"/>
      </rPr>
      <t>FOCUS</t>
    </r>
  </si>
  <si>
    <r>
      <rPr>
        <u val="single"/>
        <sz val="10"/>
        <color indexed="30"/>
        <rFont val="Arial"/>
      </rPr>
      <t>BLOODLINE</t>
    </r>
  </si>
  <si>
    <t>Mini Jugs</t>
  </si>
  <si>
    <r>
      <rPr>
        <u val="single"/>
        <sz val="10"/>
        <color indexed="30"/>
        <rFont val="Arial"/>
      </rPr>
      <t>MORPHINE</t>
    </r>
  </si>
  <si>
    <r>
      <rPr>
        <u val="single"/>
        <sz val="10"/>
        <color indexed="30"/>
        <rFont val="Arial"/>
      </rPr>
      <t>TRIPTIK</t>
    </r>
  </si>
  <si>
    <r>
      <rPr>
        <u val="single"/>
        <sz val="10"/>
        <color indexed="30"/>
        <rFont val="Arial"/>
      </rPr>
      <t>MANTRA</t>
    </r>
  </si>
  <si>
    <r>
      <rPr>
        <u val="single"/>
        <sz val="10"/>
        <color indexed="30"/>
        <rFont val="Arial"/>
      </rPr>
      <t>DEBILOFF</t>
    </r>
  </si>
  <si>
    <t>Pockets</t>
  </si>
  <si>
    <r>
      <rPr>
        <u val="single"/>
        <sz val="10"/>
        <color indexed="30"/>
        <rFont val="Arial"/>
      </rPr>
      <t>STYX</t>
    </r>
  </si>
  <si>
    <r>
      <rPr>
        <u val="single"/>
        <sz val="10"/>
        <color indexed="30"/>
        <rFont val="Arial"/>
      </rPr>
      <t>BUTTERFLY</t>
    </r>
  </si>
  <si>
    <r>
      <rPr>
        <u val="single"/>
        <sz val="10"/>
        <color indexed="30"/>
        <rFont val="Arial"/>
      </rPr>
      <t>TURBULENCE</t>
    </r>
  </si>
  <si>
    <r>
      <rPr>
        <u val="single"/>
        <sz val="10"/>
        <color indexed="30"/>
        <rFont val="Arial"/>
      </rPr>
      <t>WORMHOLE</t>
    </r>
  </si>
  <si>
    <r>
      <rPr>
        <u val="single"/>
        <sz val="10"/>
        <color indexed="30"/>
        <rFont val="Arial"/>
      </rPr>
      <t>HYPE</t>
    </r>
  </si>
  <si>
    <r>
      <rPr>
        <u val="single"/>
        <sz val="10"/>
        <color indexed="30"/>
        <rFont val="Arial"/>
      </rPr>
      <t>OMEGA</t>
    </r>
  </si>
  <si>
    <r>
      <rPr>
        <u val="single"/>
        <sz val="10"/>
        <color indexed="30"/>
        <rFont val="Arial"/>
      </rPr>
      <t>DAVAÏ</t>
    </r>
  </si>
  <si>
    <r>
      <rPr>
        <u val="single"/>
        <sz val="10"/>
        <color indexed="30"/>
        <rFont val="Arial"/>
      </rPr>
      <t>KRAGGER</t>
    </r>
  </si>
  <si>
    <r>
      <rPr>
        <u val="single"/>
        <sz val="10"/>
        <color indexed="30"/>
        <rFont val="Arial"/>
      </rPr>
      <t>MONKEEZ</t>
    </r>
  </si>
  <si>
    <r>
      <rPr>
        <u val="single"/>
        <sz val="10"/>
        <color indexed="30"/>
        <rFont val="Arial"/>
      </rPr>
      <t>RIVIERA TUFA</t>
    </r>
  </si>
  <si>
    <r>
      <rPr>
        <u val="single"/>
        <sz val="10"/>
        <color indexed="30"/>
        <rFont val="Arial"/>
      </rPr>
      <t>DINO SPINE</t>
    </r>
  </si>
  <si>
    <t>BLEAU</t>
  </si>
  <si>
    <r>
      <rPr>
        <u val="single"/>
        <sz val="10"/>
        <color indexed="30"/>
        <rFont val="Arial"/>
      </rPr>
      <t>DREI ZINNEN</t>
    </r>
  </si>
  <si>
    <r>
      <rPr>
        <u val="single"/>
        <sz val="10"/>
        <color indexed="30"/>
        <rFont val="Arial"/>
      </rPr>
      <t>JOUANNE</t>
    </r>
  </si>
  <si>
    <r>
      <rPr>
        <u val="single"/>
        <sz val="10"/>
        <color indexed="30"/>
        <rFont val="Arial"/>
      </rPr>
      <t>APREMONT</t>
    </r>
  </si>
  <si>
    <r>
      <rPr>
        <u val="single"/>
        <sz val="10"/>
        <color indexed="30"/>
        <rFont val="Arial"/>
      </rPr>
      <t>VOLTANE</t>
    </r>
  </si>
  <si>
    <r>
      <rPr>
        <u val="single"/>
        <sz val="10"/>
        <color indexed="30"/>
        <rFont val="Arial"/>
      </rPr>
      <t>SABLONS</t>
    </r>
  </si>
  <si>
    <r>
      <rPr>
        <u val="single"/>
        <sz val="10"/>
        <color indexed="30"/>
        <rFont val="Arial"/>
      </rPr>
      <t>BARBIZONS</t>
    </r>
  </si>
  <si>
    <r>
      <rPr>
        <u val="single"/>
        <sz val="10"/>
        <color indexed="30"/>
        <rFont val="Arial"/>
      </rPr>
      <t>COCCINELLE</t>
    </r>
  </si>
  <si>
    <r>
      <rPr>
        <u val="single"/>
        <sz val="10"/>
        <color indexed="30"/>
        <rFont val="Arial"/>
      </rPr>
      <t>TROGLODYTE</t>
    </r>
  </si>
  <si>
    <r>
      <rPr>
        <u val="single"/>
        <sz val="10"/>
        <color indexed="30"/>
        <rFont val="Arial"/>
      </rPr>
      <t>CUISINIERE</t>
    </r>
  </si>
  <si>
    <r>
      <rPr>
        <u val="single"/>
        <sz val="10"/>
        <color indexed="30"/>
        <rFont val="Arial"/>
      </rPr>
      <t>FRANCHARD</t>
    </r>
  </si>
  <si>
    <r>
      <rPr>
        <u val="single"/>
        <sz val="10"/>
        <color indexed="30"/>
        <rFont val="Arial"/>
      </rPr>
      <t>ELEPHANT</t>
    </r>
  </si>
  <si>
    <r>
      <rPr>
        <u val="single"/>
        <sz val="10"/>
        <color indexed="30"/>
        <rFont val="Arial"/>
      </rPr>
      <t>HERCULE</t>
    </r>
  </si>
  <si>
    <r>
      <rPr>
        <u val="single"/>
        <sz val="10"/>
        <color indexed="30"/>
        <rFont val="Arial"/>
      </rPr>
      <t>REMPART</t>
    </r>
  </si>
  <si>
    <r>
      <rPr>
        <u val="single"/>
        <sz val="10"/>
        <color indexed="30"/>
        <rFont val="Arial"/>
      </rPr>
      <t>MERVEILLE</t>
    </r>
  </si>
  <si>
    <r>
      <rPr>
        <u val="single"/>
        <sz val="10"/>
        <color indexed="30"/>
        <rFont val="Arial"/>
      </rPr>
      <t>CUVIER</t>
    </r>
  </si>
  <si>
    <r>
      <rPr>
        <u val="single"/>
        <sz val="10"/>
        <color indexed="30"/>
        <rFont val="Arial"/>
      </rPr>
      <t>BUTHIERS</t>
    </r>
  </si>
  <si>
    <r>
      <rPr>
        <u val="single"/>
        <sz val="10"/>
        <color indexed="30"/>
        <rFont val="Arial"/>
      </rPr>
      <t>BIZONS</t>
    </r>
  </si>
  <si>
    <r>
      <rPr>
        <u val="single"/>
        <sz val="10"/>
        <color indexed="30"/>
        <rFont val="Arial"/>
      </rPr>
      <t>BISCUITS</t>
    </r>
  </si>
  <si>
    <t>screw ons</t>
  </si>
  <si>
    <r>
      <rPr>
        <u val="single"/>
        <sz val="10"/>
        <color indexed="30"/>
        <rFont val="Arial"/>
      </rPr>
      <t>KARMA</t>
    </r>
  </si>
  <si>
    <r>
      <rPr>
        <u val="single"/>
        <sz val="10"/>
        <color indexed="30"/>
        <rFont val="Arial"/>
      </rPr>
      <t>LE CŒUR</t>
    </r>
  </si>
  <si>
    <r>
      <rPr>
        <b val="1"/>
        <i val="1"/>
        <sz val="20"/>
        <color indexed="20"/>
        <rFont val="Arial"/>
      </rPr>
      <t>Training</t>
    </r>
    <r>
      <rPr>
        <b val="1"/>
        <i val="1"/>
        <sz val="20"/>
        <color indexed="8"/>
        <rFont val="Arial"/>
      </rPr>
      <t xml:space="preserve"> </t>
    </r>
  </si>
  <si>
    <r>
      <rPr>
        <u val="single"/>
        <sz val="10"/>
        <color indexed="30"/>
        <rFont val="Arial"/>
      </rPr>
      <t>DINGO</t>
    </r>
  </si>
  <si>
    <t>giga</t>
  </si>
  <si>
    <t>Training</t>
  </si>
  <si>
    <r>
      <rPr>
        <u val="single"/>
        <sz val="10"/>
        <color indexed="30"/>
        <rFont val="Arial"/>
      </rPr>
      <t>FROGGY</t>
    </r>
  </si>
  <si>
    <r>
      <rPr>
        <u val="single"/>
        <sz val="10"/>
        <color indexed="30"/>
        <rFont val="Arial"/>
      </rPr>
      <t>EDGES M</t>
    </r>
  </si>
  <si>
    <r>
      <rPr>
        <u val="single"/>
        <sz val="10"/>
        <color indexed="30"/>
        <rFont val="Arial"/>
      </rPr>
      <t>EDGES L</t>
    </r>
  </si>
  <si>
    <r>
      <rPr>
        <u val="single"/>
        <sz val="10"/>
        <color indexed="30"/>
        <rFont val="Arial"/>
      </rPr>
      <t>SLOPERS</t>
    </r>
  </si>
  <si>
    <r>
      <rPr>
        <u val="single"/>
        <sz val="10"/>
        <color indexed="30"/>
        <rFont val="Arial"/>
      </rPr>
      <t>FIREBALL L</t>
    </r>
  </si>
  <si>
    <t xml:space="preserve">L </t>
  </si>
  <si>
    <r>
      <rPr>
        <u val="single"/>
        <sz val="10"/>
        <color indexed="30"/>
        <rFont val="Arial"/>
      </rPr>
      <t>FIREBALL XL</t>
    </r>
  </si>
  <si>
    <r>
      <rPr>
        <b val="1"/>
        <i val="1"/>
        <sz val="20"/>
        <color indexed="11"/>
        <rFont val="Arial"/>
      </rPr>
      <t>Kids</t>
    </r>
    <r>
      <rPr>
        <b val="1"/>
        <i val="1"/>
        <sz val="20"/>
        <color indexed="8"/>
        <rFont val="Arial"/>
      </rPr>
      <t xml:space="preserve"> </t>
    </r>
  </si>
  <si>
    <r>
      <rPr>
        <u val="single"/>
        <sz val="10"/>
        <color indexed="30"/>
        <rFont val="Arial"/>
      </rPr>
      <t>Kid 1</t>
    </r>
  </si>
  <si>
    <t>kids</t>
  </si>
  <si>
    <r>
      <rPr>
        <u val="single"/>
        <sz val="10"/>
        <color indexed="30"/>
        <rFont val="Arial"/>
      </rPr>
      <t>Kid 2</t>
    </r>
  </si>
  <si>
    <r>
      <rPr>
        <u val="single"/>
        <sz val="10"/>
        <color indexed="30"/>
        <rFont val="Arial"/>
      </rPr>
      <t>Kid 3</t>
    </r>
  </si>
  <si>
    <r>
      <rPr>
        <u val="single"/>
        <sz val="10"/>
        <color indexed="30"/>
        <rFont val="Arial"/>
      </rPr>
      <t>ALPHABET</t>
    </r>
  </si>
  <si>
    <r>
      <rPr>
        <u val="single"/>
        <sz val="10"/>
        <color indexed="30"/>
        <rFont val="Arial"/>
      </rPr>
      <t>V-PARK</t>
    </r>
  </si>
  <si>
    <r>
      <rPr>
        <u val="single"/>
        <sz val="10"/>
        <color indexed="30"/>
        <rFont val="Arial"/>
      </rPr>
      <t>HALLOWEEN</t>
    </r>
  </si>
  <si>
    <t xml:space="preserve">Récapitulatif marque VOLX PE </t>
  </si>
  <si>
    <t>Récapitulatif couleurs choisies (nombre de prises)</t>
  </si>
  <si>
    <t>Récapitulatif tailles choisies (nombre de prises)</t>
  </si>
  <si>
    <r>
      <rPr>
        <b val="1"/>
        <sz val="18"/>
        <color indexed="23"/>
        <rFont val="Arial"/>
      </rPr>
      <t>La gamme VolXume : nouveau concept 2023, des volumes PU en DualTexture avec du grain positif sur la préhension (résistance à l'abrasion équivalente au PE &amp; légèreté du PU).</t>
    </r>
    <r>
      <rPr>
        <b val="1"/>
        <sz val="18"/>
        <color indexed="31"/>
        <rFont val="Arial"/>
      </rPr>
      <t xml:space="preserve">
</t>
    </r>
    <r>
      <rPr>
        <b val="1"/>
        <sz val="18"/>
        <color indexed="31"/>
        <rFont val="Arial"/>
      </rPr>
      <t>La gamme DualTexture : notre 2ème gamme en PU après la gamme Power. Une partie lisse et brillante et une autre partie accrochante sur chaque prise. Des prises esthétiques et légères parfaites pour la compétition.</t>
    </r>
  </si>
  <si>
    <t>GAMME DUAL TEXTURE</t>
  </si>
  <si>
    <t>PINPIN</t>
  </si>
  <si>
    <t>NEW 2023</t>
  </si>
  <si>
    <t>BIG PINPIN</t>
  </si>
  <si>
    <t>PINCHOU</t>
  </si>
  <si>
    <t>COCO</t>
  </si>
  <si>
    <t>LAPINOU</t>
  </si>
  <si>
    <t>PENTA JUGS L</t>
  </si>
  <si>
    <t>PENTA JUGS XL</t>
  </si>
  <si>
    <r>
      <rPr>
        <u val="single"/>
        <sz val="10"/>
        <color indexed="30"/>
        <rFont val="Arial"/>
      </rPr>
      <t>PENTA GONES S</t>
    </r>
  </si>
  <si>
    <r>
      <rPr>
        <u val="single"/>
        <sz val="10"/>
        <color indexed="30"/>
        <rFont val="Arial"/>
      </rPr>
      <t>PENTA GONES L</t>
    </r>
  </si>
  <si>
    <r>
      <rPr>
        <u val="single"/>
        <sz val="10"/>
        <color indexed="30"/>
        <rFont val="Arial"/>
      </rPr>
      <t>HEXA GONES 1</t>
    </r>
  </si>
  <si>
    <r>
      <rPr>
        <u val="single"/>
        <sz val="10"/>
        <color indexed="30"/>
        <rFont val="Arial"/>
      </rPr>
      <t>HEXA GONES 2</t>
    </r>
  </si>
  <si>
    <t>Edge</t>
  </si>
  <si>
    <r>
      <rPr>
        <u val="single"/>
        <sz val="10"/>
        <color indexed="30"/>
        <rFont val="Arial"/>
      </rPr>
      <t>HEXA GONES 3</t>
    </r>
  </si>
  <si>
    <t>Jug</t>
  </si>
  <si>
    <r>
      <rPr>
        <u val="single"/>
        <sz val="10"/>
        <color indexed="30"/>
        <rFont val="Arial"/>
      </rPr>
      <t>PENTA GONES XXL 1</t>
    </r>
  </si>
  <si>
    <r>
      <rPr>
        <u val="single"/>
        <sz val="10"/>
        <color indexed="38"/>
        <rFont val="Arial"/>
      </rPr>
      <t>PENTA GONES XXL 2</t>
    </r>
  </si>
  <si>
    <t>PENTA GONES XXL 3</t>
  </si>
  <si>
    <r>
      <rPr>
        <u val="single"/>
        <sz val="10"/>
        <color indexed="30"/>
        <rFont val="Arial"/>
      </rPr>
      <t>MINI OVNI</t>
    </r>
  </si>
  <si>
    <r>
      <rPr>
        <u val="single"/>
        <sz val="10"/>
        <color indexed="30"/>
        <rFont val="Arial"/>
      </rPr>
      <t>OVNI</t>
    </r>
  </si>
  <si>
    <r>
      <rPr>
        <u val="single"/>
        <sz val="10"/>
        <color indexed="30"/>
        <rFont val="Arial"/>
      </rPr>
      <t>MINI SOUCOUPE</t>
    </r>
  </si>
  <si>
    <r>
      <rPr>
        <u val="single"/>
        <sz val="10"/>
        <color indexed="30"/>
        <rFont val="Arial"/>
      </rPr>
      <t>CAVE</t>
    </r>
  </si>
  <si>
    <t>Holes</t>
  </si>
  <si>
    <t>Soucoupe</t>
  </si>
  <si>
    <t>Berny 1</t>
  </si>
  <si>
    <t>Berny 2</t>
  </si>
  <si>
    <t>Berny 3</t>
  </si>
  <si>
    <t>GAMME VOLXUME</t>
  </si>
  <si>
    <t>Bulbumbee</t>
  </si>
  <si>
    <t>M/L/XL</t>
  </si>
  <si>
    <t>Volumes</t>
  </si>
  <si>
    <r>
      <rPr>
        <sz val="10"/>
        <color indexed="8"/>
        <rFont val="Arial"/>
      </rPr>
      <t xml:space="preserve">Pack compétition Dual Texture </t>
    </r>
    <r>
      <rPr>
        <b val="1"/>
        <sz val="10"/>
        <color indexed="11"/>
        <rFont val="Arial"/>
      </rPr>
      <t>PU</t>
    </r>
  </si>
  <si>
    <t>Récapitulatif marque VOLX Dual Texture</t>
  </si>
  <si>
    <t>InspiR est une marque de prises appartenant à Climb'Up. Nous les fabriquons dans notre usine depuis 2015. Shapées par des ouvreurs et adaptées à tout usage.</t>
  </si>
  <si>
    <t>MARQUE INSPIR</t>
  </si>
  <si>
    <r>
      <rPr>
        <b val="1"/>
        <sz val="10"/>
        <color indexed="8"/>
        <rFont val="Ford light"/>
      </rPr>
      <t xml:space="preserve">Applik 2 </t>
    </r>
    <r>
      <rPr>
        <b val="1"/>
        <sz val="10"/>
        <color indexed="11"/>
        <rFont val="Ford Light"/>
      </rPr>
      <t>PE</t>
    </r>
  </si>
  <si>
    <t>Bac Flowers 2</t>
  </si>
  <si>
    <t>Bac Flowers 3</t>
  </si>
  <si>
    <t>Bac Flowers 4</t>
  </si>
  <si>
    <t>Bac Flowers 5</t>
  </si>
  <si>
    <t>Bac Flowers 6</t>
  </si>
  <si>
    <t>Kifeet 2</t>
  </si>
  <si>
    <t>Minima</t>
  </si>
  <si>
    <r>
      <rPr>
        <b val="1"/>
        <sz val="10"/>
        <color indexed="8"/>
        <rFont val="Ford light"/>
      </rPr>
      <t xml:space="preserve">Sonic </t>
    </r>
    <r>
      <rPr>
        <b val="1"/>
        <sz val="10"/>
        <color indexed="11"/>
        <rFont val="Ford Light"/>
      </rPr>
      <t>PE</t>
    </r>
  </si>
  <si>
    <r>
      <rPr>
        <b val="1"/>
        <sz val="10"/>
        <color indexed="8"/>
        <rFont val="Ford light"/>
      </rPr>
      <t xml:space="preserve">Pudding </t>
    </r>
    <r>
      <rPr>
        <b val="1"/>
        <sz val="10"/>
        <color indexed="11"/>
        <rFont val="Ford Light"/>
      </rPr>
      <t>PE</t>
    </r>
  </si>
  <si>
    <r>
      <rPr>
        <b val="1"/>
        <sz val="10"/>
        <color indexed="8"/>
        <rFont val="Ford light"/>
      </rPr>
      <t xml:space="preserve">Fantom M </t>
    </r>
    <r>
      <rPr>
        <b val="1"/>
        <sz val="10"/>
        <color indexed="11"/>
        <rFont val="Ford Light"/>
      </rPr>
      <t>PE</t>
    </r>
  </si>
  <si>
    <r>
      <rPr>
        <b val="1"/>
        <sz val="10"/>
        <color indexed="8"/>
        <rFont val="Ford light"/>
      </rPr>
      <t xml:space="preserve">Fantom XXL </t>
    </r>
    <r>
      <rPr>
        <b val="1"/>
        <sz val="10"/>
        <color indexed="11"/>
        <rFont val="Ford Light"/>
      </rPr>
      <t>PE</t>
    </r>
  </si>
  <si>
    <r>
      <rPr>
        <b val="1"/>
        <i val="1"/>
        <u val="single"/>
        <sz val="10"/>
        <color indexed="34"/>
        <rFont val="Arial"/>
      </rPr>
      <t>Galette</t>
    </r>
  </si>
  <si>
    <r>
      <rPr>
        <b val="1"/>
        <i val="1"/>
        <u val="single"/>
        <sz val="10"/>
        <color indexed="34"/>
        <rFont val="Arial"/>
      </rPr>
      <t>Santoko</t>
    </r>
  </si>
  <si>
    <r>
      <rPr>
        <b val="1"/>
        <i val="1"/>
        <u val="single"/>
        <sz val="10"/>
        <color indexed="34"/>
        <rFont val="Arial"/>
      </rPr>
      <t>Lames</t>
    </r>
  </si>
  <si>
    <r>
      <rPr>
        <b val="1"/>
        <i val="1"/>
        <u val="single"/>
        <sz val="10"/>
        <color indexed="34"/>
        <rFont val="Arial"/>
      </rPr>
      <t>Stick</t>
    </r>
  </si>
  <si>
    <r>
      <rPr>
        <b val="1"/>
        <i val="1"/>
        <u val="single"/>
        <sz val="10"/>
        <color indexed="34"/>
        <rFont val="Arial"/>
      </rPr>
      <t>Opinel</t>
    </r>
  </si>
  <si>
    <r>
      <rPr>
        <b val="1"/>
        <i val="1"/>
        <u val="single"/>
        <sz val="10"/>
        <color indexed="34"/>
        <rFont val="Arial"/>
      </rPr>
      <t>Plouf</t>
    </r>
  </si>
  <si>
    <r>
      <rPr>
        <b val="1"/>
        <i val="1"/>
        <u val="single"/>
        <sz val="10"/>
        <color indexed="34"/>
        <rFont val="Arial"/>
      </rPr>
      <t>Katini</t>
    </r>
  </si>
  <si>
    <r>
      <rPr>
        <b val="1"/>
        <i val="1"/>
        <u val="single"/>
        <sz val="10"/>
        <color indexed="34"/>
        <rFont val="Arial"/>
      </rPr>
      <t>Plince</t>
    </r>
  </si>
  <si>
    <r>
      <rPr>
        <b val="1"/>
        <i val="1"/>
        <u val="single"/>
        <sz val="10"/>
        <color indexed="34"/>
        <rFont val="Arial"/>
      </rPr>
      <t xml:space="preserve">Plince </t>
    </r>
    <r>
      <rPr>
        <b val="1"/>
        <i val="1"/>
        <u val="single"/>
        <sz val="10"/>
        <color indexed="11"/>
        <rFont val="Arial"/>
      </rPr>
      <t>PE</t>
    </r>
  </si>
  <si>
    <r>
      <rPr>
        <b val="1"/>
        <i val="1"/>
        <u val="single"/>
        <sz val="10"/>
        <color indexed="34"/>
        <rFont val="Arial"/>
      </rPr>
      <t>Katana</t>
    </r>
  </si>
  <si>
    <r>
      <rPr>
        <b val="1"/>
        <i val="1"/>
        <u val="single"/>
        <sz val="10"/>
        <color indexed="34"/>
        <rFont val="Arial"/>
      </rPr>
      <t>Grandma 1</t>
    </r>
  </si>
  <si>
    <r>
      <rPr>
        <b val="1"/>
        <i val="1"/>
        <u val="single"/>
        <sz val="10"/>
        <color indexed="34"/>
        <rFont val="Arial"/>
      </rPr>
      <t xml:space="preserve">Grandma 1 </t>
    </r>
    <r>
      <rPr>
        <b val="1"/>
        <i val="1"/>
        <u val="single"/>
        <sz val="10"/>
        <color indexed="11"/>
        <rFont val="Arial"/>
      </rPr>
      <t>PE</t>
    </r>
  </si>
  <si>
    <r>
      <rPr>
        <b val="1"/>
        <i val="1"/>
        <u val="single"/>
        <sz val="10"/>
        <color indexed="34"/>
        <rFont val="Arial"/>
      </rPr>
      <t>Grandma 2</t>
    </r>
  </si>
  <si>
    <r>
      <rPr>
        <b val="1"/>
        <i val="1"/>
        <u val="single"/>
        <sz val="10"/>
        <color indexed="34"/>
        <rFont val="Arial"/>
      </rPr>
      <t xml:space="preserve">Grandma 2 </t>
    </r>
    <r>
      <rPr>
        <b val="1"/>
        <i val="1"/>
        <u val="single"/>
        <sz val="10"/>
        <color indexed="11"/>
        <rFont val="Arial"/>
      </rPr>
      <t>PE</t>
    </r>
  </si>
  <si>
    <r>
      <rPr>
        <b val="1"/>
        <i val="1"/>
        <u val="single"/>
        <sz val="10"/>
        <color indexed="34"/>
        <rFont val="Arial"/>
      </rPr>
      <t>Grandma 3</t>
    </r>
  </si>
  <si>
    <r>
      <rPr>
        <b val="1"/>
        <i val="1"/>
        <u val="single"/>
        <sz val="10"/>
        <color indexed="34"/>
        <rFont val="Arial"/>
      </rPr>
      <t xml:space="preserve">Grandma 3 </t>
    </r>
    <r>
      <rPr>
        <b val="1"/>
        <i val="1"/>
        <u val="single"/>
        <sz val="10"/>
        <color indexed="11"/>
        <rFont val="Arial"/>
      </rPr>
      <t>PE</t>
    </r>
  </si>
  <si>
    <r>
      <rPr>
        <b val="1"/>
        <i val="1"/>
        <u val="single"/>
        <sz val="10"/>
        <color indexed="34"/>
        <rFont val="Arial"/>
      </rPr>
      <t>Grandma 4</t>
    </r>
  </si>
  <si>
    <r>
      <rPr>
        <b val="1"/>
        <i val="1"/>
        <u val="single"/>
        <sz val="10"/>
        <color indexed="34"/>
        <rFont val="Arial"/>
      </rPr>
      <t xml:space="preserve">Grandma 4 </t>
    </r>
    <r>
      <rPr>
        <b val="1"/>
        <i val="1"/>
        <u val="single"/>
        <sz val="10"/>
        <color indexed="11"/>
        <rFont val="Arial"/>
      </rPr>
      <t>PE</t>
    </r>
  </si>
  <si>
    <r>
      <rPr>
        <b val="1"/>
        <i val="1"/>
        <u val="single"/>
        <sz val="10"/>
        <color indexed="34"/>
        <rFont val="Arial"/>
      </rPr>
      <t>VLC 1</t>
    </r>
  </si>
  <si>
    <r>
      <rPr>
        <b val="1"/>
        <i val="1"/>
        <u val="single"/>
        <sz val="10"/>
        <color indexed="34"/>
        <rFont val="Arial"/>
      </rPr>
      <t>VLC 2</t>
    </r>
  </si>
  <si>
    <r>
      <rPr>
        <b val="1"/>
        <i val="1"/>
        <u val="single"/>
        <sz val="10"/>
        <color indexed="34"/>
        <rFont val="Arial"/>
      </rPr>
      <t>VLC 3</t>
    </r>
  </si>
  <si>
    <r>
      <rPr>
        <b val="1"/>
        <i val="1"/>
        <u val="single"/>
        <sz val="10"/>
        <color indexed="34"/>
        <rFont val="Arial"/>
      </rPr>
      <t>VLC 4</t>
    </r>
  </si>
  <si>
    <r>
      <rPr>
        <b val="1"/>
        <i val="1"/>
        <u val="single"/>
        <sz val="10"/>
        <color indexed="34"/>
        <rFont val="Arial"/>
      </rPr>
      <t>ORL</t>
    </r>
  </si>
  <si>
    <t>S/M</t>
  </si>
  <si>
    <r>
      <rPr>
        <b val="1"/>
        <i val="1"/>
        <u val="single"/>
        <sz val="10"/>
        <color indexed="34"/>
        <rFont val="Arial"/>
      </rPr>
      <t xml:space="preserve">ORL </t>
    </r>
    <r>
      <rPr>
        <b val="1"/>
        <i val="1"/>
        <u val="single"/>
        <sz val="10"/>
        <color indexed="11"/>
        <rFont val="Arial"/>
      </rPr>
      <t>PE</t>
    </r>
  </si>
  <si>
    <r>
      <rPr>
        <b val="1"/>
        <i val="1"/>
        <u val="single"/>
        <sz val="10"/>
        <color indexed="34"/>
        <rFont val="Arial"/>
      </rPr>
      <t>APPLIK</t>
    </r>
  </si>
  <si>
    <r>
      <rPr>
        <b val="1"/>
        <i val="1"/>
        <u val="single"/>
        <sz val="10"/>
        <color indexed="34"/>
        <rFont val="Arial"/>
      </rPr>
      <t xml:space="preserve">APPLIK </t>
    </r>
    <r>
      <rPr>
        <b val="1"/>
        <i val="1"/>
        <u val="single"/>
        <sz val="10"/>
        <color indexed="11"/>
        <rFont val="Arial"/>
      </rPr>
      <t>PE</t>
    </r>
  </si>
  <si>
    <r>
      <rPr>
        <b val="1"/>
        <i val="1"/>
        <u val="single"/>
        <sz val="10"/>
        <color indexed="34"/>
        <rFont val="Arial"/>
      </rPr>
      <t>Brother</t>
    </r>
  </si>
  <si>
    <r>
      <rPr>
        <b val="1"/>
        <i val="1"/>
        <u val="single"/>
        <sz val="10"/>
        <color indexed="34"/>
        <rFont val="Arial"/>
      </rPr>
      <t>Bac Flowers</t>
    </r>
  </si>
  <si>
    <r>
      <rPr>
        <b val="1"/>
        <i val="1"/>
        <u val="single"/>
        <sz val="10"/>
        <color indexed="34"/>
        <rFont val="Arial"/>
      </rPr>
      <t xml:space="preserve">Bac Flowers </t>
    </r>
    <r>
      <rPr>
        <b val="1"/>
        <i val="1"/>
        <u val="single"/>
        <sz val="10"/>
        <color indexed="11"/>
        <rFont val="Arial"/>
      </rPr>
      <t>PE</t>
    </r>
  </si>
  <si>
    <r>
      <rPr>
        <b val="1"/>
        <i val="1"/>
        <u val="single"/>
        <sz val="10"/>
        <color indexed="34"/>
        <rFont val="Arial"/>
      </rPr>
      <t>Pinchter</t>
    </r>
  </si>
  <si>
    <r>
      <rPr>
        <b val="1"/>
        <i val="1"/>
        <u val="single"/>
        <sz val="10"/>
        <color indexed="34"/>
        <rFont val="Arial"/>
      </rPr>
      <t>VLC Cut 1</t>
    </r>
  </si>
  <si>
    <r>
      <rPr>
        <b val="1"/>
        <i val="1"/>
        <u val="single"/>
        <sz val="10"/>
        <color indexed="34"/>
        <rFont val="Arial"/>
      </rPr>
      <t>VLC Cut 2</t>
    </r>
  </si>
  <si>
    <r>
      <rPr>
        <b val="1"/>
        <i val="1"/>
        <u val="single"/>
        <sz val="10"/>
        <color indexed="34"/>
        <rFont val="Arial"/>
      </rPr>
      <t>VLC Cut 3</t>
    </r>
  </si>
  <si>
    <r>
      <rPr>
        <b val="1"/>
        <i val="1"/>
        <u val="single"/>
        <sz val="10"/>
        <color indexed="34"/>
        <rFont val="Arial"/>
      </rPr>
      <t>VLC Cut 4</t>
    </r>
  </si>
  <si>
    <r>
      <rPr>
        <b val="1"/>
        <i val="1"/>
        <u val="single"/>
        <sz val="10"/>
        <color indexed="34"/>
        <rFont val="Arial"/>
      </rPr>
      <t>Kifeet</t>
    </r>
  </si>
  <si>
    <r>
      <rPr>
        <b val="1"/>
        <i val="1"/>
        <u val="single"/>
        <sz val="10"/>
        <color indexed="34"/>
        <rFont val="Arial"/>
      </rPr>
      <t>Grandpa 1</t>
    </r>
  </si>
  <si>
    <r>
      <rPr>
        <b val="1"/>
        <i val="1"/>
        <u val="single"/>
        <sz val="10"/>
        <color indexed="34"/>
        <rFont val="Arial"/>
      </rPr>
      <t>Grandpa 2</t>
    </r>
  </si>
  <si>
    <r>
      <rPr>
        <b val="1"/>
        <i val="1"/>
        <u val="single"/>
        <sz val="10"/>
        <color indexed="34"/>
        <rFont val="Arial"/>
      </rPr>
      <t xml:space="preserve">Bacs de Descente </t>
    </r>
    <r>
      <rPr>
        <b val="1"/>
        <i val="1"/>
        <u val="single"/>
        <sz val="10"/>
        <color indexed="11"/>
        <rFont val="Arial"/>
      </rPr>
      <t>PE</t>
    </r>
  </si>
  <si>
    <t>Sisters</t>
  </si>
  <si>
    <t>XL/XXL</t>
  </si>
  <si>
    <t>Astroid</t>
  </si>
  <si>
    <t>Batcrimps</t>
  </si>
  <si>
    <t>Lebibi</t>
  </si>
  <si>
    <t>Fantome</t>
  </si>
  <si>
    <r>
      <rPr>
        <b val="1"/>
        <sz val="10"/>
        <color indexed="8"/>
        <rFont val="Ford light"/>
      </rPr>
      <t>Fantome</t>
    </r>
    <r>
      <rPr>
        <b val="1"/>
        <sz val="10"/>
        <color indexed="11"/>
        <rFont val="Ford Light"/>
      </rPr>
      <t xml:space="preserve"> PE</t>
    </r>
  </si>
  <si>
    <t>Plot</t>
  </si>
  <si>
    <r>
      <rPr>
        <b val="1"/>
        <sz val="10"/>
        <color indexed="8"/>
        <rFont val="Ford light"/>
      </rPr>
      <t xml:space="preserve">Plot </t>
    </r>
    <r>
      <rPr>
        <b val="1"/>
        <sz val="10"/>
        <color indexed="11"/>
        <rFont val="Ford Light"/>
      </rPr>
      <t>PE</t>
    </r>
  </si>
  <si>
    <t>Leeps</t>
  </si>
  <si>
    <t>Croissant</t>
  </si>
  <si>
    <t>Récapitulatif marque INSPIR</t>
  </si>
  <si>
    <t>Matériaux</t>
  </si>
  <si>
    <t>PU</t>
  </si>
  <si>
    <t>PE</t>
  </si>
  <si>
    <t>Nous fabriquons les prises Freestone en PE dans notre usine depuis 2021.</t>
  </si>
  <si>
    <t>MARQUE FREESTONE</t>
  </si>
  <si>
    <t>CHC10x100</t>
  </si>
  <si>
    <t>CHC10x120</t>
  </si>
  <si>
    <r>
      <rPr>
        <u val="single"/>
        <sz val="10"/>
        <color indexed="30"/>
        <rFont val="Arial"/>
      </rPr>
      <t>Pack Diamond</t>
    </r>
  </si>
  <si>
    <t>XS / XL</t>
  </si>
  <si>
    <r>
      <rPr>
        <u val="single"/>
        <sz val="10"/>
        <color indexed="30"/>
        <rFont val="Arial"/>
      </rPr>
      <t>Pack Radical</t>
    </r>
  </si>
  <si>
    <t>XS / XXXL</t>
  </si>
  <si>
    <r>
      <rPr>
        <u val="single"/>
        <sz val="10"/>
        <color indexed="30"/>
        <rFont val="Arial"/>
      </rPr>
      <t>Pack Magma</t>
    </r>
  </si>
  <si>
    <t>S / XXL</t>
  </si>
  <si>
    <r>
      <rPr>
        <u val="single"/>
        <sz val="10"/>
        <color indexed="30"/>
        <rFont val="Arial"/>
      </rPr>
      <t>Pack Evolution</t>
    </r>
  </si>
  <si>
    <r>
      <rPr>
        <u val="single"/>
        <sz val="10"/>
        <color indexed="34"/>
        <rFont val="Arial"/>
      </rPr>
      <t>Pack Basic</t>
    </r>
  </si>
  <si>
    <r>
      <rPr>
        <u val="single"/>
        <sz val="10"/>
        <color indexed="30"/>
        <rFont val="Arial"/>
      </rPr>
      <t>Pack Seismic</t>
    </r>
  </si>
  <si>
    <t>S / XXXL</t>
  </si>
  <si>
    <r>
      <rPr>
        <u val="single"/>
        <sz val="10"/>
        <color indexed="30"/>
        <rFont val="Arial"/>
      </rPr>
      <t>Pack Easy</t>
    </r>
  </si>
  <si>
    <t>S / XL</t>
  </si>
  <si>
    <r>
      <rPr>
        <u val="single"/>
        <sz val="10"/>
        <color indexed="30"/>
        <rFont val="Arial"/>
      </rPr>
      <t>Beans</t>
    </r>
  </si>
  <si>
    <r>
      <rPr>
        <u val="single"/>
        <sz val="10"/>
        <color indexed="30"/>
        <rFont val="Arial"/>
      </rPr>
      <t>Lamb Chops S</t>
    </r>
  </si>
  <si>
    <r>
      <rPr>
        <u val="single"/>
        <sz val="10"/>
        <color indexed="30"/>
        <rFont val="Arial"/>
      </rPr>
      <t>Lamb Chops L</t>
    </r>
  </si>
  <si>
    <t>Space Jugs</t>
  </si>
  <si>
    <t>Flakes</t>
  </si>
  <si>
    <t>Bacs 1</t>
  </si>
  <si>
    <t>Bacs 2</t>
  </si>
  <si>
    <t>Supreme Edges XXL</t>
  </si>
  <si>
    <t>Supreme Jugs XXL</t>
  </si>
  <si>
    <t>Supreme Macro</t>
  </si>
  <si>
    <t>Granite</t>
  </si>
  <si>
    <t>Récapitulatif marque FREESTONE</t>
  </si>
  <si>
    <t xml:space="preserve">Une grande variété de volumes de bois aux formes simples </t>
  </si>
  <si>
    <t>Volumes BOIS</t>
  </si>
  <si>
    <t>Nb de pièces par lot</t>
  </si>
  <si>
    <t>PRIX HT (€)</t>
  </si>
  <si>
    <t>Green 6018</t>
  </si>
  <si>
    <t>Dark Green 6029</t>
  </si>
  <si>
    <t>Blue 5017</t>
  </si>
  <si>
    <t>Yellow 1023</t>
  </si>
  <si>
    <t>Red 3000</t>
  </si>
  <si>
    <t>Orange  2003</t>
  </si>
  <si>
    <t>Purple RAL 4005 (US)</t>
  </si>
  <si>
    <t>White 9010</t>
  </si>
  <si>
    <t>Black 9005</t>
  </si>
  <si>
    <t>Grey 7040</t>
  </si>
  <si>
    <t>Grey 7046</t>
  </si>
  <si>
    <t>Nb de pièces</t>
  </si>
  <si>
    <t>Nombre de volumes</t>
  </si>
  <si>
    <t xml:space="preserve"> visserie VAB70</t>
  </si>
  <si>
    <t>Total visserie VAB70</t>
  </si>
  <si>
    <r>
      <rPr>
        <b val="1"/>
        <i val="1"/>
        <u val="single"/>
        <sz val="10"/>
        <color indexed="34"/>
        <rFont val="Arial"/>
      </rPr>
      <t xml:space="preserve">DELTA 1 </t>
    </r>
  </si>
  <si>
    <t>25 x 25 x H10</t>
  </si>
  <si>
    <r>
      <rPr>
        <b val="1"/>
        <i val="1"/>
        <u val="single"/>
        <sz val="10"/>
        <color indexed="34"/>
        <rFont val="Arial"/>
      </rPr>
      <t>DELTA 2</t>
    </r>
  </si>
  <si>
    <t>30 x 30 x H10</t>
  </si>
  <si>
    <r>
      <rPr>
        <b val="1"/>
        <i val="1"/>
        <u val="single"/>
        <sz val="10"/>
        <color indexed="34"/>
        <rFont val="Arial"/>
      </rPr>
      <t>DELTA 3</t>
    </r>
  </si>
  <si>
    <t>30 x 30 x H15</t>
  </si>
  <si>
    <r>
      <rPr>
        <b val="1"/>
        <i val="1"/>
        <u val="single"/>
        <sz val="10"/>
        <color indexed="34"/>
        <rFont val="Arial"/>
      </rPr>
      <t>DELTA 4</t>
    </r>
  </si>
  <si>
    <t>45 x 45 x H15</t>
  </si>
  <si>
    <r>
      <rPr>
        <b val="1"/>
        <i val="1"/>
        <u val="single"/>
        <sz val="10"/>
        <color indexed="34"/>
        <rFont val="Arial"/>
      </rPr>
      <t>DELTA 5</t>
    </r>
  </si>
  <si>
    <t>45 x 45 x H20</t>
  </si>
  <si>
    <r>
      <rPr>
        <b val="1"/>
        <i val="1"/>
        <u val="single"/>
        <sz val="10"/>
        <color indexed="34"/>
        <rFont val="Arial"/>
      </rPr>
      <t>DELTA 6</t>
    </r>
  </si>
  <si>
    <t>60 x 60 x H20</t>
  </si>
  <si>
    <r>
      <rPr>
        <b val="1"/>
        <i val="1"/>
        <u val="single"/>
        <sz val="10"/>
        <color indexed="34"/>
        <rFont val="Arial"/>
      </rPr>
      <t>DELTA 8</t>
    </r>
  </si>
  <si>
    <t>90 x 90 x H30</t>
  </si>
  <si>
    <r>
      <rPr>
        <b val="1"/>
        <i val="1"/>
        <u val="single"/>
        <sz val="10"/>
        <color indexed="34"/>
        <rFont val="Arial"/>
      </rPr>
      <t>DELTA 9</t>
    </r>
  </si>
  <si>
    <t>90 x 90 x H20</t>
  </si>
  <si>
    <r>
      <rPr>
        <b val="1"/>
        <i val="1"/>
        <u val="single"/>
        <sz val="10"/>
        <color indexed="34"/>
        <rFont val="Arial"/>
      </rPr>
      <t>DELTA 10</t>
    </r>
  </si>
  <si>
    <t>90 x 90 x H15</t>
  </si>
  <si>
    <r>
      <rPr>
        <b val="1"/>
        <i val="1"/>
        <u val="single"/>
        <sz val="10"/>
        <color indexed="34"/>
        <rFont val="Arial"/>
      </rPr>
      <t>DELTA 11</t>
    </r>
  </si>
  <si>
    <r>
      <rPr>
        <b val="1"/>
        <i val="1"/>
        <u val="single"/>
        <sz val="10"/>
        <color indexed="34"/>
        <rFont val="Arial"/>
      </rPr>
      <t>DELTA 12</t>
    </r>
  </si>
  <si>
    <t>45 x 30 x H15</t>
  </si>
  <si>
    <r>
      <rPr>
        <b val="1"/>
        <i val="1"/>
        <u val="single"/>
        <sz val="10"/>
        <color indexed="34"/>
        <rFont val="Arial"/>
      </rPr>
      <t>DELTA 13</t>
    </r>
  </si>
  <si>
    <t>60 x 45 x H20</t>
  </si>
  <si>
    <r>
      <rPr>
        <b val="1"/>
        <i val="1"/>
        <u val="single"/>
        <sz val="10"/>
        <color indexed="34"/>
        <rFont val="Arial"/>
      </rPr>
      <t>DELTA 14</t>
    </r>
  </si>
  <si>
    <t>60 x 30 x H15</t>
  </si>
  <si>
    <r>
      <rPr>
        <b val="1"/>
        <i val="1"/>
        <u val="single"/>
        <sz val="10"/>
        <color indexed="34"/>
        <rFont val="Arial"/>
      </rPr>
      <t>DELTA 15</t>
    </r>
  </si>
  <si>
    <t>90 x 30 x H15</t>
  </si>
  <si>
    <r>
      <rPr>
        <b val="1"/>
        <i val="1"/>
        <u val="single"/>
        <sz val="10"/>
        <color indexed="34"/>
        <rFont val="Arial"/>
      </rPr>
      <t>CAIRN 2</t>
    </r>
  </si>
  <si>
    <r>
      <rPr>
        <b val="1"/>
        <i val="1"/>
        <u val="single"/>
        <sz val="10"/>
        <color indexed="34"/>
        <rFont val="Arial"/>
      </rPr>
      <t>CAIRN 5</t>
    </r>
  </si>
  <si>
    <t>90 x 45 x H30</t>
  </si>
  <si>
    <r>
      <rPr>
        <b val="1"/>
        <i val="1"/>
        <u val="single"/>
        <sz val="10"/>
        <color indexed="34"/>
        <rFont val="Arial"/>
      </rPr>
      <t xml:space="preserve">HEDRIS 1 </t>
    </r>
  </si>
  <si>
    <t>60 x 30 x H20</t>
  </si>
  <si>
    <r>
      <rPr>
        <b val="1"/>
        <i val="1"/>
        <u val="single"/>
        <sz val="10"/>
        <color indexed="34"/>
        <rFont val="Arial"/>
      </rPr>
      <t>HEDRIS 2</t>
    </r>
  </si>
  <si>
    <t>60 x 30 x 30 x 15x15</t>
  </si>
  <si>
    <r>
      <rPr>
        <b val="1"/>
        <i val="1"/>
        <u val="single"/>
        <sz val="10"/>
        <color indexed="34"/>
        <rFont val="Arial"/>
      </rPr>
      <t>HEDRIS 3</t>
    </r>
  </si>
  <si>
    <r>
      <rPr>
        <b val="1"/>
        <i val="1"/>
        <u val="single"/>
        <sz val="10"/>
        <color indexed="34"/>
        <rFont val="Arial"/>
      </rPr>
      <t xml:space="preserve">STARSYSTEM 1 </t>
    </r>
  </si>
  <si>
    <r>
      <rPr>
        <b val="1"/>
        <i val="1"/>
        <u val="single"/>
        <sz val="10"/>
        <color indexed="34"/>
        <rFont val="Arial"/>
      </rPr>
      <t>STARSYSTEM 2</t>
    </r>
  </si>
  <si>
    <t>120 x 120 x H30</t>
  </si>
  <si>
    <r>
      <rPr>
        <b val="1"/>
        <i val="1"/>
        <u val="single"/>
        <sz val="10"/>
        <color indexed="34"/>
        <rFont val="Arial"/>
      </rPr>
      <t>STARSYSTEM 2c</t>
    </r>
  </si>
  <si>
    <t>60 x 60 x H30</t>
  </si>
  <si>
    <r>
      <rPr>
        <b val="1"/>
        <i val="1"/>
        <u val="single"/>
        <sz val="10"/>
        <color indexed="34"/>
        <rFont val="Arial"/>
      </rPr>
      <t>STARSYSTEM 3</t>
    </r>
  </si>
  <si>
    <t>170 x 170 x H20</t>
  </si>
  <si>
    <r>
      <rPr>
        <b val="1"/>
        <i val="1"/>
        <u val="single"/>
        <sz val="10"/>
        <color indexed="34"/>
        <rFont val="Arial"/>
      </rPr>
      <t>STARSYSTEM 3c</t>
    </r>
  </si>
  <si>
    <r>
      <rPr>
        <b val="1"/>
        <i val="1"/>
        <u val="single"/>
        <sz val="10"/>
        <color indexed="34"/>
        <rFont val="Arial"/>
      </rPr>
      <t>CARRE</t>
    </r>
  </si>
  <si>
    <t>70 x 70 x 20</t>
  </si>
  <si>
    <r>
      <rPr>
        <b val="1"/>
        <i val="1"/>
        <u val="single"/>
        <sz val="10"/>
        <color indexed="34"/>
        <rFont val="Arial"/>
      </rPr>
      <t>QUADRIVEX</t>
    </r>
  </si>
  <si>
    <t>75 x 65 x 55 x 20</t>
  </si>
  <si>
    <r>
      <rPr>
        <b val="1"/>
        <i val="1"/>
        <u val="single"/>
        <sz val="10"/>
        <color indexed="34"/>
        <rFont val="Arial"/>
      </rPr>
      <t>FAM 2.3 V4</t>
    </r>
  </si>
  <si>
    <t>45 x 45 x 30 x 10</t>
  </si>
  <si>
    <r>
      <rPr>
        <b val="1"/>
        <i val="1"/>
        <u val="single"/>
        <sz val="10"/>
        <color indexed="34"/>
        <rFont val="Arial"/>
      </rPr>
      <t>PENTA</t>
    </r>
  </si>
  <si>
    <t>45 x 55 x 20</t>
  </si>
  <si>
    <r>
      <rPr>
        <b val="1"/>
        <i val="1"/>
        <u val="single"/>
        <sz val="10"/>
        <color indexed="34"/>
        <rFont val="Arial"/>
      </rPr>
      <t>PYRAMIDE</t>
    </r>
  </si>
  <si>
    <t>50 x 50 x 20</t>
  </si>
  <si>
    <r>
      <rPr>
        <b val="1"/>
        <i val="1"/>
        <u val="single"/>
        <sz val="10"/>
        <color indexed="34"/>
        <rFont val="Arial"/>
      </rPr>
      <t>TRAP</t>
    </r>
  </si>
  <si>
    <t>60 x 55 x 25 x 20</t>
  </si>
  <si>
    <r>
      <rPr>
        <b val="1"/>
        <i val="1"/>
        <u val="single"/>
        <sz val="10"/>
        <color indexed="34"/>
        <rFont val="Arial"/>
      </rPr>
      <t>COFFIN</t>
    </r>
  </si>
  <si>
    <t>70 x 45 x 35 x 20</t>
  </si>
  <si>
    <t>Récapitulatif Volumes BOIS VOLX</t>
  </si>
  <si>
    <t>Green RAL 6018</t>
  </si>
  <si>
    <t>Dark Green RAL 6029</t>
  </si>
  <si>
    <t>Blue RAL 5017</t>
  </si>
  <si>
    <t>Yellow  RAL 1023</t>
  </si>
  <si>
    <t>Red RAL 3000</t>
  </si>
  <si>
    <t>Orange RAL 2003</t>
  </si>
  <si>
    <t>White RAL 9010</t>
  </si>
  <si>
    <t>Light grey</t>
  </si>
  <si>
    <t>Grey RAL 7046</t>
  </si>
  <si>
    <t>Nombres de volumes</t>
  </si>
  <si>
    <t>Nous distribuons les volumes fibres de la marque ILLUSION</t>
  </si>
  <si>
    <t>MARQUE ILLUSION Volumes</t>
  </si>
  <si>
    <t>Bleu RAL 5017</t>
  </si>
  <si>
    <t>Jaune  RAL 1018</t>
  </si>
  <si>
    <t>Rouge RAL 3020</t>
  </si>
  <si>
    <t>Violet RAL 4008</t>
  </si>
  <si>
    <t>Gris RAL 7035</t>
  </si>
  <si>
    <t>Nb de volumes</t>
  </si>
  <si>
    <r>
      <rPr>
        <b val="1"/>
        <i val="1"/>
        <u val="single"/>
        <sz val="10"/>
        <color indexed="34"/>
        <rFont val="Arial"/>
      </rPr>
      <t>Confusion (SANDED)</t>
    </r>
  </si>
  <si>
    <t>90 x 60 x H25</t>
  </si>
  <si>
    <t>Fiber glass</t>
  </si>
  <si>
    <r>
      <rPr>
        <b val="1"/>
        <i val="1"/>
        <u val="single"/>
        <sz val="10"/>
        <color indexed="34"/>
        <rFont val="Arial"/>
      </rPr>
      <t>Hallucination (SANDED)</t>
    </r>
  </si>
  <si>
    <t>80 x 50 x H21</t>
  </si>
  <si>
    <r>
      <rPr>
        <b val="1"/>
        <i val="1"/>
        <u val="single"/>
        <sz val="10"/>
        <color indexed="34"/>
        <rFont val="Arial"/>
      </rPr>
      <t>Deception (SANDED)</t>
    </r>
  </si>
  <si>
    <t>99 x 50 x H22</t>
  </si>
  <si>
    <r>
      <rPr>
        <b val="1"/>
        <i val="1"/>
        <u val="single"/>
        <sz val="10"/>
        <color indexed="34"/>
        <rFont val="Arial"/>
      </rPr>
      <t>Impression (SANDED)</t>
    </r>
  </si>
  <si>
    <t>75 x 36 x H20</t>
  </si>
  <si>
    <r>
      <rPr>
        <b val="1"/>
        <i val="1"/>
        <u val="single"/>
        <sz val="10"/>
        <color indexed="34"/>
        <rFont val="Arial"/>
      </rPr>
      <t>Phantom (SANDED)</t>
    </r>
  </si>
  <si>
    <t>86 x 20 x H14</t>
  </si>
  <si>
    <r>
      <rPr>
        <b val="1"/>
        <i val="1"/>
        <u val="single"/>
        <sz val="10"/>
        <color indexed="34"/>
        <rFont val="Arial"/>
      </rPr>
      <t>Fantasy (SANDED)</t>
    </r>
  </si>
  <si>
    <t>86 x 25 x H18</t>
  </si>
  <si>
    <r>
      <rPr>
        <b val="1"/>
        <i val="1"/>
        <u val="single"/>
        <sz val="10"/>
        <color indexed="34"/>
        <rFont val="Arial"/>
      </rPr>
      <t>Imagination (SANDED)</t>
    </r>
  </si>
  <si>
    <t>76 x 25 x H20</t>
  </si>
  <si>
    <r>
      <rPr>
        <b val="1"/>
        <i val="1"/>
        <u val="single"/>
        <sz val="10"/>
        <color indexed="34"/>
        <rFont val="Arial"/>
      </rPr>
      <t>Fatamorgana (SANDED)</t>
    </r>
  </si>
  <si>
    <t>94 x 40 x H14</t>
  </si>
  <si>
    <r>
      <rPr>
        <b val="1"/>
        <i val="1"/>
        <u val="single"/>
        <sz val="10"/>
        <color indexed="34"/>
        <rFont val="Arial"/>
      </rPr>
      <t>Reflection (SANDED)</t>
    </r>
  </si>
  <si>
    <t>85 x 44 x H18</t>
  </si>
  <si>
    <r>
      <rPr>
        <b val="1"/>
        <i val="1"/>
        <u val="single"/>
        <sz val="10"/>
        <color indexed="34"/>
        <rFont val="Arial"/>
      </rPr>
      <t>Mirage (SANDED)</t>
    </r>
  </si>
  <si>
    <t>96 x 27 x H21</t>
  </si>
  <si>
    <r>
      <rPr>
        <b val="1"/>
        <i val="1"/>
        <u val="single"/>
        <sz val="10"/>
        <color indexed="34"/>
        <rFont val="Arial"/>
      </rPr>
      <t>Vision (SANDED)</t>
    </r>
  </si>
  <si>
    <t>84 x 28 x H14</t>
  </si>
  <si>
    <r>
      <rPr>
        <b val="1"/>
        <i val="1"/>
        <u val="single"/>
        <sz val="10"/>
        <color indexed="34"/>
        <rFont val="Arial"/>
      </rPr>
      <t>Virtuality (SANDED)</t>
    </r>
  </si>
  <si>
    <t>95 x 24 x H11</t>
  </si>
  <si>
    <r>
      <rPr>
        <b val="1"/>
        <i val="1"/>
        <u val="single"/>
        <sz val="10"/>
        <color indexed="34"/>
        <rFont val="Arial"/>
      </rPr>
      <t>Izohypse Volume 1 (SANDED)</t>
    </r>
  </si>
  <si>
    <t>91 x 63 x H22</t>
  </si>
  <si>
    <r>
      <rPr>
        <b val="1"/>
        <i val="1"/>
        <u val="single"/>
        <sz val="10"/>
        <color indexed="34"/>
        <rFont val="Arial"/>
      </rPr>
      <t>Izohypse Volume 1 (DUAL White +...)</t>
    </r>
  </si>
  <si>
    <r>
      <rPr>
        <b val="1"/>
        <i val="1"/>
        <u val="single"/>
        <sz val="10"/>
        <color indexed="34"/>
        <rFont val="Arial"/>
      </rPr>
      <t>Izohypse Volume 2 (SANDED)</t>
    </r>
  </si>
  <si>
    <t>85 x 68 x H30</t>
  </si>
  <si>
    <r>
      <rPr>
        <b val="1"/>
        <i val="1"/>
        <u val="single"/>
        <sz val="10"/>
        <color indexed="34"/>
        <rFont val="Arial"/>
      </rPr>
      <t>Izohypse Volume 2 (DUAL White +...)</t>
    </r>
  </si>
  <si>
    <r>
      <rPr>
        <b val="1"/>
        <i val="1"/>
        <u val="single"/>
        <sz val="10"/>
        <color indexed="34"/>
        <rFont val="Arial"/>
      </rPr>
      <t>Izohypse Volume 3 (SANDED)</t>
    </r>
  </si>
  <si>
    <t>89 x 64 x H30</t>
  </si>
  <si>
    <r>
      <rPr>
        <b val="1"/>
        <i val="1"/>
        <u val="single"/>
        <sz val="10"/>
        <color indexed="34"/>
        <rFont val="Arial"/>
      </rPr>
      <t>Izohypse Volume 3 (DUAL White +...)</t>
    </r>
  </si>
  <si>
    <r>
      <rPr>
        <b val="1"/>
        <i val="1"/>
        <u val="single"/>
        <sz val="10"/>
        <color indexed="34"/>
        <rFont val="Arial"/>
      </rPr>
      <t>Izohypse Volume 4 (SANDED)</t>
    </r>
  </si>
  <si>
    <r>
      <rPr>
        <b val="1"/>
        <i val="1"/>
        <u val="single"/>
        <sz val="10"/>
        <color indexed="34"/>
        <rFont val="Arial"/>
      </rPr>
      <t>Izohypse Volume 4 (DUAL White +...)</t>
    </r>
  </si>
  <si>
    <r>
      <rPr>
        <b val="1"/>
        <i val="1"/>
        <u val="single"/>
        <sz val="10"/>
        <color indexed="34"/>
        <rFont val="Arial"/>
      </rPr>
      <t>Izohypse Volume 5 (SANDED)</t>
    </r>
  </si>
  <si>
    <r>
      <rPr>
        <b val="1"/>
        <i val="1"/>
        <u val="single"/>
        <sz val="10"/>
        <color indexed="34"/>
        <rFont val="Arial"/>
      </rPr>
      <t>Izohypse Volume 5 (DUAL White +...)</t>
    </r>
  </si>
  <si>
    <r>
      <rPr>
        <b val="1"/>
        <i val="1"/>
        <u val="single"/>
        <sz val="10"/>
        <color indexed="34"/>
        <rFont val="Arial"/>
      </rPr>
      <t>Izohypse Volume 6 (SANDED)</t>
    </r>
  </si>
  <si>
    <r>
      <rPr>
        <b val="1"/>
        <i val="1"/>
        <u val="single"/>
        <sz val="10"/>
        <color indexed="34"/>
        <rFont val="Arial"/>
      </rPr>
      <t>Izohypse Volume 6 (DUAL White +...)</t>
    </r>
  </si>
  <si>
    <r>
      <rPr>
        <b val="1"/>
        <i val="1"/>
        <u val="single"/>
        <sz val="10"/>
        <color indexed="34"/>
        <rFont val="Arial"/>
      </rPr>
      <t>Cone 1 (SANDED)</t>
    </r>
  </si>
  <si>
    <t>116 x 51 x H16</t>
  </si>
  <si>
    <r>
      <rPr>
        <b val="1"/>
        <i val="1"/>
        <u val="single"/>
        <sz val="10"/>
        <color indexed="34"/>
        <rFont val="Arial"/>
      </rPr>
      <t>Cone 2 (SANDED)</t>
    </r>
  </si>
  <si>
    <t>116 x 16 x H18</t>
  </si>
  <si>
    <r>
      <rPr>
        <b val="1"/>
        <i val="1"/>
        <u val="single"/>
        <sz val="10"/>
        <color indexed="34"/>
        <rFont val="Arial"/>
      </rPr>
      <t>Cone 2 (DUAL White +...)</t>
    </r>
  </si>
  <si>
    <r>
      <rPr>
        <b val="1"/>
        <i val="1"/>
        <u val="single"/>
        <sz val="10"/>
        <color indexed="34"/>
        <rFont val="Arial"/>
      </rPr>
      <t>Cone 3 (SANDED)</t>
    </r>
  </si>
  <si>
    <t>116 x 46 x H18</t>
  </si>
  <si>
    <r>
      <rPr>
        <b val="1"/>
        <i val="1"/>
        <u val="single"/>
        <sz val="10"/>
        <color indexed="34"/>
        <rFont val="Arial"/>
      </rPr>
      <t>Cone 3 (DUAL White +…)</t>
    </r>
  </si>
  <si>
    <r>
      <rPr>
        <b val="1"/>
        <i val="1"/>
        <u val="single"/>
        <sz val="10"/>
        <color indexed="34"/>
        <rFont val="Arial"/>
      </rPr>
      <t>Cone 4 (SANDED)</t>
    </r>
  </si>
  <si>
    <t>73 x 14 x H4</t>
  </si>
  <si>
    <r>
      <rPr>
        <b val="1"/>
        <i val="1"/>
        <u val="single"/>
        <sz val="10"/>
        <color indexed="34"/>
        <rFont val="Arial"/>
      </rPr>
      <t>Cone 4 (DUAL White +...)</t>
    </r>
  </si>
  <si>
    <r>
      <rPr>
        <b val="1"/>
        <i val="1"/>
        <u val="single"/>
        <sz val="10"/>
        <color indexed="34"/>
        <rFont val="Arial"/>
      </rPr>
      <t>Cone 5 (SANDED)</t>
    </r>
  </si>
  <si>
    <t>60 x H15</t>
  </si>
  <si>
    <r>
      <rPr>
        <b val="1"/>
        <i val="1"/>
        <u val="single"/>
        <sz val="10"/>
        <color indexed="34"/>
        <rFont val="Arial"/>
      </rPr>
      <t>Cone 5 (DUAL White +...)</t>
    </r>
  </si>
  <si>
    <r>
      <rPr>
        <b val="1"/>
        <i val="1"/>
        <u val="single"/>
        <sz val="10"/>
        <color indexed="34"/>
        <rFont val="Arial"/>
      </rPr>
      <t>Cone 6 (SANDED)</t>
    </r>
  </si>
  <si>
    <r>
      <rPr>
        <b val="1"/>
        <i val="1"/>
        <u val="single"/>
        <sz val="10"/>
        <color indexed="34"/>
        <rFont val="Arial"/>
      </rPr>
      <t>Cone 7 (SANDED)</t>
    </r>
  </si>
  <si>
    <r>
      <rPr>
        <b val="1"/>
        <i val="1"/>
        <u val="single"/>
        <sz val="10"/>
        <color indexed="34"/>
        <rFont val="Arial"/>
      </rPr>
      <t>Cone 7 (DUAL White +...)</t>
    </r>
  </si>
  <si>
    <r>
      <rPr>
        <b val="1"/>
        <i val="1"/>
        <u val="single"/>
        <sz val="10"/>
        <color indexed="34"/>
        <rFont val="Arial"/>
      </rPr>
      <t>Cone 8 (SANDED)</t>
    </r>
  </si>
  <si>
    <t>60 x H20</t>
  </si>
  <si>
    <r>
      <rPr>
        <b val="1"/>
        <i val="1"/>
        <u val="single"/>
        <sz val="10"/>
        <color indexed="34"/>
        <rFont val="Arial"/>
      </rPr>
      <t>Cone 8 (DUAL White +...)</t>
    </r>
  </si>
  <si>
    <r>
      <rPr>
        <b val="1"/>
        <i val="1"/>
        <u val="single"/>
        <sz val="10"/>
        <color indexed="34"/>
        <rFont val="Arial"/>
      </rPr>
      <t>Cone 9 (SANDED)</t>
    </r>
  </si>
  <si>
    <r>
      <rPr>
        <b val="1"/>
        <i val="1"/>
        <u val="single"/>
        <sz val="10"/>
        <color indexed="34"/>
        <rFont val="Arial"/>
      </rPr>
      <t>Cone 9 (DUAL White +...)</t>
    </r>
  </si>
  <si>
    <r>
      <rPr>
        <b val="1"/>
        <i val="1"/>
        <u val="single"/>
        <sz val="10"/>
        <color indexed="34"/>
        <rFont val="Arial"/>
      </rPr>
      <t>Cone 10 (SANDED)</t>
    </r>
  </si>
  <si>
    <r>
      <rPr>
        <b val="1"/>
        <i val="1"/>
        <u val="single"/>
        <sz val="10"/>
        <color indexed="34"/>
        <rFont val="Arial"/>
      </rPr>
      <t>Cone 10 (DUAL White +...)</t>
    </r>
  </si>
  <si>
    <r>
      <rPr>
        <b val="1"/>
        <i val="1"/>
        <u val="single"/>
        <sz val="10"/>
        <color indexed="34"/>
        <rFont val="Arial"/>
      </rPr>
      <t>Cone 11 (SANDED)</t>
    </r>
  </si>
  <si>
    <t>60 x H30</t>
  </si>
  <si>
    <r>
      <rPr>
        <b val="1"/>
        <i val="1"/>
        <u val="single"/>
        <sz val="10"/>
        <color indexed="34"/>
        <rFont val="Arial"/>
      </rPr>
      <t>Cone 11 (DUAL White +...)</t>
    </r>
  </si>
  <si>
    <r>
      <rPr>
        <b val="1"/>
        <i val="1"/>
        <u val="single"/>
        <sz val="10"/>
        <color indexed="34"/>
        <rFont val="Arial"/>
      </rPr>
      <t>Cone 12 (SANDED)</t>
    </r>
  </si>
  <si>
    <r>
      <rPr>
        <b val="1"/>
        <i val="1"/>
        <u val="single"/>
        <sz val="10"/>
        <color indexed="34"/>
        <rFont val="Arial"/>
      </rPr>
      <t>Cone 12 (DUAL White +...)</t>
    </r>
  </si>
  <si>
    <r>
      <rPr>
        <b val="1"/>
        <i val="1"/>
        <u val="single"/>
        <sz val="10"/>
        <color indexed="34"/>
        <rFont val="Arial"/>
      </rPr>
      <t>Cone 13 (SANDED)</t>
    </r>
  </si>
  <si>
    <r>
      <rPr>
        <b val="1"/>
        <i val="1"/>
        <u val="single"/>
        <sz val="10"/>
        <color indexed="34"/>
        <rFont val="Arial"/>
      </rPr>
      <t>Cone 13 (DUAL White +...)</t>
    </r>
  </si>
  <si>
    <r>
      <rPr>
        <b val="1"/>
        <i val="1"/>
        <u val="single"/>
        <sz val="10"/>
        <color indexed="34"/>
        <rFont val="Arial"/>
      </rPr>
      <t>Cone 14 (SANDED)</t>
    </r>
  </si>
  <si>
    <t>60 x H25</t>
  </si>
  <si>
    <r>
      <rPr>
        <b val="1"/>
        <i val="1"/>
        <u val="single"/>
        <sz val="10"/>
        <color indexed="34"/>
        <rFont val="Arial"/>
      </rPr>
      <t>Cone 15 (SANDED)</t>
    </r>
  </si>
  <si>
    <r>
      <rPr>
        <b val="1"/>
        <i val="1"/>
        <u val="single"/>
        <sz val="10"/>
        <color indexed="34"/>
        <rFont val="Arial"/>
      </rPr>
      <t>Cone 16 (SANDED)</t>
    </r>
  </si>
  <si>
    <t>60 x H28</t>
  </si>
  <si>
    <r>
      <rPr>
        <b val="1"/>
        <i val="1"/>
        <u val="single"/>
        <sz val="10"/>
        <color indexed="34"/>
        <rFont val="Arial"/>
      </rPr>
      <t>Oval Cone 1</t>
    </r>
  </si>
  <si>
    <t>41 x 26 x 13</t>
  </si>
  <si>
    <r>
      <rPr>
        <b val="1"/>
        <i val="1"/>
        <u val="single"/>
        <sz val="10"/>
        <color indexed="34"/>
        <rFont val="Arial"/>
      </rPr>
      <t>Oval Cone 1 (DUAL White +...)</t>
    </r>
  </si>
  <si>
    <r>
      <rPr>
        <b val="1"/>
        <i val="1"/>
        <u val="single"/>
        <sz val="10"/>
        <color indexed="34"/>
        <rFont val="Arial"/>
      </rPr>
      <t>Oval Cone 2</t>
    </r>
  </si>
  <si>
    <t>45 x 34 x 15</t>
  </si>
  <si>
    <r>
      <rPr>
        <b val="1"/>
        <i val="1"/>
        <u val="single"/>
        <sz val="10"/>
        <color indexed="34"/>
        <rFont val="Arial"/>
      </rPr>
      <t>Oval Cone 2 (DUAL White +...)</t>
    </r>
  </si>
  <si>
    <r>
      <rPr>
        <b val="1"/>
        <i val="1"/>
        <u val="single"/>
        <sz val="10"/>
        <color indexed="34"/>
        <rFont val="Arial"/>
      </rPr>
      <t>Oval Cone 3</t>
    </r>
  </si>
  <si>
    <t>50 x 30 x 16</t>
  </si>
  <si>
    <r>
      <rPr>
        <b val="1"/>
        <i val="1"/>
        <u val="single"/>
        <sz val="10"/>
        <color indexed="34"/>
        <rFont val="Arial"/>
      </rPr>
      <t>Oval Cone 3 (DUAL White +...)</t>
    </r>
  </si>
  <si>
    <r>
      <rPr>
        <b val="1"/>
        <i val="1"/>
        <u val="single"/>
        <sz val="10"/>
        <color indexed="34"/>
        <rFont val="Arial"/>
      </rPr>
      <t>Oval Cone 4</t>
    </r>
  </si>
  <si>
    <t>40 x 27 x 14</t>
  </si>
  <si>
    <r>
      <rPr>
        <b val="1"/>
        <i val="1"/>
        <u val="single"/>
        <sz val="10"/>
        <color indexed="34"/>
        <rFont val="Arial"/>
      </rPr>
      <t>Oval Cone 4 (DUAL White +...)</t>
    </r>
  </si>
  <si>
    <r>
      <rPr>
        <b val="1"/>
        <i val="1"/>
        <u val="single"/>
        <sz val="10"/>
        <color indexed="34"/>
        <rFont val="Arial"/>
      </rPr>
      <t>Oval Cone 5</t>
    </r>
  </si>
  <si>
    <t>38 x 24 x 8</t>
  </si>
  <si>
    <r>
      <rPr>
        <b val="1"/>
        <i val="1"/>
        <u val="single"/>
        <sz val="10"/>
        <color indexed="34"/>
        <rFont val="Arial"/>
      </rPr>
      <t>Oval Cone 5 (DUAL White +...)</t>
    </r>
  </si>
  <si>
    <r>
      <rPr>
        <b val="1"/>
        <i val="1"/>
        <u val="single"/>
        <sz val="10"/>
        <color indexed="34"/>
        <rFont val="Arial"/>
      </rPr>
      <t>Oval Cone 6</t>
    </r>
  </si>
  <si>
    <t>35 x 26 x 10</t>
  </si>
  <si>
    <r>
      <rPr>
        <b val="1"/>
        <i val="1"/>
        <u val="single"/>
        <sz val="10"/>
        <color indexed="34"/>
        <rFont val="Arial"/>
      </rPr>
      <t>Oval Cone 6 (DUAL White +...)</t>
    </r>
  </si>
  <si>
    <r>
      <rPr>
        <b val="1"/>
        <i val="1"/>
        <u val="single"/>
        <sz val="10"/>
        <color indexed="34"/>
        <rFont val="Arial"/>
      </rPr>
      <t>Oval Cone 7</t>
    </r>
  </si>
  <si>
    <t>36 x 27 x 10</t>
  </si>
  <si>
    <r>
      <rPr>
        <b val="1"/>
        <i val="1"/>
        <u val="single"/>
        <sz val="10"/>
        <color indexed="34"/>
        <rFont val="Arial"/>
      </rPr>
      <t>Oval Cone 7 (DUAL White +...)</t>
    </r>
  </si>
  <si>
    <r>
      <rPr>
        <b val="1"/>
        <i val="1"/>
        <u val="single"/>
        <sz val="10"/>
        <color indexed="34"/>
        <rFont val="Arial"/>
      </rPr>
      <t>Oval Cone 8</t>
    </r>
  </si>
  <si>
    <t>43,5 x 26 x 11</t>
  </si>
  <si>
    <r>
      <rPr>
        <b val="1"/>
        <i val="1"/>
        <u val="single"/>
        <sz val="10"/>
        <color indexed="34"/>
        <rFont val="Arial"/>
      </rPr>
      <t>Oval Cone 9</t>
    </r>
  </si>
  <si>
    <t>54 x 26,5 x 15,5</t>
  </si>
  <si>
    <r>
      <rPr>
        <b val="1"/>
        <i val="1"/>
        <u val="single"/>
        <sz val="10"/>
        <color indexed="34"/>
        <rFont val="Arial"/>
      </rPr>
      <t>Oval Cone 10</t>
    </r>
  </si>
  <si>
    <t>62 x 35 x 14</t>
  </si>
  <si>
    <r>
      <rPr>
        <b val="1"/>
        <i val="1"/>
        <u val="single"/>
        <sz val="10"/>
        <color indexed="34"/>
        <rFont val="Arial"/>
      </rPr>
      <t>Oval Cone 10 (DUAL White +...)</t>
    </r>
  </si>
  <si>
    <r>
      <rPr>
        <b val="1"/>
        <i val="1"/>
        <u val="single"/>
        <sz val="10"/>
        <color indexed="34"/>
        <rFont val="Arial"/>
      </rPr>
      <t>Oval Cone 11</t>
    </r>
  </si>
  <si>
    <t>42 x 75 x 19</t>
  </si>
  <si>
    <r>
      <rPr>
        <b val="1"/>
        <i val="1"/>
        <u val="single"/>
        <sz val="10"/>
        <color indexed="34"/>
        <rFont val="Arial"/>
      </rPr>
      <t>Oval Cone 12</t>
    </r>
  </si>
  <si>
    <t>34 x 55 x 16</t>
  </si>
  <si>
    <r>
      <rPr>
        <b val="1"/>
        <i val="1"/>
        <u val="single"/>
        <sz val="10"/>
        <color indexed="34"/>
        <rFont val="Arial"/>
      </rPr>
      <t>Oval Cone 13</t>
    </r>
  </si>
  <si>
    <t>48 x 60 x 16</t>
  </si>
  <si>
    <r>
      <rPr>
        <b val="1"/>
        <i val="1"/>
        <u val="single"/>
        <sz val="10"/>
        <color indexed="34"/>
        <rFont val="Arial"/>
      </rPr>
      <t>Oval Cone 14</t>
    </r>
  </si>
  <si>
    <t>40 x 66 x 18</t>
  </si>
  <si>
    <r>
      <rPr>
        <b val="1"/>
        <i val="1"/>
        <u val="single"/>
        <sz val="10"/>
        <color indexed="34"/>
        <rFont val="Arial"/>
      </rPr>
      <t>Oval Cone 15</t>
    </r>
  </si>
  <si>
    <t>40 x 63 x 15</t>
  </si>
  <si>
    <r>
      <rPr>
        <b val="1"/>
        <i val="1"/>
        <u val="single"/>
        <sz val="10"/>
        <color indexed="34"/>
        <rFont val="Arial"/>
      </rPr>
      <t>Retro Nose 1</t>
    </r>
  </si>
  <si>
    <t>52 x 35 x 26</t>
  </si>
  <si>
    <r>
      <rPr>
        <b val="1"/>
        <i val="1"/>
        <u val="single"/>
        <sz val="10"/>
        <color indexed="34"/>
        <rFont val="Arial"/>
      </rPr>
      <t>Retro Nose 2</t>
    </r>
  </si>
  <si>
    <t>50 x 38 x 33</t>
  </si>
  <si>
    <r>
      <rPr>
        <b val="1"/>
        <i val="1"/>
        <u val="single"/>
        <sz val="10"/>
        <color indexed="34"/>
        <rFont val="Arial"/>
      </rPr>
      <t>Retro Nose 3</t>
    </r>
  </si>
  <si>
    <t>42 x 31 x 26</t>
  </si>
  <si>
    <r>
      <rPr>
        <b val="1"/>
        <i val="1"/>
        <u val="single"/>
        <sz val="10"/>
        <color indexed="34"/>
        <rFont val="Arial"/>
      </rPr>
      <t>Retro Nose 4</t>
    </r>
  </si>
  <si>
    <t>43 x 37 x 33</t>
  </si>
  <si>
    <r>
      <rPr>
        <b val="1"/>
        <i val="1"/>
        <u val="single"/>
        <sz val="10"/>
        <color indexed="34"/>
        <rFont val="Arial"/>
      </rPr>
      <t>Retro Nose 5</t>
    </r>
  </si>
  <si>
    <t>37 x 30 x 22</t>
  </si>
  <si>
    <r>
      <rPr>
        <b val="1"/>
        <i val="1"/>
        <u val="single"/>
        <sz val="10"/>
        <color indexed="34"/>
        <rFont val="Arial"/>
      </rPr>
      <t>Retro Nose 6</t>
    </r>
  </si>
  <si>
    <t>40 x 39 x 32</t>
  </si>
  <si>
    <r>
      <rPr>
        <b val="1"/>
        <i val="1"/>
        <u val="single"/>
        <sz val="10"/>
        <color indexed="34"/>
        <rFont val="Arial"/>
      </rPr>
      <t>Retro Nose 7</t>
    </r>
  </si>
  <si>
    <t>54 x 48 x 40</t>
  </si>
  <si>
    <r>
      <rPr>
        <b val="1"/>
        <i val="1"/>
        <u val="single"/>
        <sz val="10"/>
        <color indexed="34"/>
        <rFont val="Arial"/>
      </rPr>
      <t>Retro Nose 8</t>
    </r>
  </si>
  <si>
    <t>42 x 25,5 x 27</t>
  </si>
  <si>
    <r>
      <rPr>
        <b val="1"/>
        <i val="1"/>
        <u val="single"/>
        <sz val="10"/>
        <color indexed="34"/>
        <rFont val="Arial"/>
      </rPr>
      <t>Retro Nose 9</t>
    </r>
  </si>
  <si>
    <t>39 x 37 x 25</t>
  </si>
  <si>
    <r>
      <rPr>
        <b val="1"/>
        <i val="1"/>
        <u val="single"/>
        <sz val="10"/>
        <color indexed="34"/>
        <rFont val="Arial"/>
      </rPr>
      <t>Retro Nose 10</t>
    </r>
  </si>
  <si>
    <t>42,5 x 35 x 25</t>
  </si>
  <si>
    <t>Oval Cone Pinch 1</t>
  </si>
  <si>
    <t>47,5 x 26 x 14</t>
  </si>
  <si>
    <r>
      <rPr>
        <b val="1"/>
        <i val="1"/>
        <u val="single"/>
        <sz val="10"/>
        <color indexed="34"/>
        <rFont val="Arial"/>
      </rPr>
      <t>Oval Cone Pinch 1 (DUAL White +...)</t>
    </r>
  </si>
  <si>
    <t>Oval Cone Pinch 2</t>
  </si>
  <si>
    <t>62 x 33,5 x 20</t>
  </si>
  <si>
    <r>
      <rPr>
        <b val="1"/>
        <i val="1"/>
        <u val="single"/>
        <sz val="10"/>
        <color indexed="34"/>
        <rFont val="Arial"/>
      </rPr>
      <t>Oval Cone Pinch 2 (DUAL White +...)</t>
    </r>
  </si>
  <si>
    <t>Oval Cone Pinch 3</t>
  </si>
  <si>
    <t>55 x 32 x 15</t>
  </si>
  <si>
    <r>
      <rPr>
        <b val="1"/>
        <i val="1"/>
        <u val="single"/>
        <sz val="10"/>
        <color indexed="34"/>
        <rFont val="Arial"/>
      </rPr>
      <t>Oval Cone Pinch 3 (DUAL White +...)</t>
    </r>
  </si>
  <si>
    <t>Oval Cone Pinch 4</t>
  </si>
  <si>
    <t>58,5 x 38 x 19</t>
  </si>
  <si>
    <r>
      <rPr>
        <b val="1"/>
        <i val="1"/>
        <u val="single"/>
        <sz val="10"/>
        <color indexed="34"/>
        <rFont val="Arial"/>
      </rPr>
      <t>Oval Cone Pinch 4 (DUAL White +...)</t>
    </r>
  </si>
  <si>
    <t>Oval Cone Pinch 5</t>
  </si>
  <si>
    <t>69 x 17 x 17</t>
  </si>
  <si>
    <r>
      <rPr>
        <b val="1"/>
        <i val="1"/>
        <u val="single"/>
        <sz val="10"/>
        <color indexed="34"/>
        <rFont val="Arial"/>
      </rPr>
      <t>Oval Cone Pinch 5 (DUAL White +...)</t>
    </r>
  </si>
  <si>
    <t>Oval Cone Pinch 6</t>
  </si>
  <si>
    <t>85 x 36,5 x 27</t>
  </si>
  <si>
    <r>
      <rPr>
        <b val="1"/>
        <i val="1"/>
        <u val="single"/>
        <sz val="10"/>
        <color indexed="34"/>
        <rFont val="Arial"/>
      </rPr>
      <t>Oval Cone Pinch 6 (DUAL White +...)</t>
    </r>
  </si>
  <si>
    <t>Oval Cone Pinch 7</t>
  </si>
  <si>
    <t>85 x 27,5 x 23</t>
  </si>
  <si>
    <r>
      <rPr>
        <b val="1"/>
        <i val="1"/>
        <u val="single"/>
        <sz val="10"/>
        <color indexed="34"/>
        <rFont val="Arial"/>
      </rPr>
      <t>Oval Cone Pinch 7 (DUAL White +...)</t>
    </r>
  </si>
  <si>
    <t>Oval Cone Pinch 8</t>
  </si>
  <si>
    <t>89,5 x 31,5 x 27</t>
  </si>
  <si>
    <r>
      <rPr>
        <b val="1"/>
        <i val="1"/>
        <u val="single"/>
        <sz val="10"/>
        <color indexed="34"/>
        <rFont val="Arial"/>
      </rPr>
      <t>Oval Cone Pinch 8 (DUAL White +...)</t>
    </r>
  </si>
  <si>
    <t>Oval Cone Pinch 9</t>
  </si>
  <si>
    <t>75,5 x 49 x 18</t>
  </si>
  <si>
    <r>
      <rPr>
        <b val="1"/>
        <i val="1"/>
        <u val="single"/>
        <sz val="10"/>
        <color indexed="34"/>
        <rFont val="Arial"/>
      </rPr>
      <t>Oval Cone Pinch 9 (DUAL White +...)</t>
    </r>
  </si>
  <si>
    <t>Oval Cone Pinch 10</t>
  </si>
  <si>
    <t>80,5 x 50 x 21</t>
  </si>
  <si>
    <r>
      <rPr>
        <b val="1"/>
        <i val="1"/>
        <u val="single"/>
        <sz val="10"/>
        <color indexed="34"/>
        <rFont val="Arial"/>
      </rPr>
      <t>Oval Cone Pinch 10 (DUAL White +...)</t>
    </r>
  </si>
  <si>
    <t xml:space="preserve">Récapitulatif marque ILLUSION </t>
  </si>
  <si>
    <t>VOLX est l'unique fabricant officiel des prises de vitesses IFSC au monde.</t>
  </si>
  <si>
    <t>IFSC (speed holds)</t>
  </si>
  <si>
    <t>Bleu Foncé RAL 5002</t>
  </si>
  <si>
    <t>Jaune RAL 1023</t>
  </si>
  <si>
    <t>Orange RAL 2004</t>
  </si>
  <si>
    <t>Violet RAL 4005 (US)</t>
  </si>
  <si>
    <t>Fluo Rose</t>
  </si>
  <si>
    <t>CHC10x90</t>
  </si>
  <si>
    <r>
      <rPr>
        <u val="single"/>
        <sz val="10"/>
        <color indexed="30"/>
        <rFont val="Arial"/>
      </rPr>
      <t>IFSC OFFICIAL Speed Holds : Pack 15 M</t>
    </r>
  </si>
  <si>
    <t>M/XXL</t>
  </si>
  <si>
    <r>
      <rPr>
        <u val="single"/>
        <sz val="10"/>
        <color indexed="30"/>
        <rFont val="Arial"/>
      </rPr>
      <t>IFSC OFFICIAL Speed Holds : Pack 10 M</t>
    </r>
  </si>
  <si>
    <r>
      <rPr>
        <u val="single"/>
        <sz val="10"/>
        <color indexed="30"/>
        <rFont val="Arial"/>
      </rPr>
      <t>IFSC OFFICIAL Speed holds Hand</t>
    </r>
  </si>
  <si>
    <t>Hand</t>
  </si>
  <si>
    <r>
      <rPr>
        <u val="single"/>
        <sz val="10"/>
        <color indexed="30"/>
        <rFont val="Arial"/>
      </rPr>
      <t>IFSC OFFICIAL Speed holds Foot</t>
    </r>
  </si>
  <si>
    <r>
      <rPr>
        <u val="single"/>
        <sz val="10"/>
        <color indexed="30"/>
        <rFont val="Arial"/>
      </rPr>
      <t>NON Officielle Speed Holds : Pack 15 M</t>
    </r>
  </si>
  <si>
    <r>
      <rPr>
        <u val="single"/>
        <sz val="10"/>
        <color indexed="30"/>
        <rFont val="Arial"/>
      </rPr>
      <t>NON Officielle  Speed Holds : Pack 10 M</t>
    </r>
  </si>
  <si>
    <r>
      <rPr>
        <u val="single"/>
        <sz val="10"/>
        <color indexed="30"/>
        <rFont val="Arial"/>
      </rPr>
      <t>NON Officielle  Speed holds Hand</t>
    </r>
  </si>
  <si>
    <r>
      <rPr>
        <u val="single"/>
        <sz val="10"/>
        <color indexed="30"/>
        <rFont val="Arial"/>
      </rPr>
      <t>NON Officielle  Speed holds Foot</t>
    </r>
  </si>
  <si>
    <t>Total</t>
  </si>
  <si>
    <t>Récapitulatif IFSC Speed Holds</t>
  </si>
</sst>
</file>

<file path=xl/styles.xml><?xml version="1.0" encoding="utf-8"?>
<styleSheet xmlns="http://schemas.openxmlformats.org/spreadsheetml/2006/main">
  <numFmts count="8">
    <numFmt numFmtId="0" formatCode="General"/>
    <numFmt numFmtId="59" formatCode="&quot; &quot;* #,##0.00&quot; € &quot;;&quot;-&quot;* #,##0.00&quot; € &quot;;&quot; &quot;* &quot;-&quot;??&quot; € &quot;"/>
    <numFmt numFmtId="60" formatCode="#,##0.00&quot; €&quot;"/>
    <numFmt numFmtId="61" formatCode="&quot; &quot;* #,##0.00&quot;   &quot;;&quot;-&quot;* #,##0.00&quot;   &quot;;&quot; &quot;* &quot;-&quot;??&quot;   &quot;"/>
    <numFmt numFmtId="62" formatCode="&quot; &quot;* #,##0.00&quot; &quot;[$€-2]&quot; &quot;;&quot;-&quot;* #,##0.00&quot; &quot;[$€-2]&quot; &quot;;&quot; &quot;* &quot;-&quot;??&quot; &quot;[$€-2]&quot; &quot;"/>
    <numFmt numFmtId="63" formatCode="&quot; &quot;* #,##0&quot; € &quot;;&quot;-&quot;* #,##0&quot; € &quot;;&quot; &quot;* &quot;-&quot;??&quot; € &quot;"/>
    <numFmt numFmtId="64" formatCode="0.000"/>
    <numFmt numFmtId="65" formatCode="&quot; &quot;* #,##0&quot; &quot;[$€-2]&quot; &quot;;&quot;-&quot;* #,##0&quot; &quot;[$€-2]&quot; &quot;;&quot; &quot;* &quot;-&quot;??&quot; &quot;[$€-2]&quot; &quot;"/>
  </numFmts>
  <fonts count="71">
    <font>
      <sz val="10"/>
      <color indexed="8"/>
      <name val="Arial"/>
    </font>
    <font>
      <sz val="12"/>
      <color indexed="8"/>
      <name val="Helvetica Neue"/>
    </font>
    <font>
      <sz val="15"/>
      <color indexed="8"/>
      <name val="Calibri"/>
    </font>
    <font>
      <sz val="11"/>
      <color indexed="8"/>
      <name val="Arial"/>
    </font>
    <font>
      <sz val="16"/>
      <color indexed="8"/>
      <name val="Arial"/>
    </font>
    <font>
      <b val="1"/>
      <sz val="14"/>
      <color indexed="11"/>
      <name val="Arial"/>
    </font>
    <font>
      <b val="1"/>
      <sz val="10"/>
      <color indexed="10"/>
      <name val="Arial"/>
    </font>
    <font>
      <sz val="10"/>
      <color indexed="10"/>
      <name val="Arial"/>
    </font>
    <font>
      <sz val="8"/>
      <color indexed="8"/>
      <name val="Tahoma"/>
    </font>
    <font>
      <b val="1"/>
      <sz val="10"/>
      <color indexed="8"/>
      <name val="Arial"/>
    </font>
    <font>
      <b val="1"/>
      <sz val="10"/>
      <color indexed="11"/>
      <name val="Arial"/>
    </font>
    <font>
      <b val="1"/>
      <sz val="11"/>
      <color indexed="10"/>
      <name val="Arial"/>
    </font>
    <font>
      <b val="1"/>
      <i val="1"/>
      <sz val="11"/>
      <color indexed="8"/>
      <name val="Arial"/>
    </font>
    <font>
      <b val="1"/>
      <sz val="20"/>
      <color indexed="8"/>
      <name val="Times New Roman"/>
    </font>
    <font>
      <sz val="11"/>
      <color indexed="8"/>
      <name val="Calibri"/>
    </font>
    <font>
      <sz val="18"/>
      <color indexed="8"/>
      <name val="Calibri"/>
    </font>
    <font>
      <b val="1"/>
      <sz val="11"/>
      <color indexed="8"/>
      <name val="Calibri"/>
    </font>
    <font>
      <b val="1"/>
      <sz val="26"/>
      <color indexed="17"/>
      <name val="Arial"/>
    </font>
    <font>
      <b val="1"/>
      <sz val="24"/>
      <color indexed="17"/>
      <name val="Arial"/>
    </font>
    <font>
      <b val="1"/>
      <sz val="24"/>
      <color indexed="18"/>
      <name val="Arial"/>
    </font>
    <font>
      <b val="1"/>
      <i val="1"/>
      <sz val="20"/>
      <color indexed="18"/>
      <name val="Arial"/>
    </font>
    <font>
      <b val="1"/>
      <sz val="10"/>
      <color indexed="8"/>
      <name val="Ford light"/>
    </font>
    <font>
      <b val="1"/>
      <i val="1"/>
      <sz val="11"/>
      <color indexed="10"/>
      <name val="Arial"/>
    </font>
    <font>
      <sz val="9"/>
      <color indexed="10"/>
      <name val="Arial"/>
    </font>
    <font>
      <b val="1"/>
      <sz val="10"/>
      <color indexed="28"/>
      <name val="Ford Light"/>
    </font>
    <font>
      <b val="1"/>
      <sz val="10"/>
      <color indexed="8"/>
      <name val="Ford Light"/>
    </font>
    <font>
      <b val="1"/>
      <sz val="8"/>
      <color indexed="10"/>
      <name val="Ford light"/>
    </font>
    <font>
      <sz val="8"/>
      <color indexed="10"/>
      <name val="Arial"/>
    </font>
    <font>
      <u val="single"/>
      <sz val="10"/>
      <color indexed="30"/>
      <name val="Arial"/>
    </font>
    <font>
      <b val="1"/>
      <i val="1"/>
      <sz val="20"/>
      <color indexed="17"/>
      <name val="Arial"/>
    </font>
    <font>
      <b val="1"/>
      <sz val="10"/>
      <color indexed="11"/>
      <name val="Ford Light"/>
    </font>
    <font>
      <b val="1"/>
      <i val="1"/>
      <sz val="20"/>
      <color indexed="8"/>
      <name val="Arial"/>
    </font>
    <font>
      <b val="1"/>
      <i val="1"/>
      <sz val="10"/>
      <color indexed="8"/>
      <name val="Arial"/>
    </font>
    <font>
      <b val="1"/>
      <sz val="10"/>
      <color indexed="19"/>
      <name val="Ford Light"/>
    </font>
    <font>
      <b val="1"/>
      <i val="1"/>
      <sz val="22"/>
      <color indexed="31"/>
      <name val="Arial"/>
    </font>
    <font>
      <b val="1"/>
      <i val="1"/>
      <sz val="20"/>
      <color indexed="32"/>
      <name val="Arial"/>
    </font>
    <font>
      <b val="1"/>
      <i val="1"/>
      <sz val="9"/>
      <color indexed="8"/>
      <name val="Arial"/>
    </font>
    <font>
      <b val="1"/>
      <sz val="8"/>
      <color indexed="8"/>
      <name val="Ford light"/>
    </font>
    <font>
      <b val="1"/>
      <sz val="26"/>
      <color indexed="31"/>
      <name val="Arial"/>
    </font>
    <font>
      <u val="single"/>
      <sz val="10"/>
      <color indexed="34"/>
      <name val="Arial"/>
    </font>
    <font>
      <b val="1"/>
      <i val="1"/>
      <sz val="20"/>
      <color indexed="35"/>
      <name val="Arial"/>
    </font>
    <font>
      <b val="1"/>
      <i val="1"/>
      <sz val="20"/>
      <color indexed="36"/>
      <name val="Arial"/>
    </font>
    <font>
      <b val="1"/>
      <i val="1"/>
      <sz val="20"/>
      <color indexed="20"/>
      <name val="Arial"/>
    </font>
    <font>
      <b val="1"/>
      <i val="1"/>
      <sz val="20"/>
      <color indexed="11"/>
      <name val="Arial"/>
    </font>
    <font>
      <b val="1"/>
      <sz val="18"/>
      <color indexed="31"/>
      <name val="Arial"/>
    </font>
    <font>
      <b val="1"/>
      <sz val="18"/>
      <color indexed="23"/>
      <name val="Arial"/>
    </font>
    <font>
      <b val="1"/>
      <i val="1"/>
      <sz val="20"/>
      <color indexed="31"/>
      <name val="Arial"/>
    </font>
    <font>
      <sz val="10"/>
      <color indexed="8"/>
      <name val="Ford light"/>
    </font>
    <font>
      <u val="single"/>
      <sz val="10"/>
      <color indexed="38"/>
      <name val="Arial"/>
    </font>
    <font>
      <b val="1"/>
      <i val="1"/>
      <sz val="20"/>
      <color indexed="23"/>
      <name val="Arial"/>
    </font>
    <font>
      <b val="1"/>
      <sz val="11"/>
      <color indexed="8"/>
      <name val="Arial"/>
    </font>
    <font>
      <sz val="10"/>
      <color indexed="11"/>
      <name val="Arial"/>
    </font>
    <font>
      <b val="1"/>
      <sz val="22"/>
      <color indexed="17"/>
      <name val="Arial"/>
    </font>
    <font>
      <b val="1"/>
      <sz val="22"/>
      <color indexed="11"/>
      <name val="Arial"/>
    </font>
    <font>
      <b val="1"/>
      <sz val="10"/>
      <color indexed="20"/>
      <name val="Ford Light"/>
    </font>
    <font>
      <b val="1"/>
      <i val="1"/>
      <u val="single"/>
      <sz val="10"/>
      <color indexed="34"/>
      <name val="Arial"/>
    </font>
    <font>
      <b val="1"/>
      <i val="1"/>
      <u val="single"/>
      <sz val="10"/>
      <color indexed="11"/>
      <name val="Arial"/>
    </font>
    <font>
      <sz val="8"/>
      <color indexed="8"/>
      <name val="Arial"/>
    </font>
    <font>
      <b val="1"/>
      <sz val="20"/>
      <color indexed="18"/>
      <name val="Arial"/>
    </font>
    <font>
      <sz val="9"/>
      <color indexed="11"/>
      <name val="Arial"/>
    </font>
    <font>
      <sz val="9"/>
      <color indexed="18"/>
      <name val="Arial"/>
    </font>
    <font>
      <sz val="8"/>
      <color indexed="18"/>
      <name val="Arial"/>
    </font>
    <font>
      <sz val="10"/>
      <color indexed="18"/>
      <name val="Arial"/>
    </font>
    <font>
      <b val="1"/>
      <sz val="22"/>
      <color indexed="29"/>
      <name val="Arial"/>
    </font>
    <font>
      <b val="1"/>
      <i val="1"/>
      <sz val="11"/>
      <color indexed="29"/>
      <name val="Arial"/>
    </font>
    <font>
      <b val="1"/>
      <sz val="22"/>
      <color indexed="8"/>
      <name val="Arial"/>
    </font>
    <font>
      <b val="1"/>
      <sz val="9"/>
      <color indexed="8"/>
      <name val="Arial"/>
    </font>
    <font>
      <sz val="8"/>
      <color indexed="8"/>
      <name val="Ford Light"/>
    </font>
    <font>
      <b val="1"/>
      <sz val="10"/>
      <color indexed="34"/>
      <name val="Ford light"/>
    </font>
    <font>
      <b val="1"/>
      <sz val="22"/>
      <color indexed="39"/>
      <name val="Arial"/>
    </font>
    <font>
      <b val="1"/>
      <i val="1"/>
      <u val="single"/>
      <sz val="10"/>
      <color indexed="8"/>
      <name val="Arial"/>
    </font>
  </fonts>
  <fills count="32">
    <fill>
      <patternFill patternType="none"/>
    </fill>
    <fill>
      <patternFill patternType="gray125"/>
    </fill>
    <fill>
      <patternFill patternType="solid">
        <fgColor indexed="10"/>
        <bgColor auto="1"/>
      </patternFill>
    </fill>
    <fill>
      <patternFill patternType="solid">
        <fgColor indexed="11"/>
        <bgColor auto="1"/>
      </patternFill>
    </fill>
    <fill>
      <patternFill patternType="solid">
        <fgColor indexed="13"/>
        <bgColor auto="1"/>
      </patternFill>
    </fill>
    <fill>
      <patternFill patternType="solid">
        <fgColor indexed="14"/>
        <bgColor auto="1"/>
      </patternFill>
    </fill>
    <fill>
      <patternFill patternType="solid">
        <fgColor indexed="15"/>
        <bgColor auto="1"/>
      </patternFill>
    </fill>
    <fill>
      <patternFill patternType="solid">
        <fgColor indexed="8"/>
        <bgColor auto="1"/>
      </patternFill>
    </fill>
    <fill>
      <patternFill patternType="solid">
        <fgColor indexed="16"/>
        <bgColor auto="1"/>
      </patternFill>
    </fill>
    <fill>
      <patternFill patternType="solid">
        <fgColor indexed="19"/>
        <bgColor auto="1"/>
      </patternFill>
    </fill>
    <fill>
      <patternFill patternType="solid">
        <fgColor indexed="20"/>
        <bgColor auto="1"/>
      </patternFill>
    </fill>
    <fill>
      <patternFill patternType="solid">
        <fgColor indexed="21"/>
        <bgColor auto="1"/>
      </patternFill>
    </fill>
    <fill>
      <patternFill patternType="solid">
        <fgColor indexed="18"/>
        <bgColor auto="1"/>
      </patternFill>
    </fill>
    <fill>
      <patternFill patternType="solid">
        <fgColor indexed="22"/>
        <bgColor auto="1"/>
      </patternFill>
    </fill>
    <fill>
      <patternFill patternType="solid">
        <fgColor indexed="23"/>
        <bgColor auto="1"/>
      </patternFill>
    </fill>
    <fill>
      <patternFill patternType="solid">
        <fgColor indexed="24"/>
        <bgColor auto="1"/>
      </patternFill>
    </fill>
    <fill>
      <patternFill patternType="solid">
        <fgColor indexed="25"/>
        <bgColor auto="1"/>
      </patternFill>
    </fill>
    <fill>
      <patternFill patternType="solid">
        <fgColor indexed="26"/>
        <bgColor auto="1"/>
      </patternFill>
    </fill>
    <fill>
      <patternFill patternType="solid">
        <fgColor indexed="27"/>
        <bgColor auto="1"/>
      </patternFill>
    </fill>
    <fill>
      <patternFill patternType="solid">
        <fgColor indexed="29"/>
        <bgColor auto="1"/>
      </patternFill>
    </fill>
    <fill>
      <patternFill patternType="solid">
        <fgColor indexed="17"/>
        <bgColor auto="1"/>
      </patternFill>
    </fill>
    <fill>
      <patternFill patternType="solid">
        <fgColor indexed="33"/>
        <bgColor auto="1"/>
      </patternFill>
    </fill>
    <fill>
      <patternFill patternType="solid">
        <fgColor indexed="37"/>
        <bgColor auto="1"/>
      </patternFill>
    </fill>
    <fill>
      <patternFill patternType="solid">
        <fgColor indexed="39"/>
        <bgColor auto="1"/>
      </patternFill>
    </fill>
    <fill>
      <patternFill patternType="solid">
        <fgColor indexed="31"/>
        <bgColor auto="1"/>
      </patternFill>
    </fill>
    <fill>
      <patternFill patternType="solid">
        <fgColor indexed="40"/>
        <bgColor auto="1"/>
      </patternFill>
    </fill>
    <fill>
      <patternFill patternType="solid">
        <fgColor indexed="38"/>
        <bgColor auto="1"/>
      </patternFill>
    </fill>
    <fill>
      <patternFill patternType="solid">
        <fgColor indexed="41"/>
        <bgColor auto="1"/>
      </patternFill>
    </fill>
    <fill>
      <patternFill patternType="solid">
        <fgColor indexed="35"/>
        <bgColor auto="1"/>
      </patternFill>
    </fill>
    <fill>
      <patternFill patternType="solid">
        <fgColor indexed="42"/>
        <bgColor auto="1"/>
      </patternFill>
    </fill>
    <fill>
      <patternFill patternType="solid">
        <fgColor indexed="34"/>
        <bgColor auto="1"/>
      </patternFill>
    </fill>
    <fill>
      <patternFill patternType="solid">
        <fgColor indexed="43"/>
        <bgColor auto="1"/>
      </patternFill>
    </fill>
  </fills>
  <borders count="78">
    <border>
      <left/>
      <right/>
      <top/>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style="medium">
        <color indexed="8"/>
      </bottom>
      <diagonal/>
    </border>
    <border>
      <left style="thin">
        <color indexed="9"/>
      </left>
      <right style="thin">
        <color indexed="9"/>
      </right>
      <top style="medium">
        <color indexed="8"/>
      </top>
      <bottom style="medium">
        <color indexed="8"/>
      </bottom>
      <diagonal/>
    </border>
    <border>
      <left style="thin">
        <color indexed="9"/>
      </left>
      <right style="thin">
        <color indexed="9"/>
      </right>
      <top style="medium">
        <color indexed="8"/>
      </top>
      <bottom style="thin">
        <color indexed="9"/>
      </bottom>
      <diagonal/>
    </border>
    <border>
      <left style="medium">
        <color indexed="8"/>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medium">
        <color indexed="8"/>
      </left>
      <right style="thin">
        <color indexed="9"/>
      </right>
      <top style="thin">
        <color indexed="9"/>
      </top>
      <bottom style="thin">
        <color indexed="9"/>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medium">
        <color indexed="8"/>
      </right>
      <top style="thin">
        <color indexed="8"/>
      </top>
      <bottom style="thin">
        <color indexed="8"/>
      </bottom>
      <diagonal/>
    </border>
    <border>
      <left style="medium">
        <color indexed="8"/>
      </left>
      <right style="thin">
        <color indexed="8"/>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
      <left style="thin">
        <color indexed="9"/>
      </left>
      <right style="thin">
        <color indexed="9"/>
      </right>
      <top style="medium">
        <color indexed="8"/>
      </top>
      <bottom/>
      <diagonal/>
    </border>
    <border>
      <left style="thin">
        <color indexed="9"/>
      </left>
      <right style="thin">
        <color indexed="9"/>
      </right>
      <top style="thin">
        <color indexed="9"/>
      </top>
      <bottom/>
      <diagonal/>
    </border>
    <border>
      <left style="thin">
        <color indexed="9"/>
      </left>
      <right style="thin">
        <color indexed="9"/>
      </right>
      <top style="thin">
        <color indexed="9"/>
      </top>
      <bottom style="thin">
        <color indexed="12"/>
      </bottom>
      <diagonal/>
    </border>
    <border>
      <left style="medium">
        <color indexed="8"/>
      </left>
      <right/>
      <top/>
      <bottom style="medium">
        <color indexed="8"/>
      </bottom>
      <diagonal/>
    </border>
    <border>
      <left/>
      <right/>
      <top/>
      <bottom style="medium">
        <color indexed="8"/>
      </bottom>
      <diagonal/>
    </border>
    <border>
      <left/>
      <right style="medium">
        <color indexed="8"/>
      </right>
      <top style="thin">
        <color indexed="9"/>
      </top>
      <bottom style="thin">
        <color indexed="9"/>
      </bottom>
      <diagonal/>
    </border>
    <border>
      <left style="medium">
        <color indexed="8"/>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8"/>
      </right>
      <top/>
      <bottom style="medium">
        <color indexed="8"/>
      </bottom>
      <diagonal/>
    </border>
    <border>
      <left style="medium">
        <color indexed="8"/>
      </left>
      <right style="medium">
        <color indexed="8"/>
      </right>
      <top style="thin">
        <color indexed="9"/>
      </top>
      <bottom style="thin">
        <color indexed="9"/>
      </bottom>
      <diagonal/>
    </border>
    <border>
      <left/>
      <right style="medium">
        <color indexed="8"/>
      </right>
      <top/>
      <bottom style="medium">
        <color indexed="8"/>
      </bottom>
      <diagonal/>
    </border>
    <border>
      <left style="medium">
        <color indexed="8"/>
      </left>
      <right style="thin">
        <color indexed="12"/>
      </right>
      <top style="thin">
        <color indexed="9"/>
      </top>
      <bottom style="thin">
        <color indexed="9"/>
      </bottom>
      <diagonal/>
    </border>
    <border>
      <left style="thin">
        <color indexed="12"/>
      </left>
      <right style="thin">
        <color indexed="12"/>
      </right>
      <top style="thin">
        <color indexed="12"/>
      </top>
      <bottom style="thin">
        <color indexed="12"/>
      </bottom>
      <diagonal/>
    </border>
    <border>
      <left style="thin">
        <color indexed="12"/>
      </left>
      <right style="thin">
        <color indexed="9"/>
      </right>
      <top style="thin">
        <color indexed="9"/>
      </top>
      <bottom style="thin">
        <color indexed="9"/>
      </bottom>
      <diagonal/>
    </border>
    <border>
      <left style="thin">
        <color indexed="9"/>
      </left>
      <right style="thin">
        <color indexed="9"/>
      </right>
      <top style="medium">
        <color indexed="8"/>
      </top>
      <bottom style="thin">
        <color indexed="8"/>
      </bottom>
      <diagonal/>
    </border>
    <border>
      <left style="thin">
        <color indexed="9"/>
      </left>
      <right style="thin">
        <color indexed="9"/>
      </right>
      <top style="thin">
        <color indexed="12"/>
      </top>
      <bottom style="thin">
        <color indexed="12"/>
      </bottom>
      <diagonal/>
    </border>
    <border>
      <left style="thin">
        <color indexed="9"/>
      </left>
      <right style="thin">
        <color indexed="8"/>
      </right>
      <top style="thin">
        <color indexed="9"/>
      </top>
      <bottom style="thin">
        <color indexed="8"/>
      </bottom>
      <diagonal/>
    </border>
    <border>
      <left style="thin">
        <color indexed="8"/>
      </left>
      <right style="thin">
        <color indexed="8"/>
      </right>
      <top style="thin">
        <color indexed="9"/>
      </top>
      <bottom style="thin">
        <color indexed="9"/>
      </bottom>
      <diagonal/>
    </border>
    <border>
      <left style="thin">
        <color indexed="8"/>
      </left>
      <right style="thin">
        <color indexed="12"/>
      </right>
      <top style="thin">
        <color indexed="9"/>
      </top>
      <bottom style="thin">
        <color indexed="9"/>
      </bottom>
      <diagonal/>
    </border>
    <border>
      <left style="thin">
        <color indexed="8"/>
      </left>
      <right style="thin">
        <color indexed="9"/>
      </right>
      <top style="thin">
        <color indexed="9"/>
      </top>
      <bottom style="thin">
        <color indexed="9"/>
      </bottom>
      <diagonal/>
    </border>
    <border>
      <left style="thin">
        <color indexed="9"/>
      </left>
      <right style="thin">
        <color indexed="9"/>
      </right>
      <top style="thin">
        <color indexed="8"/>
      </top>
      <bottom style="thin">
        <color indexed="9"/>
      </bottom>
      <diagonal/>
    </border>
    <border>
      <left style="thin">
        <color indexed="9"/>
      </left>
      <right style="thin">
        <color indexed="9"/>
      </right>
      <top style="thin">
        <color indexed="8"/>
      </top>
      <bottom style="medium">
        <color indexed="8"/>
      </bottom>
      <diagonal/>
    </border>
    <border>
      <left style="thin">
        <color indexed="9"/>
      </left>
      <right style="medium">
        <color indexed="8"/>
      </right>
      <top style="thin">
        <color indexed="9"/>
      </top>
      <bottom style="thin">
        <color indexed="9"/>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
      <left style="thin">
        <color indexed="9"/>
      </left>
      <right style="thin">
        <color indexed="9"/>
      </right>
      <top style="thin">
        <color indexed="12"/>
      </top>
      <bottom style="thin">
        <color indexed="9"/>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style="medium">
        <color indexed="8"/>
      </right>
      <top style="medium">
        <color indexed="8"/>
      </top>
      <bottom style="medium">
        <color indexed="8"/>
      </bottom>
      <diagonal/>
    </border>
    <border>
      <left style="thin">
        <color indexed="9"/>
      </left>
      <right style="thin">
        <color indexed="8"/>
      </right>
      <top style="thin">
        <color indexed="9"/>
      </top>
      <bottom style="thin">
        <color indexed="9"/>
      </bottom>
      <diagonal/>
    </border>
    <border>
      <left style="thin">
        <color indexed="9"/>
      </left>
      <right style="thin">
        <color indexed="9"/>
      </right>
      <top style="thin">
        <color indexed="9"/>
      </top>
      <bottom style="thin">
        <color indexed="8"/>
      </bottom>
      <diagonal/>
    </border>
    <border>
      <left style="medium">
        <color indexed="8"/>
      </left>
      <right style="medium">
        <color indexed="8"/>
      </right>
      <top style="medium">
        <color indexed="8"/>
      </top>
      <bottom style="thin">
        <color indexed="8"/>
      </bottom>
      <diagonal/>
    </border>
    <border>
      <left style="medium">
        <color indexed="8"/>
      </left>
      <right style="thin">
        <color indexed="8"/>
      </right>
      <top style="medium">
        <color indexed="8"/>
      </top>
      <bottom style="thin">
        <color indexed="9"/>
      </bottom>
      <diagonal/>
    </border>
    <border>
      <left style="medium">
        <color indexed="8"/>
      </left>
      <right style="thin">
        <color indexed="8"/>
      </right>
      <top style="thin">
        <color indexed="9"/>
      </top>
      <bottom style="thin">
        <color indexed="9"/>
      </bottom>
      <diagonal/>
    </border>
    <border>
      <left style="thin">
        <color indexed="9"/>
      </left>
      <right style="medium">
        <color indexed="8"/>
      </right>
      <top style="thin">
        <color indexed="8"/>
      </top>
      <bottom style="thin">
        <color indexed="9"/>
      </bottom>
      <diagonal/>
    </border>
    <border>
      <left style="medium">
        <color indexed="8"/>
      </left>
      <right style="thin">
        <color indexed="9"/>
      </right>
      <top style="medium">
        <color indexed="8"/>
      </top>
      <bottom style="medium">
        <color indexed="8"/>
      </bottom>
      <diagonal/>
    </border>
    <border>
      <left style="thin">
        <color indexed="9"/>
      </left>
      <right style="medium">
        <color indexed="8"/>
      </right>
      <top style="medium">
        <color indexed="8"/>
      </top>
      <bottom style="medium">
        <color indexed="8"/>
      </bottom>
      <diagonal/>
    </border>
    <border>
      <left style="thin">
        <color indexed="8"/>
      </left>
      <right style="thin">
        <color indexed="9"/>
      </right>
      <top style="medium">
        <color indexed="8"/>
      </top>
      <bottom style="medium">
        <color indexed="8"/>
      </bottom>
      <diagonal/>
    </border>
    <border>
      <left style="thin">
        <color indexed="9"/>
      </left>
      <right style="thin">
        <color indexed="8"/>
      </right>
      <top style="medium">
        <color indexed="8"/>
      </top>
      <bottom style="medium">
        <color indexed="8"/>
      </bottom>
      <diagonal/>
    </border>
    <border>
      <left/>
      <right style="thin">
        <color indexed="9"/>
      </right>
      <top style="thin">
        <color indexed="9"/>
      </top>
      <bottom style="thin">
        <color indexed="9"/>
      </bottom>
      <diagonal/>
    </border>
    <border>
      <left style="medium">
        <color indexed="8"/>
      </left>
      <right/>
      <top/>
      <bottom/>
      <diagonal/>
    </border>
    <border>
      <left/>
      <right/>
      <top/>
      <bottom/>
      <diagonal/>
    </border>
    <border>
      <left style="thin">
        <color indexed="9"/>
      </left>
      <right style="thin">
        <color indexed="9"/>
      </right>
      <top/>
      <bottom style="medium">
        <color indexed="8"/>
      </bottom>
      <diagonal/>
    </border>
    <border>
      <left style="thin">
        <color indexed="8"/>
      </left>
      <right style="thin">
        <color indexed="8"/>
      </right>
      <top style="thin">
        <color indexed="9"/>
      </top>
      <bottom style="medium">
        <color indexed="8"/>
      </bottom>
      <diagonal/>
    </border>
    <border>
      <left style="thin">
        <color indexed="8"/>
      </left>
      <right style="thin">
        <color indexed="8"/>
      </right>
      <top style="medium">
        <color indexed="8"/>
      </top>
      <bottom/>
      <diagonal/>
    </border>
    <border>
      <left style="thin">
        <color indexed="8"/>
      </left>
      <right style="thin">
        <color indexed="8"/>
      </right>
      <top style="medium">
        <color indexed="8"/>
      </top>
      <bottom style="thin">
        <color indexed="9"/>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medium">
        <color indexed="8"/>
      </top>
      <bottom style="medium">
        <color indexed="8"/>
      </bottom>
      <diagonal/>
    </border>
    <border>
      <left/>
      <right style="thin">
        <color indexed="8"/>
      </right>
      <top style="medium">
        <color indexed="8"/>
      </top>
      <bottom style="medium">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9"/>
      </left>
      <right style="medium">
        <color indexed="8"/>
      </right>
      <top style="medium">
        <color indexed="8"/>
      </top>
      <bottom style="thin">
        <color indexed="9"/>
      </bottom>
      <diagonal/>
    </border>
    <border>
      <left style="medium">
        <color indexed="8"/>
      </left>
      <right/>
      <top style="medium">
        <color indexed="8"/>
      </top>
      <bottom style="thin">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medium">
        <color indexed="8"/>
      </left>
      <right style="medium">
        <color indexed="8"/>
      </right>
      <top style="medium">
        <color indexed="8"/>
      </top>
      <bottom/>
      <diagonal/>
    </border>
    <border>
      <left style="thin">
        <color indexed="8"/>
      </left>
      <right style="medium">
        <color indexed="8"/>
      </right>
      <top style="thin">
        <color indexed="9"/>
      </top>
      <bottom style="thin">
        <color indexed="9"/>
      </bottom>
      <diagonal/>
    </border>
    <border>
      <left style="medium">
        <color indexed="8"/>
      </left>
      <right style="thin">
        <color indexed="8"/>
      </right>
      <top/>
      <bottom style="thin">
        <color indexed="8"/>
      </bottom>
      <diagonal/>
    </border>
    <border>
      <left style="medium">
        <color indexed="8"/>
      </left>
      <right style="medium">
        <color indexed="8"/>
      </right>
      <top style="thin">
        <color indexed="8"/>
      </top>
      <bottom style="medium">
        <color indexed="8"/>
      </bottom>
      <diagonal/>
    </border>
  </borders>
  <cellStyleXfs count="1">
    <xf numFmtId="0" fontId="0" applyNumberFormat="0" applyFont="1" applyFill="0" applyBorder="0" applyAlignment="1" applyProtection="0">
      <alignment vertical="bottom"/>
    </xf>
  </cellStyleXfs>
  <cellXfs count="742">
    <xf numFmtId="0" fontId="0" applyNumberFormat="0" applyFont="1" applyFill="0" applyBorder="0" applyAlignment="1" applyProtection="0">
      <alignment vertical="bottom"/>
    </xf>
    <xf numFmtId="0" fontId="0" applyNumberFormat="1" applyFont="1" applyFill="0" applyBorder="0" applyAlignment="1" applyProtection="0">
      <alignment vertical="bottom"/>
    </xf>
    <xf numFmtId="0" fontId="0" borderId="1" applyNumberFormat="0" applyFont="1" applyFill="0" applyBorder="1" applyAlignment="1" applyProtection="0">
      <alignment vertical="bottom"/>
    </xf>
    <xf numFmtId="0" fontId="0" fillId="2" borderId="1" applyNumberFormat="0" applyFont="1" applyFill="1" applyBorder="1" applyAlignment="1" applyProtection="0">
      <alignment vertical="bottom"/>
    </xf>
    <xf numFmtId="0" fontId="0" borderId="1" applyNumberFormat="0" applyFont="1" applyFill="0" applyBorder="1" applyAlignment="1" applyProtection="0">
      <alignment horizontal="center" vertical="bottom"/>
    </xf>
    <xf numFmtId="0" fontId="0" borderId="2" applyNumberFormat="0" applyFont="1" applyFill="0" applyBorder="1" applyAlignment="1" applyProtection="0">
      <alignment horizontal="center" vertical="bottom"/>
    </xf>
    <xf numFmtId="0" fontId="3" fillId="2" borderId="3" applyNumberFormat="0" applyFont="1" applyFill="1" applyBorder="1" applyAlignment="1" applyProtection="0">
      <alignment horizontal="center" vertical="center"/>
    </xf>
    <xf numFmtId="0" fontId="3" fillId="2" borderId="4" applyNumberFormat="0" applyFont="1" applyFill="1" applyBorder="1" applyAlignment="1" applyProtection="0">
      <alignment horizontal="center" vertical="center"/>
    </xf>
    <xf numFmtId="0" fontId="4" fillId="2" borderId="4" applyNumberFormat="0" applyFont="1" applyFill="1" applyBorder="1" applyAlignment="1" applyProtection="0">
      <alignment horizontal="center" vertical="center" wrapText="1"/>
    </xf>
    <xf numFmtId="0" fontId="4" fillId="2" borderId="1" applyNumberFormat="0" applyFont="1" applyFill="1" applyBorder="1" applyAlignment="1" applyProtection="0">
      <alignment vertical="center" wrapText="1"/>
    </xf>
    <xf numFmtId="49" fontId="5" fillId="2" borderId="5" applyNumberFormat="1" applyFont="1" applyFill="1" applyBorder="1" applyAlignment="1" applyProtection="0">
      <alignment horizontal="center" vertical="center"/>
    </xf>
    <xf numFmtId="0" fontId="3" fillId="2" borderId="6" applyNumberFormat="0" applyFont="1" applyFill="1" applyBorder="1" applyAlignment="1" applyProtection="0">
      <alignment horizontal="center" vertical="center"/>
    </xf>
    <xf numFmtId="49" fontId="3" fillId="2" borderId="7" applyNumberFormat="1" applyFont="1" applyFill="1" applyBorder="1" applyAlignment="1" applyProtection="0">
      <alignment horizontal="center" vertical="center"/>
    </xf>
    <xf numFmtId="0" fontId="3" fillId="2" borderId="8" applyNumberFormat="0" applyFont="1" applyFill="1" applyBorder="1" applyAlignment="1" applyProtection="0">
      <alignment horizontal="center" vertical="center"/>
    </xf>
    <xf numFmtId="0" fontId="4" fillId="2" borderId="1" applyNumberFormat="0" applyFont="1" applyFill="1" applyBorder="1" applyAlignment="1" applyProtection="0">
      <alignment horizontal="center" vertical="center" wrapText="1"/>
    </xf>
    <xf numFmtId="0" fontId="3" fillId="2" borderId="9" applyNumberFormat="0" applyFont="1" applyFill="1" applyBorder="1" applyAlignment="1" applyProtection="0">
      <alignment horizontal="center" vertical="center"/>
    </xf>
    <xf numFmtId="0" fontId="3" fillId="2" borderId="10" applyNumberFormat="0" applyFont="1" applyFill="1" applyBorder="1" applyAlignment="1" applyProtection="0">
      <alignment horizontal="center" vertical="center"/>
    </xf>
    <xf numFmtId="0" fontId="3" fillId="2" borderId="11" applyNumberFormat="0" applyFont="1" applyFill="1" applyBorder="1" applyAlignment="1" applyProtection="0">
      <alignment horizontal="center" vertical="center"/>
    </xf>
    <xf numFmtId="0" fontId="3" fillId="2" borderId="12" applyNumberFormat="0" applyFont="1" applyFill="1" applyBorder="1" applyAlignment="1" applyProtection="0">
      <alignment horizontal="center" vertical="center"/>
    </xf>
    <xf numFmtId="0" fontId="3" fillId="2" borderId="13" applyNumberFormat="0" applyFont="1" applyFill="1" applyBorder="1" applyAlignment="1" applyProtection="0">
      <alignment horizontal="center" vertical="center"/>
    </xf>
    <xf numFmtId="0" fontId="3" fillId="2" borderId="14" applyNumberFormat="0" applyFont="1" applyFill="1" applyBorder="1" applyAlignment="1" applyProtection="0">
      <alignment horizontal="center" vertical="center"/>
    </xf>
    <xf numFmtId="0" fontId="0" borderId="15" applyNumberFormat="0" applyFont="1" applyFill="0" applyBorder="1" applyAlignment="1" applyProtection="0">
      <alignment vertical="bottom"/>
    </xf>
    <xf numFmtId="0" fontId="0" borderId="16" applyNumberFormat="0" applyFont="1" applyFill="0" applyBorder="1" applyAlignment="1" applyProtection="0">
      <alignment vertical="bottom"/>
    </xf>
    <xf numFmtId="0" fontId="0" borderId="17" applyNumberFormat="0" applyFont="1" applyFill="0" applyBorder="1" applyAlignment="1" applyProtection="0">
      <alignment vertical="bottom"/>
    </xf>
    <xf numFmtId="49" fontId="6" fillId="3" borderId="18" applyNumberFormat="1" applyFont="1" applyFill="1" applyBorder="1" applyAlignment="1" applyProtection="0">
      <alignment horizontal="center" vertical="bottom"/>
    </xf>
    <xf numFmtId="0" fontId="6" fillId="3" borderId="19" applyNumberFormat="0" applyFont="1" applyFill="1" applyBorder="1" applyAlignment="1" applyProtection="0">
      <alignment horizontal="center" vertical="bottom"/>
    </xf>
    <xf numFmtId="0" fontId="0" borderId="20" applyNumberFormat="0" applyFont="1" applyFill="0" applyBorder="1" applyAlignment="1" applyProtection="0">
      <alignment vertical="bottom"/>
    </xf>
    <xf numFmtId="49" fontId="6" fillId="3" borderId="21" applyNumberFormat="1" applyFont="1" applyFill="1" applyBorder="1" applyAlignment="1" applyProtection="0">
      <alignment horizontal="center" vertical="bottom"/>
    </xf>
    <xf numFmtId="0" fontId="6" fillId="3" borderId="22" applyNumberFormat="0" applyFont="1" applyFill="1" applyBorder="1" applyAlignment="1" applyProtection="0">
      <alignment horizontal="center" vertical="bottom"/>
    </xf>
    <xf numFmtId="0" fontId="6" fillId="3" borderId="23" applyNumberFormat="0" applyFont="1" applyFill="1" applyBorder="1" applyAlignment="1" applyProtection="0">
      <alignment horizontal="center" vertical="bottom"/>
    </xf>
    <xf numFmtId="0" fontId="0" borderId="24" applyNumberFormat="0" applyFont="1" applyFill="0" applyBorder="1" applyAlignment="1" applyProtection="0">
      <alignment vertical="bottom"/>
    </xf>
    <xf numFmtId="0" fontId="6" fillId="3" borderId="25" applyNumberFormat="0" applyFont="1" applyFill="1" applyBorder="1" applyAlignment="1" applyProtection="0">
      <alignment horizontal="center" vertical="bottom"/>
    </xf>
    <xf numFmtId="0" fontId="7" borderId="26" applyNumberFormat="0" applyFont="1" applyFill="0" applyBorder="1" applyAlignment="1" applyProtection="0">
      <alignment vertical="bottom"/>
    </xf>
    <xf numFmtId="49" fontId="8" fillId="4" borderId="27" applyNumberFormat="1" applyFont="1" applyFill="1" applyBorder="1" applyAlignment="1" applyProtection="0">
      <alignment horizontal="center" vertical="center" readingOrder="1"/>
    </xf>
    <xf numFmtId="0" fontId="0" fillId="2" borderId="28" applyNumberFormat="0" applyFont="1" applyFill="1" applyBorder="1" applyAlignment="1" applyProtection="0">
      <alignment vertical="bottom"/>
    </xf>
    <xf numFmtId="0" fontId="0" borderId="4" applyNumberFormat="0" applyFont="1" applyFill="0" applyBorder="1" applyAlignment="1" applyProtection="0">
      <alignment vertical="bottom"/>
    </xf>
    <xf numFmtId="0" fontId="0" borderId="29" applyNumberFormat="0" applyFont="1" applyFill="0" applyBorder="1" applyAlignment="1" applyProtection="0">
      <alignment vertical="bottom"/>
    </xf>
    <xf numFmtId="0" fontId="9" borderId="29" applyNumberFormat="0" applyFont="1" applyFill="0" applyBorder="1" applyAlignment="1" applyProtection="0">
      <alignment vertical="bottom"/>
    </xf>
    <xf numFmtId="49" fontId="8" fillId="2" borderId="30" applyNumberFormat="1" applyFont="1" applyFill="1" applyBorder="1" applyAlignment="1" applyProtection="0">
      <alignment horizontal="left" vertical="center" readingOrder="1"/>
    </xf>
    <xf numFmtId="59" fontId="8" fillId="2" borderId="30" applyNumberFormat="1" applyFont="1" applyFill="1" applyBorder="1" applyAlignment="1" applyProtection="0">
      <alignment horizontal="right" vertical="center" readingOrder="1"/>
    </xf>
    <xf numFmtId="0" fontId="0" borderId="31" applyNumberFormat="0" applyFont="1" applyFill="0" applyBorder="1" applyAlignment="1" applyProtection="0">
      <alignment vertical="bottom"/>
    </xf>
    <xf numFmtId="49" fontId="9" borderId="10" applyNumberFormat="1" applyFont="1" applyFill="0" applyBorder="1" applyAlignment="1" applyProtection="0">
      <alignment horizontal="center" vertical="bottom"/>
    </xf>
    <xf numFmtId="0" fontId="0" borderId="32" applyNumberFormat="0" applyFont="1" applyFill="0" applyBorder="1" applyAlignment="1" applyProtection="0">
      <alignment vertical="bottom"/>
    </xf>
    <xf numFmtId="49" fontId="9" fillId="5" borderId="10" applyNumberFormat="1" applyFont="1" applyFill="1" applyBorder="1" applyAlignment="1" applyProtection="0">
      <alignment horizontal="center" vertical="bottom"/>
    </xf>
    <xf numFmtId="0" fontId="9" borderId="33" applyNumberFormat="0" applyFont="1" applyFill="0" applyBorder="1" applyAlignment="1" applyProtection="0">
      <alignment horizontal="center" vertical="bottom"/>
    </xf>
    <xf numFmtId="49" fontId="8" fillId="2" borderId="27" applyNumberFormat="1" applyFont="1" applyFill="1" applyBorder="1" applyAlignment="1" applyProtection="0">
      <alignment horizontal="left" vertical="center" readingOrder="1"/>
    </xf>
    <xf numFmtId="59" fontId="8" fillId="2" borderId="27" applyNumberFormat="1" applyFont="1" applyFill="1" applyBorder="1" applyAlignment="1" applyProtection="0">
      <alignment horizontal="right" vertical="center" readingOrder="1"/>
    </xf>
    <xf numFmtId="59" fontId="0" borderId="10" applyNumberFormat="1" applyFont="1" applyFill="0" applyBorder="1" applyAlignment="1" applyProtection="0">
      <alignment vertical="bottom"/>
    </xf>
    <xf numFmtId="1" fontId="0" borderId="10" applyNumberFormat="1" applyFont="1" applyFill="0" applyBorder="1" applyAlignment="1" applyProtection="0">
      <alignment vertical="bottom"/>
    </xf>
    <xf numFmtId="9" fontId="0" borderId="10" applyNumberFormat="1" applyFont="1" applyFill="0" applyBorder="1" applyAlignment="1" applyProtection="0">
      <alignment vertical="bottom"/>
    </xf>
    <xf numFmtId="49" fontId="9" fillId="5" borderId="10" applyNumberFormat="1" applyFont="1" applyFill="1" applyBorder="1" applyAlignment="1" applyProtection="0">
      <alignment horizontal="left" vertical="bottom"/>
    </xf>
    <xf numFmtId="9" fontId="0" fillId="5" borderId="10" applyNumberFormat="1" applyFont="1" applyFill="1" applyBorder="1" applyAlignment="1" applyProtection="0">
      <alignment vertical="bottom"/>
    </xf>
    <xf numFmtId="1" fontId="0" borderId="33" applyNumberFormat="1" applyFont="1" applyFill="0" applyBorder="1" applyAlignment="1" applyProtection="0">
      <alignment vertical="bottom"/>
    </xf>
    <xf numFmtId="9" fontId="0" borderId="33" applyNumberFormat="1" applyFont="1" applyFill="0" applyBorder="1" applyAlignment="1" applyProtection="0">
      <alignment vertical="bottom"/>
    </xf>
    <xf numFmtId="0" fontId="0" borderId="34" applyNumberFormat="0" applyFont="1" applyFill="0" applyBorder="1" applyAlignment="1" applyProtection="0">
      <alignment vertical="bottom"/>
    </xf>
    <xf numFmtId="49" fontId="9" fillId="6" borderId="10" applyNumberFormat="1" applyFont="1" applyFill="1" applyBorder="1" applyAlignment="1" applyProtection="0">
      <alignment horizontal="center" vertical="bottom"/>
    </xf>
    <xf numFmtId="59" fontId="0" fillId="6" borderId="10" applyNumberFormat="1" applyFont="1" applyFill="1" applyBorder="1" applyAlignment="1" applyProtection="0">
      <alignment vertical="bottom"/>
    </xf>
    <xf numFmtId="1" fontId="0" fillId="6" borderId="10" applyNumberFormat="1" applyFont="1" applyFill="1" applyBorder="1" applyAlignment="1" applyProtection="0">
      <alignment vertical="bottom"/>
    </xf>
    <xf numFmtId="9" fontId="0" fillId="6" borderId="10" applyNumberFormat="1" applyFont="1" applyFill="1" applyBorder="1" applyAlignment="1" applyProtection="0">
      <alignment vertical="bottom"/>
    </xf>
    <xf numFmtId="0" fontId="9" fillId="5" borderId="10" applyNumberFormat="0" applyFont="1" applyFill="1" applyBorder="1" applyAlignment="1" applyProtection="0">
      <alignment horizontal="left" vertical="bottom"/>
    </xf>
    <xf numFmtId="0" fontId="0" fillId="5" borderId="10" applyNumberFormat="0" applyFont="1" applyFill="1" applyBorder="1" applyAlignment="1" applyProtection="0">
      <alignment horizontal="left" vertical="bottom"/>
    </xf>
    <xf numFmtId="49" fontId="0" fillId="5" borderId="10" applyNumberFormat="1" applyFont="1" applyFill="1" applyBorder="1" applyAlignment="1" applyProtection="0">
      <alignment horizontal="left" vertical="bottom"/>
    </xf>
    <xf numFmtId="9" fontId="0" fillId="7" borderId="10" applyNumberFormat="1" applyFont="1" applyFill="1" applyBorder="1" applyAlignment="1" applyProtection="0">
      <alignment vertical="bottom"/>
    </xf>
    <xf numFmtId="0" fontId="0" borderId="35" applyNumberFormat="0" applyFont="1" applyFill="0" applyBorder="1" applyAlignment="1" applyProtection="0">
      <alignment vertical="bottom"/>
    </xf>
    <xf numFmtId="9" fontId="0" borderId="35" applyNumberFormat="1" applyFont="1" applyFill="0" applyBorder="1" applyAlignment="1" applyProtection="0">
      <alignment vertical="bottom"/>
    </xf>
    <xf numFmtId="49" fontId="10" borderId="10" applyNumberFormat="1" applyFont="1" applyFill="0" applyBorder="1" applyAlignment="1" applyProtection="0">
      <alignment horizontal="center" vertical="bottom"/>
    </xf>
    <xf numFmtId="59" fontId="10" borderId="10" applyNumberFormat="1" applyFont="1" applyFill="0" applyBorder="1" applyAlignment="1" applyProtection="0">
      <alignment vertical="bottom"/>
    </xf>
    <xf numFmtId="2" fontId="10" borderId="10" applyNumberFormat="1" applyFont="1" applyFill="0" applyBorder="1" applyAlignment="1" applyProtection="0">
      <alignment vertical="bottom"/>
    </xf>
    <xf numFmtId="9" fontId="10" borderId="10" applyNumberFormat="1" applyFont="1" applyFill="0" applyBorder="1" applyAlignment="1" applyProtection="0">
      <alignment vertical="bottom"/>
    </xf>
    <xf numFmtId="0" fontId="10" borderId="35" applyNumberFormat="0" applyFont="1" applyFill="0" applyBorder="1" applyAlignment="1" applyProtection="0">
      <alignment horizontal="center" vertical="bottom"/>
    </xf>
    <xf numFmtId="0" fontId="0" borderId="36" applyNumberFormat="0" applyFont="1" applyFill="0" applyBorder="1" applyAlignment="1" applyProtection="0">
      <alignment vertical="bottom"/>
    </xf>
    <xf numFmtId="0" fontId="0" borderId="2" applyNumberFormat="0" applyFont="1" applyFill="0" applyBorder="1" applyAlignment="1" applyProtection="0">
      <alignment vertical="bottom"/>
    </xf>
    <xf numFmtId="9" fontId="0" borderId="1" applyNumberFormat="1" applyFont="1" applyFill="0" applyBorder="1" applyAlignment="1" applyProtection="0">
      <alignment vertical="bottom"/>
    </xf>
    <xf numFmtId="0" fontId="10" borderId="37" applyNumberFormat="0" applyFont="1" applyFill="0" applyBorder="1" applyAlignment="1" applyProtection="0">
      <alignment horizontal="center" vertical="bottom"/>
    </xf>
    <xf numFmtId="49" fontId="11" fillId="3" borderId="38" applyNumberFormat="1" applyFont="1" applyFill="1" applyBorder="1" applyAlignment="1" applyProtection="0">
      <alignment horizontal="center" vertical="bottom"/>
    </xf>
    <xf numFmtId="0" fontId="11" fillId="3" borderId="39" applyNumberFormat="0" applyFont="1" applyFill="1" applyBorder="1" applyAlignment="1" applyProtection="0">
      <alignment horizontal="center" vertical="bottom"/>
    </xf>
    <xf numFmtId="0" fontId="11" fillId="3" borderId="40" applyNumberFormat="0" applyFont="1" applyFill="1" applyBorder="1" applyAlignment="1" applyProtection="0">
      <alignment horizontal="center" vertical="bottom"/>
    </xf>
    <xf numFmtId="0" fontId="0" borderId="8" applyNumberFormat="0" applyFont="1" applyFill="0" applyBorder="1" applyAlignment="1" applyProtection="0">
      <alignment vertical="bottom"/>
    </xf>
    <xf numFmtId="0" fontId="0" borderId="3" applyNumberFormat="0" applyFont="1" applyFill="0" applyBorder="1" applyAlignment="1" applyProtection="0">
      <alignment vertical="bottom"/>
    </xf>
    <xf numFmtId="0" fontId="0" borderId="41" applyNumberFormat="0" applyFont="1" applyFill="0" applyBorder="1" applyAlignment="1" applyProtection="0">
      <alignment vertical="bottom"/>
    </xf>
    <xf numFmtId="0" fontId="0" borderId="37" applyNumberFormat="0" applyFont="1" applyFill="0" applyBorder="1" applyAlignment="1" applyProtection="0">
      <alignment vertical="bottom"/>
    </xf>
    <xf numFmtId="49" fontId="12" fillId="8" borderId="42" applyNumberFormat="1" applyFont="1" applyFill="1" applyBorder="1" applyAlignment="1" applyProtection="0">
      <alignment horizontal="center" vertical="center" wrapText="1"/>
    </xf>
    <xf numFmtId="49" fontId="12" fillId="8" borderId="43" applyNumberFormat="1" applyFont="1" applyFill="1" applyBorder="1" applyAlignment="1" applyProtection="0">
      <alignment horizontal="center" vertical="center" wrapText="1"/>
    </xf>
    <xf numFmtId="49" fontId="12" fillId="8" borderId="44" applyNumberFormat="1" applyFont="1" applyFill="1" applyBorder="1" applyAlignment="1" applyProtection="0">
      <alignment horizontal="center" vertical="center" wrapText="1"/>
    </xf>
    <xf numFmtId="49" fontId="12" fillId="8" borderId="45" applyNumberFormat="1" applyFont="1" applyFill="1" applyBorder="1" applyAlignment="1" applyProtection="0">
      <alignment horizontal="center" vertical="center" wrapText="1"/>
    </xf>
    <xf numFmtId="1" fontId="0" borderId="45" applyNumberFormat="1" applyFont="1" applyFill="0" applyBorder="1" applyAlignment="1" applyProtection="0">
      <alignment horizontal="center" vertical="bottom"/>
    </xf>
    <xf numFmtId="1" fontId="10" borderId="45" applyNumberFormat="1" applyFont="1" applyFill="0" applyBorder="1" applyAlignment="1" applyProtection="0">
      <alignment horizontal="center" vertical="bottom"/>
    </xf>
    <xf numFmtId="9" fontId="0" borderId="45" applyNumberFormat="1" applyFont="1" applyFill="0" applyBorder="1" applyAlignment="1" applyProtection="0">
      <alignment horizontal="center" vertical="bottom"/>
    </xf>
    <xf numFmtId="9" fontId="10" borderId="45" applyNumberFormat="1" applyFont="1" applyFill="0" applyBorder="1" applyAlignment="1" applyProtection="0">
      <alignment horizontal="center" vertical="bottom"/>
    </xf>
    <xf numFmtId="0" fontId="0" borderId="46" applyNumberFormat="0" applyFont="1" applyFill="0" applyBorder="1" applyAlignment="1" applyProtection="0">
      <alignment vertical="bottom"/>
    </xf>
    <xf numFmtId="49" fontId="11" fillId="3" borderId="10" applyNumberFormat="1" applyFont="1" applyFill="1" applyBorder="1" applyAlignment="1" applyProtection="0">
      <alignment horizontal="center" vertical="bottom"/>
    </xf>
    <xf numFmtId="0" fontId="11" fillId="3" borderId="10" applyNumberFormat="0" applyFont="1" applyFill="1" applyBorder="1" applyAlignment="1" applyProtection="0">
      <alignment horizontal="center" vertical="bottom"/>
    </xf>
    <xf numFmtId="49" fontId="0" borderId="10" applyNumberFormat="1" applyFont="1" applyFill="0" applyBorder="1" applyAlignment="1" applyProtection="0">
      <alignment vertical="bottom"/>
    </xf>
    <xf numFmtId="0" fontId="0" borderId="10" applyNumberFormat="1" applyFont="1" applyFill="0" applyBorder="1" applyAlignment="1" applyProtection="0">
      <alignment vertical="bottom"/>
    </xf>
    <xf numFmtId="0" fontId="0" applyNumberFormat="1" applyFont="1" applyFill="0" applyBorder="0" applyAlignment="1" applyProtection="0">
      <alignment vertical="bottom"/>
    </xf>
    <xf numFmtId="0" fontId="17" borderId="2" applyNumberFormat="0" applyFont="1" applyFill="0" applyBorder="1" applyAlignment="1" applyProtection="0">
      <alignment vertical="bottom"/>
    </xf>
    <xf numFmtId="0" fontId="17" fillId="2" borderId="2" applyNumberFormat="0" applyFont="1" applyFill="1" applyBorder="1" applyAlignment="1" applyProtection="0">
      <alignment vertical="bottom"/>
    </xf>
    <xf numFmtId="49" fontId="18" fillId="2" borderId="2" applyNumberFormat="1" applyFont="1" applyFill="1" applyBorder="1" applyAlignment="1" applyProtection="0">
      <alignment horizontal="center" vertical="bottom" wrapText="1"/>
    </xf>
    <xf numFmtId="0" fontId="18" fillId="2" borderId="2" applyNumberFormat="0" applyFont="1" applyFill="1" applyBorder="1" applyAlignment="1" applyProtection="0">
      <alignment horizontal="center" vertical="bottom" wrapText="1"/>
    </xf>
    <xf numFmtId="0" fontId="0" borderId="47" applyNumberFormat="0" applyFont="1" applyFill="0" applyBorder="1" applyAlignment="1" applyProtection="0">
      <alignment vertical="bottom"/>
    </xf>
    <xf numFmtId="0" fontId="0" fillId="2" borderId="47" applyNumberFormat="0" applyFont="1" applyFill="1" applyBorder="1" applyAlignment="1" applyProtection="0">
      <alignment vertical="bottom"/>
    </xf>
    <xf numFmtId="49" fontId="20" fillId="2" borderId="48" applyNumberFormat="1" applyFont="1" applyFill="1" applyBorder="1" applyAlignment="1" applyProtection="0">
      <alignment horizontal="center" vertical="center" wrapText="1"/>
    </xf>
    <xf numFmtId="49" fontId="12" fillId="2" borderId="48" applyNumberFormat="1" applyFont="1" applyFill="1" applyBorder="1" applyAlignment="1" applyProtection="0">
      <alignment horizontal="center" vertical="center" wrapText="1"/>
    </xf>
    <xf numFmtId="49" fontId="9" fillId="9" borderId="48" applyNumberFormat="1" applyFont="1" applyFill="1" applyBorder="1" applyAlignment="1" applyProtection="0">
      <alignment horizontal="center" vertical="center" wrapText="1"/>
    </xf>
    <xf numFmtId="49" fontId="9" fillId="10" borderId="48" applyNumberFormat="1" applyFont="1" applyFill="1" applyBorder="1" applyAlignment="1" applyProtection="0">
      <alignment horizontal="center" vertical="center" wrapText="1"/>
    </xf>
    <xf numFmtId="49" fontId="9" fillId="11" borderId="48" applyNumberFormat="1" applyFont="1" applyFill="1" applyBorder="1" applyAlignment="1" applyProtection="0">
      <alignment horizontal="center" vertical="center" wrapText="1"/>
    </xf>
    <xf numFmtId="49" fontId="9" fillId="12" borderId="48" applyNumberFormat="1" applyFont="1" applyFill="1" applyBorder="1" applyAlignment="1" applyProtection="0">
      <alignment horizontal="center" vertical="center" wrapText="1"/>
    </xf>
    <xf numFmtId="49" fontId="9" fillId="13" borderId="48" applyNumberFormat="1" applyFont="1" applyFill="1" applyBorder="1" applyAlignment="1" applyProtection="0">
      <alignment horizontal="center" vertical="center" wrapText="1"/>
    </xf>
    <xf numFmtId="49" fontId="9" fillId="3" borderId="48" applyNumberFormat="1" applyFont="1" applyFill="1" applyBorder="1" applyAlignment="1" applyProtection="0">
      <alignment horizontal="center" vertical="center" wrapText="1"/>
    </xf>
    <xf numFmtId="49" fontId="21" fillId="14" borderId="48" applyNumberFormat="1" applyFont="1" applyFill="1" applyBorder="1" applyAlignment="1" applyProtection="0">
      <alignment horizontal="center" vertical="center" wrapText="1"/>
    </xf>
    <xf numFmtId="49" fontId="9" fillId="2" borderId="48" applyNumberFormat="1" applyFont="1" applyFill="1" applyBorder="1" applyAlignment="1" applyProtection="0">
      <alignment horizontal="center" vertical="center" wrapText="1"/>
    </xf>
    <xf numFmtId="49" fontId="6" fillId="15" borderId="48" applyNumberFormat="1" applyFont="1" applyFill="1" applyBorder="1" applyAlignment="1" applyProtection="0">
      <alignment horizontal="center" vertical="center" wrapText="1"/>
    </xf>
    <xf numFmtId="49" fontId="9" fillId="16" borderId="48" applyNumberFormat="1" applyFont="1" applyFill="1" applyBorder="1" applyAlignment="1" applyProtection="0">
      <alignment horizontal="center" vertical="center" wrapText="1"/>
    </xf>
    <xf numFmtId="49" fontId="9" fillId="17" borderId="48" applyNumberFormat="1" applyFont="1" applyFill="1" applyBorder="1" applyAlignment="1" applyProtection="0">
      <alignment horizontal="center" vertical="center" wrapText="1"/>
    </xf>
    <xf numFmtId="49" fontId="9" fillId="18" borderId="48" applyNumberFormat="1" applyFont="1" applyFill="1" applyBorder="1" applyAlignment="1" applyProtection="0">
      <alignment horizontal="center" vertical="center" wrapText="1"/>
    </xf>
    <xf numFmtId="49" fontId="12" fillId="2" borderId="5" applyNumberFormat="1" applyFont="1" applyFill="1" applyBorder="1" applyAlignment="1" applyProtection="0">
      <alignment horizontal="center" vertical="center" wrapText="1"/>
    </xf>
    <xf numFmtId="49" fontId="12" fillId="2" borderId="6" applyNumberFormat="1" applyFont="1" applyFill="1" applyBorder="1" applyAlignment="1" applyProtection="0">
      <alignment horizontal="center" vertical="center" wrapText="1"/>
    </xf>
    <xf numFmtId="49" fontId="12" fillId="8" borderId="6" applyNumberFormat="1" applyFont="1" applyFill="1" applyBorder="1" applyAlignment="1" applyProtection="0">
      <alignment horizontal="center" vertical="center" wrapText="1"/>
    </xf>
    <xf numFmtId="49" fontId="12" fillId="8" borderId="7" applyNumberFormat="1" applyFont="1" applyFill="1" applyBorder="1" applyAlignment="1" applyProtection="0">
      <alignment horizontal="center" vertical="center" wrapText="1"/>
    </xf>
    <xf numFmtId="0" fontId="0" borderId="49" applyNumberFormat="0" applyFont="1" applyFill="0" applyBorder="1" applyAlignment="1" applyProtection="0">
      <alignment vertical="bottom"/>
    </xf>
    <xf numFmtId="49" fontId="12" fillId="8" borderId="10" applyNumberFormat="1" applyFont="1" applyFill="1" applyBorder="1" applyAlignment="1" applyProtection="0">
      <alignment horizontal="center" vertical="center" wrapText="1"/>
    </xf>
    <xf numFmtId="0" fontId="0" fillId="2" borderId="32" applyNumberFormat="0" applyFont="1" applyFill="1" applyBorder="1" applyAlignment="1" applyProtection="0">
      <alignment vertical="bottom"/>
    </xf>
    <xf numFmtId="49" fontId="22" fillId="2" borderId="34" applyNumberFormat="1" applyFont="1" applyFill="1" applyBorder="1" applyAlignment="1" applyProtection="0">
      <alignment horizontal="center" vertical="center" wrapText="1"/>
    </xf>
    <xf numFmtId="49" fontId="22" fillId="2" borderId="1" applyNumberFormat="1" applyFont="1" applyFill="1" applyBorder="1" applyAlignment="1" applyProtection="0">
      <alignment horizontal="center" vertical="center" wrapText="1"/>
    </xf>
    <xf numFmtId="0" fontId="23" fillId="2" borderId="1" applyNumberFormat="0" applyFont="1" applyFill="1" applyBorder="1" applyAlignment="1" applyProtection="0">
      <alignment vertical="bottom"/>
    </xf>
    <xf numFmtId="49" fontId="0" fillId="2" borderId="10" applyNumberFormat="1" applyFont="1" applyFill="1" applyBorder="1" applyAlignment="1" applyProtection="0">
      <alignment horizontal="left" vertical="center" wrapText="1"/>
    </xf>
    <xf numFmtId="49" fontId="21" fillId="2" borderId="10" applyNumberFormat="1" applyFont="1" applyFill="1" applyBorder="1" applyAlignment="1" applyProtection="0">
      <alignment horizontal="center" vertical="top" wrapText="1"/>
    </xf>
    <xf numFmtId="49" fontId="24" fillId="2" borderId="10" applyNumberFormat="1" applyFont="1" applyFill="1" applyBorder="1" applyAlignment="1" applyProtection="0">
      <alignment horizontal="center" vertical="center" wrapText="1"/>
    </xf>
    <xf numFmtId="49" fontId="25" fillId="2" borderId="10" applyNumberFormat="1" applyFont="1" applyFill="1" applyBorder="1" applyAlignment="1" applyProtection="0">
      <alignment horizontal="center" vertical="top" wrapText="1"/>
    </xf>
    <xf numFmtId="0" fontId="25" fillId="2" borderId="10" applyNumberFormat="1" applyFont="1" applyFill="1" applyBorder="1" applyAlignment="1" applyProtection="0">
      <alignment horizontal="center" vertical="center" wrapText="1"/>
    </xf>
    <xf numFmtId="60" fontId="9" fillId="2" borderId="10" applyNumberFormat="1" applyFont="1" applyFill="1" applyBorder="1" applyAlignment="1" applyProtection="0">
      <alignment horizontal="center" vertical="bottom"/>
    </xf>
    <xf numFmtId="61" fontId="9" fillId="9" borderId="10" applyNumberFormat="1" applyFont="1" applyFill="1" applyBorder="1" applyAlignment="1" applyProtection="0">
      <alignment horizontal="center" vertical="center"/>
    </xf>
    <xf numFmtId="61" fontId="9" fillId="10" borderId="10" applyNumberFormat="1" applyFont="1" applyFill="1" applyBorder="1" applyAlignment="1" applyProtection="0">
      <alignment horizontal="center" vertical="center"/>
    </xf>
    <xf numFmtId="61" fontId="9" fillId="11" borderId="10" applyNumberFormat="1" applyFont="1" applyFill="1" applyBorder="1" applyAlignment="1" applyProtection="0">
      <alignment horizontal="center" vertical="center"/>
    </xf>
    <xf numFmtId="61" fontId="9" fillId="12" borderId="10" applyNumberFormat="1" applyFont="1" applyFill="1" applyBorder="1" applyAlignment="1" applyProtection="0">
      <alignment horizontal="center" vertical="center" wrapText="1"/>
    </xf>
    <xf numFmtId="61" fontId="9" fillId="13" borderId="10" applyNumberFormat="1" applyFont="1" applyFill="1" applyBorder="1" applyAlignment="1" applyProtection="0">
      <alignment horizontal="center" vertical="center"/>
    </xf>
    <xf numFmtId="61" fontId="9" fillId="3" borderId="10" applyNumberFormat="1" applyFont="1" applyFill="1" applyBorder="1" applyAlignment="1" applyProtection="0">
      <alignment horizontal="center" vertical="center"/>
    </xf>
    <xf numFmtId="61" fontId="6" fillId="14" borderId="10" applyNumberFormat="1" applyFont="1" applyFill="1" applyBorder="1" applyAlignment="1" applyProtection="0">
      <alignment horizontal="center" vertical="center" wrapText="1"/>
    </xf>
    <xf numFmtId="61" fontId="9" fillId="2" borderId="10" applyNumberFormat="1" applyFont="1" applyFill="1" applyBorder="1" applyAlignment="1" applyProtection="0">
      <alignment horizontal="center" vertical="center"/>
    </xf>
    <xf numFmtId="61" fontId="9" fillId="19" borderId="10" applyNumberFormat="1" applyFont="1" applyFill="1" applyBorder="1" applyAlignment="1" applyProtection="0">
      <alignment horizontal="center" vertical="center"/>
    </xf>
    <xf numFmtId="61" fontId="9" fillId="5" borderId="10" applyNumberFormat="1" applyFont="1" applyFill="1" applyBorder="1" applyAlignment="1" applyProtection="0">
      <alignment horizontal="center" vertical="center"/>
    </xf>
    <xf numFmtId="61" fontId="9" fillId="17" borderId="10" applyNumberFormat="1" applyFont="1" applyFill="1" applyBorder="1" applyAlignment="1" applyProtection="0">
      <alignment horizontal="center" vertical="center" wrapText="1"/>
    </xf>
    <xf numFmtId="61" fontId="9" fillId="18" borderId="10" applyNumberFormat="1" applyFont="1" applyFill="1" applyBorder="1" applyAlignment="1" applyProtection="0">
      <alignment horizontal="center" vertical="center" wrapText="1"/>
    </xf>
    <xf numFmtId="62" fontId="0" fillId="2" borderId="10" applyNumberFormat="1" applyFont="1" applyFill="1" applyBorder="1" applyAlignment="1" applyProtection="0">
      <alignment vertical="bottom"/>
    </xf>
    <xf numFmtId="1" fontId="0" borderId="10" applyNumberFormat="1" applyFont="1" applyFill="0" applyBorder="1" applyAlignment="1" applyProtection="0">
      <alignment horizontal="right" vertical="bottom"/>
    </xf>
    <xf numFmtId="61" fontId="0" borderId="10" applyNumberFormat="1" applyFont="1" applyFill="0" applyBorder="1" applyAlignment="1" applyProtection="0">
      <alignment vertical="bottom"/>
    </xf>
    <xf numFmtId="0" fontId="0" borderId="10" applyNumberFormat="0" applyFont="1" applyFill="0" applyBorder="1" applyAlignment="1" applyProtection="0">
      <alignment vertical="bottom"/>
    </xf>
    <xf numFmtId="0" fontId="0" fillId="2" borderId="10" applyNumberFormat="1" applyFont="1" applyFill="1" applyBorder="1" applyAlignment="1" applyProtection="0">
      <alignment vertical="bottom"/>
    </xf>
    <xf numFmtId="49" fontId="0" fillId="2" borderId="10" applyNumberFormat="1" applyFont="1" applyFill="1" applyBorder="1" applyAlignment="1" applyProtection="0">
      <alignment vertical="bottom"/>
    </xf>
    <xf numFmtId="0" fontId="26" fillId="2" borderId="34" applyNumberFormat="0" applyFont="1" applyFill="1" applyBorder="1" applyAlignment="1" applyProtection="0">
      <alignment horizontal="center" vertical="top" wrapText="1"/>
    </xf>
    <xf numFmtId="0" fontId="26" fillId="2" borderId="1" applyNumberFormat="0" applyFont="1" applyFill="1" applyBorder="1" applyAlignment="1" applyProtection="0">
      <alignment horizontal="center" vertical="top" wrapText="1"/>
    </xf>
    <xf numFmtId="0" fontId="27" fillId="2" borderId="1" applyNumberFormat="0" applyFont="1" applyFill="1" applyBorder="1" applyAlignment="1" applyProtection="0">
      <alignment vertical="bottom"/>
    </xf>
    <xf numFmtId="49" fontId="0" fillId="2" borderId="10" applyNumberFormat="1" applyFont="1" applyFill="1" applyBorder="1" applyAlignment="1" applyProtection="0">
      <alignment vertical="top" wrapText="1"/>
    </xf>
    <xf numFmtId="49" fontId="28" fillId="2" borderId="10" applyNumberFormat="1" applyFont="1" applyFill="1" applyBorder="1" applyAlignment="1" applyProtection="0">
      <alignment vertical="top" wrapText="1"/>
    </xf>
    <xf numFmtId="1" fontId="24" fillId="2" borderId="10" applyNumberFormat="1" applyFont="1" applyFill="1" applyBorder="1" applyAlignment="1" applyProtection="0">
      <alignment horizontal="center" vertical="center" wrapText="1"/>
    </xf>
    <xf numFmtId="0" fontId="26" fillId="2" borderId="34" applyNumberFormat="1" applyFont="1" applyFill="1" applyBorder="1" applyAlignment="1" applyProtection="0">
      <alignment horizontal="center" vertical="top" wrapText="1"/>
    </xf>
    <xf numFmtId="49" fontId="28" fillId="2" borderId="13" applyNumberFormat="1" applyFont="1" applyFill="1" applyBorder="1" applyAlignment="1" applyProtection="0">
      <alignment vertical="top" wrapText="1"/>
    </xf>
    <xf numFmtId="49" fontId="21" fillId="2" borderId="13" applyNumberFormat="1" applyFont="1" applyFill="1" applyBorder="1" applyAlignment="1" applyProtection="0">
      <alignment horizontal="center" vertical="top" wrapText="1"/>
    </xf>
    <xf numFmtId="1" fontId="24" fillId="2" borderId="13" applyNumberFormat="1" applyFont="1" applyFill="1" applyBorder="1" applyAlignment="1" applyProtection="0">
      <alignment horizontal="center" vertical="center" wrapText="1"/>
    </xf>
    <xf numFmtId="49" fontId="25" fillId="2" borderId="13" applyNumberFormat="1" applyFont="1" applyFill="1" applyBorder="1" applyAlignment="1" applyProtection="0">
      <alignment horizontal="center" vertical="top" wrapText="1"/>
    </xf>
    <xf numFmtId="0" fontId="25" fillId="2" borderId="13" applyNumberFormat="1" applyFont="1" applyFill="1" applyBorder="1" applyAlignment="1" applyProtection="0">
      <alignment horizontal="center" vertical="center" wrapText="1"/>
    </xf>
    <xf numFmtId="60" fontId="9" fillId="2" borderId="13" applyNumberFormat="1" applyFont="1" applyFill="1" applyBorder="1" applyAlignment="1" applyProtection="0">
      <alignment horizontal="center" vertical="bottom"/>
    </xf>
    <xf numFmtId="61" fontId="9" fillId="9" borderId="13" applyNumberFormat="1" applyFont="1" applyFill="1" applyBorder="1" applyAlignment="1" applyProtection="0">
      <alignment horizontal="center" vertical="center"/>
    </xf>
    <xf numFmtId="61" fontId="9" fillId="10" borderId="13" applyNumberFormat="1" applyFont="1" applyFill="1" applyBorder="1" applyAlignment="1" applyProtection="0">
      <alignment horizontal="center" vertical="center"/>
    </xf>
    <xf numFmtId="61" fontId="9" fillId="11" borderId="13" applyNumberFormat="1" applyFont="1" applyFill="1" applyBorder="1" applyAlignment="1" applyProtection="0">
      <alignment horizontal="center" vertical="center"/>
    </xf>
    <xf numFmtId="61" fontId="9" fillId="12" borderId="13" applyNumberFormat="1" applyFont="1" applyFill="1" applyBorder="1" applyAlignment="1" applyProtection="0">
      <alignment horizontal="center" vertical="center" wrapText="1"/>
    </xf>
    <xf numFmtId="61" fontId="9" fillId="13" borderId="13" applyNumberFormat="1" applyFont="1" applyFill="1" applyBorder="1" applyAlignment="1" applyProtection="0">
      <alignment horizontal="center" vertical="center"/>
    </xf>
    <xf numFmtId="61" fontId="9" fillId="3" borderId="13" applyNumberFormat="1" applyFont="1" applyFill="1" applyBorder="1" applyAlignment="1" applyProtection="0">
      <alignment horizontal="center" vertical="center"/>
    </xf>
    <xf numFmtId="61" fontId="6" fillId="14" borderId="13" applyNumberFormat="1" applyFont="1" applyFill="1" applyBorder="1" applyAlignment="1" applyProtection="0">
      <alignment horizontal="center" vertical="center" wrapText="1"/>
    </xf>
    <xf numFmtId="61" fontId="9" fillId="2" borderId="13" applyNumberFormat="1" applyFont="1" applyFill="1" applyBorder="1" applyAlignment="1" applyProtection="0">
      <alignment horizontal="center" vertical="center"/>
    </xf>
    <xf numFmtId="61" fontId="9" fillId="19" borderId="13" applyNumberFormat="1" applyFont="1" applyFill="1" applyBorder="1" applyAlignment="1" applyProtection="0">
      <alignment horizontal="center" vertical="center"/>
    </xf>
    <xf numFmtId="61" fontId="9" fillId="5" borderId="13" applyNumberFormat="1" applyFont="1" applyFill="1" applyBorder="1" applyAlignment="1" applyProtection="0">
      <alignment horizontal="center" vertical="center"/>
    </xf>
    <xf numFmtId="61" fontId="9" fillId="17" borderId="13" applyNumberFormat="1" applyFont="1" applyFill="1" applyBorder="1" applyAlignment="1" applyProtection="0">
      <alignment horizontal="center" vertical="center" wrapText="1"/>
    </xf>
    <xf numFmtId="61" fontId="9" fillId="18" borderId="13" applyNumberFormat="1" applyFont="1" applyFill="1" applyBorder="1" applyAlignment="1" applyProtection="0">
      <alignment horizontal="center" vertical="center" wrapText="1"/>
    </xf>
    <xf numFmtId="62" fontId="0" fillId="2" borderId="13" applyNumberFormat="1" applyFont="1" applyFill="1" applyBorder="1" applyAlignment="1" applyProtection="0">
      <alignment vertical="bottom"/>
    </xf>
    <xf numFmtId="1" fontId="0" borderId="13" applyNumberFormat="1" applyFont="1" applyFill="0" applyBorder="1" applyAlignment="1" applyProtection="0">
      <alignment horizontal="right" vertical="bottom"/>
    </xf>
    <xf numFmtId="61" fontId="0" borderId="13" applyNumberFormat="1" applyFont="1" applyFill="0" applyBorder="1" applyAlignment="1" applyProtection="0">
      <alignment vertical="bottom"/>
    </xf>
    <xf numFmtId="0" fontId="0" borderId="13" applyNumberFormat="0" applyFont="1" applyFill="0" applyBorder="1" applyAlignment="1" applyProtection="0">
      <alignment vertical="bottom"/>
    </xf>
    <xf numFmtId="49" fontId="29" fillId="2" borderId="45" applyNumberFormat="1" applyFont="1" applyFill="1" applyBorder="1" applyAlignment="1" applyProtection="0">
      <alignment horizontal="center" vertical="center" wrapText="1"/>
    </xf>
    <xf numFmtId="49" fontId="12" fillId="2" borderId="45" applyNumberFormat="1" applyFont="1" applyFill="1" applyBorder="1" applyAlignment="1" applyProtection="0">
      <alignment horizontal="center" vertical="center" wrapText="1"/>
    </xf>
    <xf numFmtId="49" fontId="9" fillId="9" borderId="45" applyNumberFormat="1" applyFont="1" applyFill="1" applyBorder="1" applyAlignment="1" applyProtection="0">
      <alignment horizontal="center" vertical="center" wrapText="1"/>
    </xf>
    <xf numFmtId="49" fontId="9" fillId="10" borderId="45" applyNumberFormat="1" applyFont="1" applyFill="1" applyBorder="1" applyAlignment="1" applyProtection="0">
      <alignment horizontal="center" vertical="center" wrapText="1"/>
    </xf>
    <xf numFmtId="49" fontId="9" fillId="11" borderId="45" applyNumberFormat="1" applyFont="1" applyFill="1" applyBorder="1" applyAlignment="1" applyProtection="0">
      <alignment horizontal="center" vertical="center" wrapText="1"/>
    </xf>
    <xf numFmtId="49" fontId="9" fillId="12" borderId="45" applyNumberFormat="1" applyFont="1" applyFill="1" applyBorder="1" applyAlignment="1" applyProtection="0">
      <alignment horizontal="center" vertical="center" wrapText="1"/>
    </xf>
    <xf numFmtId="49" fontId="9" fillId="13" borderId="45" applyNumberFormat="1" applyFont="1" applyFill="1" applyBorder="1" applyAlignment="1" applyProtection="0">
      <alignment horizontal="center" vertical="center" wrapText="1"/>
    </xf>
    <xf numFmtId="49" fontId="9" fillId="3" borderId="45" applyNumberFormat="1" applyFont="1" applyFill="1" applyBorder="1" applyAlignment="1" applyProtection="0">
      <alignment horizontal="center" vertical="center" wrapText="1"/>
    </xf>
    <xf numFmtId="49" fontId="21" fillId="14" borderId="45" applyNumberFormat="1" applyFont="1" applyFill="1" applyBorder="1" applyAlignment="1" applyProtection="0">
      <alignment horizontal="center" vertical="center" wrapText="1"/>
    </xf>
    <xf numFmtId="49" fontId="9" fillId="2" borderId="45" applyNumberFormat="1" applyFont="1" applyFill="1" applyBorder="1" applyAlignment="1" applyProtection="0">
      <alignment horizontal="center" vertical="center" wrapText="1"/>
    </xf>
    <xf numFmtId="49" fontId="6" fillId="15" borderId="45" applyNumberFormat="1" applyFont="1" applyFill="1" applyBorder="1" applyAlignment="1" applyProtection="0">
      <alignment horizontal="center" vertical="center" wrapText="1"/>
    </xf>
    <xf numFmtId="49" fontId="9" fillId="16" borderId="45" applyNumberFormat="1" applyFont="1" applyFill="1" applyBorder="1" applyAlignment="1" applyProtection="0">
      <alignment horizontal="center" vertical="center" wrapText="1"/>
    </xf>
    <xf numFmtId="49" fontId="9" fillId="17" borderId="45" applyNumberFormat="1" applyFont="1" applyFill="1" applyBorder="1" applyAlignment="1" applyProtection="0">
      <alignment horizontal="center" vertical="center" wrapText="1"/>
    </xf>
    <xf numFmtId="49" fontId="9" fillId="18" borderId="45" applyNumberFormat="1" applyFont="1" applyFill="1" applyBorder="1" applyAlignment="1" applyProtection="0">
      <alignment horizontal="center" vertical="center" wrapText="1"/>
    </xf>
    <xf numFmtId="0" fontId="0" borderId="50" applyNumberFormat="0" applyFont="1" applyFill="0" applyBorder="1" applyAlignment="1" applyProtection="0">
      <alignment vertical="bottom"/>
    </xf>
    <xf numFmtId="49" fontId="28" fillId="2" borderId="6" applyNumberFormat="1" applyFont="1" applyFill="1" applyBorder="1" applyAlignment="1" applyProtection="0">
      <alignment vertical="top" wrapText="1"/>
    </xf>
    <xf numFmtId="49" fontId="21" fillId="2" borderId="6" applyNumberFormat="1" applyFont="1" applyFill="1" applyBorder="1" applyAlignment="1" applyProtection="0">
      <alignment horizontal="center" vertical="top" wrapText="1"/>
    </xf>
    <xf numFmtId="1" fontId="30" fillId="2" borderId="6" applyNumberFormat="1" applyFont="1" applyFill="1" applyBorder="1" applyAlignment="1" applyProtection="0">
      <alignment horizontal="center" vertical="center" wrapText="1"/>
    </xf>
    <xf numFmtId="0" fontId="21" fillId="2" borderId="6" applyNumberFormat="1" applyFont="1" applyFill="1" applyBorder="1" applyAlignment="1" applyProtection="0">
      <alignment horizontal="center" vertical="center" wrapText="1"/>
    </xf>
    <xf numFmtId="60" fontId="9" fillId="2" borderId="6" applyNumberFormat="1" applyFont="1" applyFill="1" applyBorder="1" applyAlignment="1" applyProtection="0">
      <alignment horizontal="center" vertical="center" wrapText="1"/>
    </xf>
    <xf numFmtId="61" fontId="9" fillId="9" borderId="6" applyNumberFormat="1" applyFont="1" applyFill="1" applyBorder="1" applyAlignment="1" applyProtection="0">
      <alignment horizontal="center" vertical="center"/>
    </xf>
    <xf numFmtId="61" fontId="9" fillId="10" borderId="6" applyNumberFormat="1" applyFont="1" applyFill="1" applyBorder="1" applyAlignment="1" applyProtection="0">
      <alignment horizontal="center" vertical="center"/>
    </xf>
    <xf numFmtId="61" fontId="9" fillId="11" borderId="6" applyNumberFormat="1" applyFont="1" applyFill="1" applyBorder="1" applyAlignment="1" applyProtection="0">
      <alignment horizontal="center" vertical="center"/>
    </xf>
    <xf numFmtId="61" fontId="9" fillId="12" borderId="6" applyNumberFormat="1" applyFont="1" applyFill="1" applyBorder="1" applyAlignment="1" applyProtection="0">
      <alignment horizontal="center" vertical="center" wrapText="1"/>
    </xf>
    <xf numFmtId="61" fontId="9" fillId="13" borderId="6" applyNumberFormat="1" applyFont="1" applyFill="1" applyBorder="1" applyAlignment="1" applyProtection="0">
      <alignment horizontal="center" vertical="center"/>
    </xf>
    <xf numFmtId="61" fontId="9" fillId="3" borderId="6" applyNumberFormat="1" applyFont="1" applyFill="1" applyBorder="1" applyAlignment="1" applyProtection="0">
      <alignment horizontal="center" vertical="center"/>
    </xf>
    <xf numFmtId="61" fontId="6" fillId="14" borderId="6" applyNumberFormat="1" applyFont="1" applyFill="1" applyBorder="1" applyAlignment="1" applyProtection="0">
      <alignment horizontal="center" vertical="center" wrapText="1"/>
    </xf>
    <xf numFmtId="61" fontId="9" fillId="2" borderId="6" applyNumberFormat="1" applyFont="1" applyFill="1" applyBorder="1" applyAlignment="1" applyProtection="0">
      <alignment horizontal="center" vertical="center"/>
    </xf>
    <xf numFmtId="61" fontId="9" fillId="19" borderId="6" applyNumberFormat="1" applyFont="1" applyFill="1" applyBorder="1" applyAlignment="1" applyProtection="0">
      <alignment horizontal="center" vertical="center"/>
    </xf>
    <xf numFmtId="61" fontId="9" fillId="16" borderId="6" applyNumberFormat="1" applyFont="1" applyFill="1" applyBorder="1" applyAlignment="1" applyProtection="0">
      <alignment horizontal="center" vertical="center"/>
    </xf>
    <xf numFmtId="61" fontId="9" fillId="17" borderId="6" applyNumberFormat="1" applyFont="1" applyFill="1" applyBorder="1" applyAlignment="1" applyProtection="0">
      <alignment horizontal="center" vertical="center" wrapText="1"/>
    </xf>
    <xf numFmtId="61" fontId="9" fillId="18" borderId="6" applyNumberFormat="1" applyFont="1" applyFill="1" applyBorder="1" applyAlignment="1" applyProtection="0">
      <alignment horizontal="center" vertical="center" wrapText="1"/>
    </xf>
    <xf numFmtId="61" fontId="0" borderId="6" applyNumberFormat="1" applyFont="1" applyFill="0" applyBorder="1" applyAlignment="1" applyProtection="0">
      <alignment vertical="bottom"/>
    </xf>
    <xf numFmtId="49" fontId="0" borderId="6" applyNumberFormat="1" applyFont="1" applyFill="0" applyBorder="1" applyAlignment="1" applyProtection="0">
      <alignment vertical="bottom"/>
    </xf>
    <xf numFmtId="0" fontId="0" borderId="6" applyNumberFormat="0" applyFont="1" applyFill="0" applyBorder="1" applyAlignment="1" applyProtection="0">
      <alignment vertical="bottom"/>
    </xf>
    <xf numFmtId="1" fontId="30" fillId="2" borderId="10" applyNumberFormat="1" applyFont="1" applyFill="1" applyBorder="1" applyAlignment="1" applyProtection="0">
      <alignment horizontal="center" vertical="center" wrapText="1"/>
    </xf>
    <xf numFmtId="1" fontId="25" fillId="2" borderId="10" applyNumberFormat="1" applyFont="1" applyFill="1" applyBorder="1" applyAlignment="1" applyProtection="0">
      <alignment horizontal="center" vertical="top" wrapText="1"/>
    </xf>
    <xf numFmtId="0" fontId="21" fillId="2" borderId="10" applyNumberFormat="1" applyFont="1" applyFill="1" applyBorder="1" applyAlignment="1" applyProtection="0">
      <alignment horizontal="center" vertical="center" wrapText="1"/>
    </xf>
    <xf numFmtId="60" fontId="9" fillId="2" borderId="10" applyNumberFormat="1" applyFont="1" applyFill="1" applyBorder="1" applyAlignment="1" applyProtection="0">
      <alignment horizontal="center" vertical="center" wrapText="1"/>
    </xf>
    <xf numFmtId="61" fontId="9" fillId="16" borderId="10" applyNumberFormat="1" applyFont="1" applyFill="1" applyBorder="1" applyAlignment="1" applyProtection="0">
      <alignment horizontal="center" vertical="center"/>
    </xf>
    <xf numFmtId="0" fontId="26" fillId="2" borderId="1" applyNumberFormat="1" applyFont="1" applyFill="1" applyBorder="1" applyAlignment="1" applyProtection="0">
      <alignment horizontal="center" vertical="top" wrapText="1"/>
    </xf>
    <xf numFmtId="0" fontId="27" fillId="2" borderId="32" applyNumberFormat="0" applyFont="1" applyFill="1" applyBorder="1" applyAlignment="1" applyProtection="0">
      <alignment vertical="bottom"/>
    </xf>
    <xf numFmtId="1" fontId="30" fillId="2" borderId="13" applyNumberFormat="1" applyFont="1" applyFill="1" applyBorder="1" applyAlignment="1" applyProtection="0">
      <alignment horizontal="center" vertical="center" wrapText="1"/>
    </xf>
    <xf numFmtId="49" fontId="31" fillId="2" borderId="5" applyNumberFormat="1" applyFont="1" applyFill="1" applyBorder="1" applyAlignment="1" applyProtection="0">
      <alignment horizontal="center" vertical="center" wrapText="1"/>
    </xf>
    <xf numFmtId="49" fontId="12" fillId="2" borderId="43" applyNumberFormat="1" applyFont="1" applyFill="1" applyBorder="1" applyAlignment="1" applyProtection="0">
      <alignment horizontal="center" vertical="center" wrapText="1"/>
    </xf>
    <xf numFmtId="49" fontId="32" fillId="2" borderId="6" applyNumberFormat="1" applyFont="1" applyFill="1" applyBorder="1" applyAlignment="1" applyProtection="0">
      <alignment horizontal="center" vertical="center" wrapText="1"/>
    </xf>
    <xf numFmtId="49" fontId="9" fillId="9" borderId="43" applyNumberFormat="1" applyFont="1" applyFill="1" applyBorder="1" applyAlignment="1" applyProtection="0">
      <alignment horizontal="center" vertical="center" wrapText="1"/>
    </xf>
    <xf numFmtId="49" fontId="9" fillId="10" borderId="43" applyNumberFormat="1" applyFont="1" applyFill="1" applyBorder="1" applyAlignment="1" applyProtection="0">
      <alignment horizontal="center" vertical="center" wrapText="1"/>
    </xf>
    <xf numFmtId="49" fontId="9" fillId="11" borderId="43" applyNumberFormat="1" applyFont="1" applyFill="1" applyBorder="1" applyAlignment="1" applyProtection="0">
      <alignment horizontal="center" vertical="center" wrapText="1"/>
    </xf>
    <xf numFmtId="49" fontId="9" fillId="12" borderId="43" applyNumberFormat="1" applyFont="1" applyFill="1" applyBorder="1" applyAlignment="1" applyProtection="0">
      <alignment horizontal="center" vertical="center" wrapText="1"/>
    </xf>
    <xf numFmtId="49" fontId="9" fillId="13" borderId="43" applyNumberFormat="1" applyFont="1" applyFill="1" applyBorder="1" applyAlignment="1" applyProtection="0">
      <alignment horizontal="center" vertical="center" wrapText="1"/>
    </xf>
    <xf numFmtId="49" fontId="9" fillId="3" borderId="43" applyNumberFormat="1" applyFont="1" applyFill="1" applyBorder="1" applyAlignment="1" applyProtection="0">
      <alignment horizontal="center" vertical="center" wrapText="1"/>
    </xf>
    <xf numFmtId="49" fontId="21" fillId="14" borderId="43" applyNumberFormat="1" applyFont="1" applyFill="1" applyBorder="1" applyAlignment="1" applyProtection="0">
      <alignment horizontal="center" vertical="center" wrapText="1"/>
    </xf>
    <xf numFmtId="49" fontId="9" fillId="2" borderId="43" applyNumberFormat="1" applyFont="1" applyFill="1" applyBorder="1" applyAlignment="1" applyProtection="0">
      <alignment horizontal="center" vertical="center" wrapText="1"/>
    </xf>
    <xf numFmtId="49" fontId="6" fillId="15" borderId="43" applyNumberFormat="1" applyFont="1" applyFill="1" applyBorder="1" applyAlignment="1" applyProtection="0">
      <alignment horizontal="center" vertical="center" wrapText="1"/>
    </xf>
    <xf numFmtId="49" fontId="9" fillId="16" borderId="43" applyNumberFormat="1" applyFont="1" applyFill="1" applyBorder="1" applyAlignment="1" applyProtection="0">
      <alignment horizontal="center" vertical="center" wrapText="1"/>
    </xf>
    <xf numFmtId="49" fontId="9" fillId="17" borderId="43" applyNumberFormat="1" applyFont="1" applyFill="1" applyBorder="1" applyAlignment="1" applyProtection="0">
      <alignment horizontal="center" vertical="center" wrapText="1"/>
    </xf>
    <xf numFmtId="49" fontId="9" fillId="18" borderId="44"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vertical="top" wrapText="1"/>
    </xf>
    <xf numFmtId="49" fontId="21" fillId="2" borderId="43" applyNumberFormat="1" applyFont="1" applyFill="1" applyBorder="1" applyAlignment="1" applyProtection="0">
      <alignment horizontal="center" vertical="top" wrapText="1"/>
    </xf>
    <xf numFmtId="49" fontId="33" fillId="2" borderId="13" applyNumberFormat="1" applyFont="1" applyFill="1" applyBorder="1" applyAlignment="1" applyProtection="0">
      <alignment horizontal="center" vertical="center" wrapText="1"/>
    </xf>
    <xf numFmtId="49" fontId="25" fillId="2" borderId="43" applyNumberFormat="1" applyFont="1" applyFill="1" applyBorder="1" applyAlignment="1" applyProtection="0">
      <alignment horizontal="center" vertical="center" wrapText="1"/>
    </xf>
    <xf numFmtId="0" fontId="25" fillId="2" borderId="13" applyNumberFormat="1" applyFont="1" applyFill="1" applyBorder="1" applyAlignment="1" applyProtection="0">
      <alignment horizontal="center" vertical="top" wrapText="1"/>
    </xf>
    <xf numFmtId="61" fontId="9" fillId="9" borderId="43" applyNumberFormat="1" applyFont="1" applyFill="1" applyBorder="1" applyAlignment="1" applyProtection="0">
      <alignment horizontal="center" vertical="center"/>
    </xf>
    <xf numFmtId="61" fontId="9" fillId="10" borderId="43" applyNumberFormat="1" applyFont="1" applyFill="1" applyBorder="1" applyAlignment="1" applyProtection="0">
      <alignment horizontal="center" vertical="center"/>
    </xf>
    <xf numFmtId="61" fontId="9" fillId="11" borderId="43" applyNumberFormat="1" applyFont="1" applyFill="1" applyBorder="1" applyAlignment="1" applyProtection="0">
      <alignment horizontal="center" vertical="center"/>
    </xf>
    <xf numFmtId="61" fontId="9" fillId="12" borderId="43" applyNumberFormat="1" applyFont="1" applyFill="1" applyBorder="1" applyAlignment="1" applyProtection="0">
      <alignment horizontal="center" vertical="center" wrapText="1"/>
    </xf>
    <xf numFmtId="61" fontId="9" fillId="13" borderId="43" applyNumberFormat="1" applyFont="1" applyFill="1" applyBorder="1" applyAlignment="1" applyProtection="0">
      <alignment horizontal="center" vertical="center"/>
    </xf>
    <xf numFmtId="61" fontId="9" fillId="3" borderId="43" applyNumberFormat="1" applyFont="1" applyFill="1" applyBorder="1" applyAlignment="1" applyProtection="0">
      <alignment horizontal="center" vertical="center"/>
    </xf>
    <xf numFmtId="61" fontId="6" fillId="14" borderId="43" applyNumberFormat="1" applyFont="1" applyFill="1" applyBorder="1" applyAlignment="1" applyProtection="0">
      <alignment horizontal="center" vertical="center" wrapText="1"/>
    </xf>
    <xf numFmtId="61" fontId="9" fillId="2" borderId="43" applyNumberFormat="1" applyFont="1" applyFill="1" applyBorder="1" applyAlignment="1" applyProtection="0">
      <alignment horizontal="center" vertical="center"/>
    </xf>
    <xf numFmtId="61" fontId="9" fillId="19" borderId="43" applyNumberFormat="1" applyFont="1" applyFill="1" applyBorder="1" applyAlignment="1" applyProtection="0">
      <alignment horizontal="center" vertical="center"/>
    </xf>
    <xf numFmtId="61" fontId="9" fillId="5" borderId="43" applyNumberFormat="1" applyFont="1" applyFill="1" applyBorder="1" applyAlignment="1" applyProtection="0">
      <alignment horizontal="center" vertical="center"/>
    </xf>
    <xf numFmtId="61" fontId="9" fillId="17" borderId="43" applyNumberFormat="1" applyFont="1" applyFill="1" applyBorder="1" applyAlignment="1" applyProtection="0">
      <alignment horizontal="center" vertical="center" wrapText="1"/>
    </xf>
    <xf numFmtId="61" fontId="9" fillId="18" borderId="43" applyNumberFormat="1" applyFont="1" applyFill="1" applyBorder="1" applyAlignment="1" applyProtection="0">
      <alignment horizontal="center" vertical="center" wrapText="1"/>
    </xf>
    <xf numFmtId="61" fontId="0" borderId="43" applyNumberFormat="1" applyFont="1" applyFill="0" applyBorder="1" applyAlignment="1" applyProtection="0">
      <alignment vertical="bottom"/>
    </xf>
    <xf numFmtId="49" fontId="34" fillId="2" borderId="42" applyNumberFormat="1" applyFont="1" applyFill="1" applyBorder="1" applyAlignment="1" applyProtection="0">
      <alignment horizontal="center" vertical="center" wrapText="1"/>
    </xf>
    <xf numFmtId="49" fontId="32" fillId="2" borderId="43" applyNumberFormat="1" applyFont="1" applyFill="1" applyBorder="1" applyAlignment="1" applyProtection="0">
      <alignment horizontal="center" vertical="center" wrapText="1"/>
    </xf>
    <xf numFmtId="0" fontId="23" fillId="2" borderId="34" applyNumberFormat="0" applyFont="1" applyFill="1" applyBorder="1" applyAlignment="1" applyProtection="0">
      <alignment vertical="bottom"/>
    </xf>
    <xf numFmtId="1" fontId="21" fillId="2" borderId="6" applyNumberFormat="1" applyFont="1" applyFill="1" applyBorder="1" applyAlignment="1" applyProtection="0">
      <alignment vertical="top" wrapText="1"/>
    </xf>
    <xf numFmtId="60" fontId="25" fillId="2" borderId="6" applyNumberFormat="1" applyFont="1" applyFill="1" applyBorder="1" applyAlignment="1" applyProtection="0">
      <alignment horizontal="center" vertical="center" wrapText="1"/>
    </xf>
    <xf numFmtId="61" fontId="9" fillId="5" borderId="6" applyNumberFormat="1" applyFont="1" applyFill="1" applyBorder="1" applyAlignment="1" applyProtection="0">
      <alignment horizontal="center" vertical="center"/>
    </xf>
    <xf numFmtId="0" fontId="27" fillId="2" borderId="34" applyNumberFormat="0" applyFont="1" applyFill="1" applyBorder="1" applyAlignment="1" applyProtection="0">
      <alignment vertical="bottom"/>
    </xf>
    <xf numFmtId="1" fontId="21" fillId="2" borderId="10" applyNumberFormat="1" applyFont="1" applyFill="1" applyBorder="1" applyAlignment="1" applyProtection="0">
      <alignment vertical="top" wrapText="1"/>
    </xf>
    <xf numFmtId="60" fontId="25" fillId="2" borderId="10" applyNumberFormat="1" applyFont="1" applyFill="1" applyBorder="1" applyAlignment="1" applyProtection="0">
      <alignment horizontal="center" vertical="center" wrapText="1"/>
    </xf>
    <xf numFmtId="1" fontId="21" fillId="2" borderId="13" applyNumberFormat="1" applyFont="1" applyFill="1" applyBorder="1" applyAlignment="1" applyProtection="0">
      <alignment vertical="top" wrapText="1"/>
    </xf>
    <xf numFmtId="0" fontId="21" fillId="2" borderId="13" applyNumberFormat="1" applyFont="1" applyFill="1" applyBorder="1" applyAlignment="1" applyProtection="0">
      <alignment horizontal="center" vertical="center" wrapText="1"/>
    </xf>
    <xf numFmtId="60" fontId="25" fillId="2" borderId="13" applyNumberFormat="1" applyFont="1" applyFill="1" applyBorder="1" applyAlignment="1" applyProtection="0">
      <alignment horizontal="center" vertical="center" wrapText="1"/>
    </xf>
    <xf numFmtId="49" fontId="35" fillId="2" borderId="42" applyNumberFormat="1" applyFont="1" applyFill="1" applyBorder="1" applyAlignment="1" applyProtection="0">
      <alignment horizontal="center" vertical="center" wrapText="1"/>
    </xf>
    <xf numFmtId="49" fontId="36" fillId="2" borderId="43" applyNumberFormat="1" applyFont="1" applyFill="1" applyBorder="1" applyAlignment="1" applyProtection="0">
      <alignment horizontal="center" vertical="center" wrapText="1"/>
    </xf>
    <xf numFmtId="1" fontId="37" fillId="2" borderId="6" applyNumberFormat="1" applyFont="1" applyFill="1" applyBorder="1" applyAlignment="1" applyProtection="0">
      <alignment vertical="top" wrapText="1"/>
    </xf>
    <xf numFmtId="0" fontId="21" fillId="2" borderId="6" applyNumberFormat="1" applyFont="1" applyFill="1" applyBorder="1" applyAlignment="1" applyProtection="0">
      <alignment horizontal="center" vertical="top" wrapText="1"/>
    </xf>
    <xf numFmtId="1" fontId="37" fillId="2" borderId="10" applyNumberFormat="1" applyFont="1" applyFill="1" applyBorder="1" applyAlignment="1" applyProtection="0">
      <alignment vertical="top" wrapText="1"/>
    </xf>
    <xf numFmtId="0" fontId="21" fillId="2" borderId="10" applyNumberFormat="1" applyFont="1" applyFill="1" applyBorder="1" applyAlignment="1" applyProtection="0">
      <alignment horizontal="center" vertical="top" wrapText="1"/>
    </xf>
    <xf numFmtId="61" fontId="9" fillId="16" borderId="13" applyNumberFormat="1" applyFont="1" applyFill="1" applyBorder="1" applyAlignment="1" applyProtection="0">
      <alignment horizontal="center" vertical="center"/>
    </xf>
    <xf numFmtId="0" fontId="0" borderId="51" applyNumberFormat="0" applyFont="1" applyFill="0" applyBorder="1" applyAlignment="1" applyProtection="0">
      <alignment vertical="bottom"/>
    </xf>
    <xf numFmtId="49" fontId="9" fillId="2" borderId="52" applyNumberFormat="1" applyFont="1" applyFill="1" applyBorder="1" applyAlignment="1" applyProtection="0">
      <alignment vertical="bottom"/>
    </xf>
    <xf numFmtId="61" fontId="9" fillId="2" borderId="3" applyNumberFormat="1" applyFont="1" applyFill="1" applyBorder="1" applyAlignment="1" applyProtection="0">
      <alignment vertical="bottom"/>
    </xf>
    <xf numFmtId="61" fontId="9" fillId="2" borderId="53" applyNumberFormat="1" applyFont="1" applyFill="1" applyBorder="1" applyAlignment="1" applyProtection="0">
      <alignment vertical="bottom"/>
    </xf>
    <xf numFmtId="59" fontId="10" fillId="2" borderId="42" applyNumberFormat="1" applyFont="1" applyFill="1" applyBorder="1" applyAlignment="1" applyProtection="0">
      <alignment vertical="bottom"/>
    </xf>
    <xf numFmtId="1" fontId="9" borderId="54" applyNumberFormat="1" applyFont="1" applyFill="0" applyBorder="1" applyAlignment="1" applyProtection="0">
      <alignment vertical="bottom"/>
    </xf>
    <xf numFmtId="61" fontId="9" borderId="55" applyNumberFormat="1" applyFont="1" applyFill="0" applyBorder="1" applyAlignment="1" applyProtection="0">
      <alignment vertical="bottom"/>
    </xf>
    <xf numFmtId="1" fontId="0" borderId="43" applyNumberFormat="1" applyFont="1" applyFill="0" applyBorder="1" applyAlignment="1" applyProtection="0">
      <alignment vertical="bottom"/>
    </xf>
    <xf numFmtId="0" fontId="0" fillId="2" borderId="35" applyNumberFormat="0" applyFont="1" applyFill="1" applyBorder="1" applyAlignment="1" applyProtection="0">
      <alignment vertical="bottom"/>
    </xf>
    <xf numFmtId="0" fontId="0" fillId="2" borderId="46" applyNumberFormat="0" applyFont="1" applyFill="1" applyBorder="1" applyAlignment="1" applyProtection="0">
      <alignment vertical="bottom"/>
    </xf>
    <xf numFmtId="2" fontId="0" fillId="2" borderId="10" applyNumberFormat="1" applyFont="1" applyFill="1" applyBorder="1" applyAlignment="1" applyProtection="0">
      <alignment vertical="bottom"/>
    </xf>
    <xf numFmtId="0" fontId="0" fillId="2" borderId="34" applyNumberFormat="0" applyFont="1" applyFill="1" applyBorder="1" applyAlignment="1" applyProtection="0">
      <alignment vertical="bottom"/>
    </xf>
    <xf numFmtId="0" fontId="0" fillId="2" borderId="4" applyNumberFormat="0" applyFont="1" applyFill="1" applyBorder="1" applyAlignment="1" applyProtection="0">
      <alignment vertical="bottom"/>
    </xf>
    <xf numFmtId="0" fontId="7" fillId="2" borderId="35" applyNumberFormat="0" applyFont="1" applyFill="1" applyBorder="1" applyAlignment="1" applyProtection="0">
      <alignment vertical="bottom"/>
    </xf>
    <xf numFmtId="0" fontId="0" fillId="2" borderId="2" applyNumberFormat="0" applyFont="1" applyFill="1" applyBorder="1" applyAlignment="1" applyProtection="0">
      <alignment vertical="bottom"/>
    </xf>
    <xf numFmtId="49" fontId="6" fillId="20" borderId="38" applyNumberFormat="1" applyFont="1" applyFill="1" applyBorder="1" applyAlignment="1" applyProtection="0">
      <alignment horizontal="center" vertical="bottom"/>
    </xf>
    <xf numFmtId="0" fontId="6" fillId="20" borderId="39" applyNumberFormat="0" applyFont="1" applyFill="1" applyBorder="1" applyAlignment="1" applyProtection="0">
      <alignment horizontal="center" vertical="bottom"/>
    </xf>
    <xf numFmtId="0" fontId="0" borderId="56" applyNumberFormat="0" applyFont="1" applyFill="0" applyBorder="1" applyAlignment="1" applyProtection="0">
      <alignment vertical="bottom"/>
    </xf>
    <xf numFmtId="0" fontId="0" fillId="2" borderId="37" applyNumberFormat="0" applyFont="1" applyFill="1" applyBorder="1" applyAlignment="1" applyProtection="0">
      <alignment vertical="bottom"/>
    </xf>
    <xf numFmtId="49" fontId="11" fillId="20" borderId="38" applyNumberFormat="1" applyFont="1" applyFill="1" applyBorder="1" applyAlignment="1" applyProtection="0">
      <alignment horizontal="center" vertical="bottom"/>
    </xf>
    <xf numFmtId="0" fontId="11" fillId="20" borderId="39" applyNumberFormat="0" applyFont="1" applyFill="1" applyBorder="1" applyAlignment="1" applyProtection="0">
      <alignment horizontal="center" vertical="bottom"/>
    </xf>
    <xf numFmtId="49" fontId="11" fillId="20" borderId="57" applyNumberFormat="1" applyFont="1" applyFill="1" applyBorder="1" applyAlignment="1" applyProtection="0">
      <alignment horizontal="center" vertical="bottom"/>
    </xf>
    <xf numFmtId="0" fontId="11" fillId="20" borderId="58" applyNumberFormat="0" applyFont="1" applyFill="1" applyBorder="1" applyAlignment="1" applyProtection="0">
      <alignment horizontal="center" vertical="bottom"/>
    </xf>
    <xf numFmtId="0" fontId="0" fillId="2" borderId="56" applyNumberFormat="0" applyFont="1" applyFill="1" applyBorder="1" applyAlignment="1" applyProtection="0">
      <alignment vertical="bottom"/>
    </xf>
    <xf numFmtId="0" fontId="0" fillId="2" borderId="3" applyNumberFormat="0" applyFont="1" applyFill="1" applyBorder="1" applyAlignment="1" applyProtection="0">
      <alignment vertical="bottom"/>
    </xf>
    <xf numFmtId="0" fontId="0" borderId="59" applyNumberFormat="0" applyFont="1" applyFill="0" applyBorder="1" applyAlignment="1" applyProtection="0">
      <alignment vertical="bottom"/>
    </xf>
    <xf numFmtId="49" fontId="9" borderId="45" applyNumberFormat="1" applyFont="1" applyFill="0" applyBorder="1" applyAlignment="1" applyProtection="0">
      <alignment vertical="bottom"/>
    </xf>
    <xf numFmtId="59" fontId="9" borderId="45" applyNumberFormat="1" applyFont="1" applyFill="0" applyBorder="1" applyAlignment="1" applyProtection="0">
      <alignment vertical="bottom"/>
    </xf>
    <xf numFmtId="0" fontId="9" fillId="17" borderId="45" applyNumberFormat="0" applyFont="1" applyFill="1" applyBorder="1" applyAlignment="1" applyProtection="0">
      <alignment horizontal="center" vertical="center" wrapText="1"/>
    </xf>
    <xf numFmtId="49" fontId="9" borderId="45" applyNumberFormat="1" applyFont="1" applyFill="0" applyBorder="1" applyAlignment="1" applyProtection="0">
      <alignment horizontal="center" vertical="bottom"/>
    </xf>
    <xf numFmtId="0" fontId="0" fillId="2" borderId="8" applyNumberFormat="0" applyFont="1" applyFill="1" applyBorder="1" applyAlignment="1" applyProtection="0">
      <alignment vertical="bottom"/>
    </xf>
    <xf numFmtId="0" fontId="0" fillId="2" borderId="45" applyNumberFormat="1" applyFont="1" applyFill="1" applyBorder="1" applyAlignment="1" applyProtection="0">
      <alignment horizontal="center" vertical="bottom"/>
    </xf>
    <xf numFmtId="0" fontId="0" fillId="2" borderId="45" applyNumberFormat="0" applyFont="1" applyFill="1" applyBorder="1" applyAlignment="1" applyProtection="0">
      <alignment horizontal="center" vertical="bottom"/>
    </xf>
    <xf numFmtId="0" fontId="0" borderId="45" applyNumberFormat="1" applyFont="1" applyFill="0" applyBorder="1" applyAlignment="1" applyProtection="0">
      <alignment horizontal="center" vertical="bottom"/>
    </xf>
    <xf numFmtId="49" fontId="0" borderId="45" applyNumberFormat="1" applyFont="1" applyFill="0" applyBorder="1" applyAlignment="1" applyProtection="0">
      <alignment vertical="bottom"/>
    </xf>
    <xf numFmtId="1" fontId="0" borderId="45" applyNumberFormat="1" applyFont="1" applyFill="0" applyBorder="1" applyAlignment="1" applyProtection="0">
      <alignment horizontal="right" vertical="bottom"/>
    </xf>
    <xf numFmtId="9" fontId="0" fillId="2" borderId="45" applyNumberFormat="1" applyFont="1" applyFill="1" applyBorder="1" applyAlignment="1" applyProtection="0">
      <alignment horizontal="center" vertical="bottom"/>
    </xf>
    <xf numFmtId="49" fontId="11" fillId="20" borderId="10" applyNumberFormat="1" applyFont="1" applyFill="1" applyBorder="1" applyAlignment="1" applyProtection="0">
      <alignment horizontal="center" vertical="bottom"/>
    </xf>
    <xf numFmtId="0" fontId="11" fillId="20" borderId="10"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38" fillId="2" borderId="2" applyNumberFormat="1" applyFont="1" applyFill="1" applyBorder="1" applyAlignment="1" applyProtection="0">
      <alignment horizontal="center" vertical="bottom" wrapText="1"/>
    </xf>
    <xf numFmtId="0" fontId="38" fillId="2" borderId="2" applyNumberFormat="0" applyFont="1" applyFill="1" applyBorder="1" applyAlignment="1" applyProtection="0">
      <alignment horizontal="center" vertical="bottom" wrapText="1"/>
    </xf>
    <xf numFmtId="0" fontId="7" fillId="2" borderId="1" applyNumberFormat="0" applyFont="1" applyFill="1" applyBorder="1" applyAlignment="1" applyProtection="0">
      <alignment vertical="bottom"/>
    </xf>
    <xf numFmtId="0" fontId="7" fillId="2" borderId="47" applyNumberFormat="0" applyFont="1" applyFill="1" applyBorder="1" applyAlignment="1" applyProtection="0">
      <alignment vertical="bottom"/>
    </xf>
    <xf numFmtId="49" fontId="34" fillId="2" borderId="45" applyNumberFormat="1" applyFont="1" applyFill="1" applyBorder="1" applyAlignment="1" applyProtection="0">
      <alignment horizontal="center" vertical="center" wrapText="1"/>
    </xf>
    <xf numFmtId="49" fontId="12" fillId="2" borderId="42" applyNumberFormat="1" applyFont="1" applyFill="1" applyBorder="1" applyAlignment="1" applyProtection="0">
      <alignment horizontal="center" vertical="center" wrapText="1"/>
    </xf>
    <xf numFmtId="49" fontId="12" fillId="2" borderId="44" applyNumberFormat="1" applyFont="1" applyFill="1" applyBorder="1" applyAlignment="1" applyProtection="0">
      <alignment horizontal="center" vertical="center" wrapText="1"/>
    </xf>
    <xf numFmtId="49" fontId="32" fillId="2" borderId="45" applyNumberFormat="1" applyFont="1" applyFill="1" applyBorder="1" applyAlignment="1" applyProtection="0">
      <alignment horizontal="center" vertical="center" wrapText="1"/>
    </xf>
    <xf numFmtId="49" fontId="9" fillId="21" borderId="48" applyNumberFormat="1" applyFont="1" applyFill="1" applyBorder="1" applyAlignment="1" applyProtection="0">
      <alignment horizontal="center" vertical="center" wrapText="1"/>
    </xf>
    <xf numFmtId="49" fontId="9" fillId="13" borderId="5" applyNumberFormat="1" applyFont="1" applyFill="1" applyBorder="1" applyAlignment="1" applyProtection="0">
      <alignment horizontal="center" vertical="center" wrapText="1"/>
    </xf>
    <xf numFmtId="49" fontId="12" fillId="2" borderId="7" applyNumberFormat="1" applyFont="1" applyFill="1" applyBorder="1" applyAlignment="1" applyProtection="0">
      <alignment horizontal="center" vertical="center" wrapText="1"/>
    </xf>
    <xf numFmtId="49" fontId="12" fillId="8" borderId="5" applyNumberFormat="1" applyFont="1" applyFill="1" applyBorder="1" applyAlignment="1" applyProtection="0">
      <alignment horizontal="center" vertical="center" wrapText="1"/>
    </xf>
    <xf numFmtId="49" fontId="27" fillId="2" borderId="50" applyNumberFormat="1" applyFont="1" applyFill="1" applyBorder="1" applyAlignment="1" applyProtection="0">
      <alignment vertical="bottom"/>
    </xf>
    <xf numFmtId="62" fontId="25" fillId="2" borderId="6" applyNumberFormat="1" applyFont="1" applyFill="1" applyBorder="1" applyAlignment="1" applyProtection="0">
      <alignment vertical="center" wrapText="1"/>
    </xf>
    <xf numFmtId="61" fontId="9" fillId="21" borderId="10" applyNumberFormat="1" applyFont="1" applyFill="1" applyBorder="1" applyAlignment="1" applyProtection="0">
      <alignment horizontal="center" vertical="center" wrapText="1"/>
    </xf>
    <xf numFmtId="61" fontId="9" fillId="13" borderId="10" applyNumberFormat="1" applyFont="1" applyFill="1" applyBorder="1" applyAlignment="1" applyProtection="0">
      <alignment horizontal="center" vertical="center" wrapText="1"/>
    </xf>
    <xf numFmtId="0" fontId="27" fillId="2" borderId="32" applyNumberFormat="1" applyFont="1" applyFill="1" applyBorder="1" applyAlignment="1" applyProtection="0">
      <alignment vertical="bottom"/>
    </xf>
    <xf numFmtId="62" fontId="25" fillId="2" borderId="10" applyNumberFormat="1" applyFont="1" applyFill="1" applyBorder="1" applyAlignment="1" applyProtection="0">
      <alignment vertical="center" wrapText="1"/>
    </xf>
    <xf numFmtId="0" fontId="21" fillId="2" borderId="10" applyNumberFormat="0" applyFont="1" applyFill="1" applyBorder="1" applyAlignment="1" applyProtection="0">
      <alignment vertical="top" wrapText="1"/>
    </xf>
    <xf numFmtId="49" fontId="39" fillId="2" borderId="10" applyNumberFormat="1" applyFont="1" applyFill="1" applyBorder="1" applyAlignment="1" applyProtection="0">
      <alignment vertical="top" wrapText="1"/>
    </xf>
    <xf numFmtId="1" fontId="21" fillId="2" borderId="10" applyNumberFormat="1" applyFont="1" applyFill="1" applyBorder="1" applyAlignment="1" applyProtection="0">
      <alignment horizontal="center" vertical="top" wrapText="1"/>
    </xf>
    <xf numFmtId="1" fontId="25" fillId="2" borderId="13" applyNumberFormat="1" applyFont="1" applyFill="1" applyBorder="1" applyAlignment="1" applyProtection="0">
      <alignment vertical="top" wrapText="1"/>
    </xf>
    <xf numFmtId="62" fontId="25" fillId="2" borderId="13" applyNumberFormat="1" applyFont="1" applyFill="1" applyBorder="1" applyAlignment="1" applyProtection="0">
      <alignment vertical="center" wrapText="1"/>
    </xf>
    <xf numFmtId="61" fontId="9" fillId="21" borderId="13" applyNumberFormat="1" applyFont="1" applyFill="1" applyBorder="1" applyAlignment="1" applyProtection="0">
      <alignment horizontal="center" vertical="center" wrapText="1"/>
    </xf>
    <xf numFmtId="61" fontId="9" fillId="13" borderId="13" applyNumberFormat="1" applyFont="1" applyFill="1" applyBorder="1" applyAlignment="1" applyProtection="0">
      <alignment horizontal="center" vertical="center" wrapText="1"/>
    </xf>
    <xf numFmtId="59" fontId="0" borderId="13" applyNumberFormat="1" applyFont="1" applyFill="0" applyBorder="1" applyAlignment="1" applyProtection="0">
      <alignment vertical="bottom"/>
    </xf>
    <xf numFmtId="1" fontId="0" borderId="13" applyNumberFormat="1" applyFont="1" applyFill="0" applyBorder="1" applyAlignment="1" applyProtection="0">
      <alignment vertical="bottom"/>
    </xf>
    <xf numFmtId="0" fontId="27" fillId="2" borderId="60" applyNumberFormat="0" applyFont="1" applyFill="1" applyBorder="1" applyAlignment="1" applyProtection="0">
      <alignment vertical="bottom"/>
    </xf>
    <xf numFmtId="0" fontId="0" fillId="2" borderId="60" applyNumberFormat="0" applyFont="1" applyFill="1" applyBorder="1" applyAlignment="1" applyProtection="0">
      <alignment vertical="bottom"/>
    </xf>
    <xf numFmtId="49" fontId="31" fillId="2" borderId="45" applyNumberFormat="1" applyFont="1" applyFill="1" applyBorder="1" applyAlignment="1" applyProtection="0">
      <alignment horizontal="center" vertical="center" wrapText="1"/>
    </xf>
    <xf numFmtId="49" fontId="9" fillId="21" borderId="45" applyNumberFormat="1" applyFont="1" applyFill="1" applyBorder="1" applyAlignment="1" applyProtection="0">
      <alignment horizontal="center" vertical="center" wrapText="1"/>
    </xf>
    <xf numFmtId="0" fontId="27" fillId="2" borderId="42" applyNumberFormat="0" applyFont="1" applyFill="1" applyBorder="1" applyAlignment="1" applyProtection="0">
      <alignment vertical="bottom"/>
    </xf>
    <xf numFmtId="0" fontId="0" fillId="2" borderId="43" applyNumberFormat="0" applyFont="1" applyFill="1" applyBorder="1" applyAlignment="1" applyProtection="0">
      <alignment vertical="bottom"/>
    </xf>
    <xf numFmtId="1" fontId="25" fillId="2" borderId="6" applyNumberFormat="1" applyFont="1" applyFill="1" applyBorder="1" applyAlignment="1" applyProtection="0">
      <alignment vertical="top" wrapText="1"/>
    </xf>
    <xf numFmtId="49" fontId="25" fillId="2" borderId="6" applyNumberFormat="1" applyFont="1" applyFill="1" applyBorder="1" applyAlignment="1" applyProtection="0">
      <alignment horizontal="center" vertical="center" wrapText="1"/>
    </xf>
    <xf numFmtId="0" fontId="25" fillId="2" borderId="10" applyNumberFormat="1" applyFont="1" applyFill="1" applyBorder="1" applyAlignment="1" applyProtection="0">
      <alignment horizontal="center" vertical="top" wrapText="1"/>
    </xf>
    <xf numFmtId="61" fontId="9" fillId="21" borderId="6" applyNumberFormat="1" applyFont="1" applyFill="1" applyBorder="1" applyAlignment="1" applyProtection="0">
      <alignment horizontal="center" vertical="center" wrapText="1"/>
    </xf>
    <xf numFmtId="59" fontId="0" borderId="6" applyNumberFormat="1" applyFont="1" applyFill="0" applyBorder="1" applyAlignment="1" applyProtection="0">
      <alignment vertical="bottom"/>
    </xf>
    <xf numFmtId="0" fontId="0" borderId="61" applyNumberFormat="0" applyFont="1" applyFill="0" applyBorder="1" applyAlignment="1" applyProtection="0">
      <alignment vertical="bottom"/>
    </xf>
    <xf numFmtId="0" fontId="27" fillId="2" borderId="62" applyNumberFormat="0" applyFont="1" applyFill="1" applyBorder="1" applyAlignment="1" applyProtection="0">
      <alignment vertical="bottom"/>
    </xf>
    <xf numFmtId="0" fontId="0" fillId="2" borderId="62" applyNumberFormat="0" applyFont="1" applyFill="1" applyBorder="1" applyAlignment="1" applyProtection="0">
      <alignment vertical="bottom"/>
    </xf>
    <xf numFmtId="1" fontId="25" fillId="2" borderId="10" applyNumberFormat="1" applyFont="1" applyFill="1" applyBorder="1" applyAlignment="1" applyProtection="0">
      <alignment vertical="top" wrapText="1"/>
    </xf>
    <xf numFmtId="49" fontId="25" fillId="2" borderId="10" applyNumberFormat="1" applyFont="1" applyFill="1" applyBorder="1" applyAlignment="1" applyProtection="0">
      <alignment horizontal="center" vertical="center" wrapText="1"/>
    </xf>
    <xf numFmtId="0" fontId="0" borderId="63" applyNumberFormat="0" applyFont="1" applyFill="0" applyBorder="1" applyAlignment="1" applyProtection="0">
      <alignment vertical="bottom"/>
    </xf>
    <xf numFmtId="61" fontId="0" borderId="64" applyNumberFormat="1" applyFont="1" applyFill="0" applyBorder="1" applyAlignment="1" applyProtection="0">
      <alignment vertical="bottom"/>
    </xf>
    <xf numFmtId="49" fontId="25" fillId="2" borderId="13" applyNumberFormat="1" applyFont="1" applyFill="1" applyBorder="1" applyAlignment="1" applyProtection="0">
      <alignment horizontal="center" vertical="center" wrapText="1"/>
    </xf>
    <xf numFmtId="49" fontId="40" fillId="2" borderId="45" applyNumberFormat="1" applyFont="1" applyFill="1" applyBorder="1" applyAlignment="1" applyProtection="0">
      <alignment horizontal="center" vertical="center" wrapText="1"/>
    </xf>
    <xf numFmtId="0" fontId="27" fillId="2" borderId="50" applyNumberFormat="0" applyFont="1" applyFill="1" applyBorder="1" applyAlignment="1" applyProtection="0">
      <alignment vertical="bottom"/>
    </xf>
    <xf numFmtId="0" fontId="25" fillId="2" borderId="6" applyNumberFormat="1" applyFont="1" applyFill="1" applyBorder="1" applyAlignment="1" applyProtection="0">
      <alignment horizontal="center" vertical="center" wrapText="1"/>
    </xf>
    <xf numFmtId="49" fontId="21" fillId="2" borderId="6" applyNumberFormat="1" applyFont="1" applyFill="1" applyBorder="1" applyAlignment="1" applyProtection="0">
      <alignment horizontal="center" vertical="center" wrapText="1"/>
    </xf>
    <xf numFmtId="59" fontId="25" fillId="2" borderId="6" applyNumberFormat="1" applyFont="1" applyFill="1" applyBorder="1" applyAlignment="1" applyProtection="0">
      <alignment vertical="center" wrapText="1"/>
    </xf>
    <xf numFmtId="49" fontId="21" fillId="2" borderId="10" applyNumberFormat="1" applyFont="1" applyFill="1" applyBorder="1" applyAlignment="1" applyProtection="0">
      <alignment horizontal="center" vertical="center" wrapText="1"/>
    </xf>
    <xf numFmtId="59" fontId="25" fillId="2" borderId="10" applyNumberFormat="1" applyFont="1" applyFill="1" applyBorder="1" applyAlignment="1" applyProtection="0">
      <alignment vertical="center" wrapText="1"/>
    </xf>
    <xf numFmtId="1" fontId="37" fillId="2" borderId="13" applyNumberFormat="1" applyFont="1" applyFill="1" applyBorder="1" applyAlignment="1" applyProtection="0">
      <alignment vertical="top" wrapText="1"/>
    </xf>
    <xf numFmtId="49" fontId="21" fillId="2" borderId="13" applyNumberFormat="1" applyFont="1" applyFill="1" applyBorder="1" applyAlignment="1" applyProtection="0">
      <alignment horizontal="center" vertical="center" wrapText="1"/>
    </xf>
    <xf numFmtId="0" fontId="21" fillId="2" borderId="13" applyNumberFormat="1" applyFont="1" applyFill="1" applyBorder="1" applyAlignment="1" applyProtection="0">
      <alignment horizontal="center" vertical="top" wrapText="1"/>
    </xf>
    <xf numFmtId="59" fontId="25" fillId="2" borderId="13" applyNumberFormat="1" applyFont="1" applyFill="1" applyBorder="1" applyAlignment="1" applyProtection="0">
      <alignment vertical="center" wrapText="1"/>
    </xf>
    <xf numFmtId="49" fontId="35" fillId="2" borderId="45" applyNumberFormat="1" applyFont="1" applyFill="1" applyBorder="1" applyAlignment="1" applyProtection="0">
      <alignment horizontal="center" vertical="center" wrapText="1"/>
    </xf>
    <xf numFmtId="0" fontId="37" fillId="2" borderId="6" applyNumberFormat="0" applyFont="1" applyFill="1" applyBorder="1" applyAlignment="1" applyProtection="0">
      <alignment vertical="top" wrapText="1"/>
    </xf>
    <xf numFmtId="0" fontId="37" fillId="2" borderId="10" applyNumberFormat="0" applyFont="1" applyFill="1" applyBorder="1" applyAlignment="1" applyProtection="0">
      <alignment vertical="top" wrapText="1"/>
    </xf>
    <xf numFmtId="0" fontId="37" fillId="2" borderId="13" applyNumberFormat="0" applyFont="1" applyFill="1" applyBorder="1" applyAlignment="1" applyProtection="0">
      <alignment vertical="top" wrapText="1"/>
    </xf>
    <xf numFmtId="49" fontId="41" fillId="2" borderId="45" applyNumberFormat="1" applyFont="1" applyFill="1" applyBorder="1" applyAlignment="1" applyProtection="0">
      <alignment horizontal="center" vertical="center" wrapText="1"/>
    </xf>
    <xf numFmtId="49" fontId="31" fillId="2" borderId="48" applyNumberFormat="1" applyFont="1" applyFill="1" applyBorder="1" applyAlignment="1" applyProtection="0">
      <alignment horizontal="center" vertical="center" wrapText="1"/>
    </xf>
    <xf numFmtId="63" fontId="25" fillId="2" borderId="6" applyNumberFormat="1" applyFont="1" applyFill="1" applyBorder="1" applyAlignment="1" applyProtection="0">
      <alignment vertical="center" wrapText="1"/>
    </xf>
    <xf numFmtId="63" fontId="25" fillId="2" borderId="10" applyNumberFormat="1" applyFont="1" applyFill="1" applyBorder="1" applyAlignment="1" applyProtection="0">
      <alignment vertical="center" wrapText="1"/>
    </xf>
    <xf numFmtId="63" fontId="25" fillId="2" borderId="13" applyNumberFormat="1" applyFont="1" applyFill="1" applyBorder="1" applyAlignment="1" applyProtection="0">
      <alignment vertical="center" wrapText="1"/>
    </xf>
    <xf numFmtId="49" fontId="9" borderId="52" applyNumberFormat="1" applyFont="1" applyFill="0" applyBorder="1" applyAlignment="1" applyProtection="0">
      <alignment horizontal="right" vertical="bottom"/>
    </xf>
    <xf numFmtId="59" fontId="9" borderId="3" applyNumberFormat="1" applyFont="1" applyFill="0" applyBorder="1" applyAlignment="1" applyProtection="0">
      <alignment vertical="bottom"/>
    </xf>
    <xf numFmtId="1" fontId="9" borderId="3" applyNumberFormat="1" applyFont="1" applyFill="0" applyBorder="1" applyAlignment="1" applyProtection="0">
      <alignment vertical="bottom"/>
    </xf>
    <xf numFmtId="61" fontId="9" borderId="3" applyNumberFormat="1" applyFont="1" applyFill="0" applyBorder="1" applyAlignment="1" applyProtection="0">
      <alignment vertical="bottom"/>
    </xf>
    <xf numFmtId="0" fontId="9" borderId="3" applyNumberFormat="1" applyFont="1" applyFill="0" applyBorder="1" applyAlignment="1" applyProtection="0">
      <alignment vertical="bottom"/>
    </xf>
    <xf numFmtId="0" fontId="9" borderId="53" applyNumberFormat="1" applyFont="1" applyFill="0" applyBorder="1" applyAlignment="1" applyProtection="0">
      <alignment vertical="bottom"/>
    </xf>
    <xf numFmtId="49" fontId="6" fillId="22" borderId="38" applyNumberFormat="1" applyFont="1" applyFill="1" applyBorder="1" applyAlignment="1" applyProtection="0">
      <alignment horizontal="center" vertical="bottom"/>
    </xf>
    <xf numFmtId="0" fontId="6" fillId="22" borderId="39" applyNumberFormat="0" applyFont="1" applyFill="1" applyBorder="1" applyAlignment="1" applyProtection="0">
      <alignment horizontal="center" vertical="bottom"/>
    </xf>
    <xf numFmtId="49" fontId="11" fillId="22" borderId="38" applyNumberFormat="1" applyFont="1" applyFill="1" applyBorder="1" applyAlignment="1" applyProtection="0">
      <alignment horizontal="center" vertical="bottom"/>
    </xf>
    <xf numFmtId="0" fontId="11" fillId="22" borderId="39" applyNumberFormat="0" applyFont="1" applyFill="1" applyBorder="1" applyAlignment="1" applyProtection="0">
      <alignment horizontal="center" vertical="bottom"/>
    </xf>
    <xf numFmtId="0" fontId="11" fillId="22" borderId="40" applyNumberFormat="0" applyFont="1" applyFill="1" applyBorder="1" applyAlignment="1" applyProtection="0">
      <alignment horizontal="center" vertical="bottom"/>
    </xf>
    <xf numFmtId="59" fontId="0" borderId="45" applyNumberFormat="1" applyFont="1" applyFill="0" applyBorder="1" applyAlignment="1" applyProtection="0">
      <alignment vertical="bottom"/>
    </xf>
    <xf numFmtId="0" fontId="6" borderId="1" applyNumberFormat="0" applyFont="1" applyFill="0" applyBorder="1" applyAlignment="1" applyProtection="0">
      <alignment vertical="bottom"/>
    </xf>
    <xf numFmtId="0" fontId="9" borderId="1" applyNumberFormat="0" applyFont="1" applyFill="0" applyBorder="1" applyAlignment="1" applyProtection="0">
      <alignment vertical="bottom"/>
    </xf>
    <xf numFmtId="61" fontId="0" borderId="45" applyNumberFormat="1" applyFont="1" applyFill="0" applyBorder="1" applyAlignment="1" applyProtection="0">
      <alignment horizontal="center" vertical="bottom"/>
    </xf>
    <xf numFmtId="1" fontId="0" borderId="45" applyNumberFormat="1" applyFont="1" applyFill="0" applyBorder="1" applyAlignment="1" applyProtection="0">
      <alignment vertical="bottom"/>
    </xf>
    <xf numFmtId="0" fontId="0" fillId="2" borderId="29" applyNumberFormat="0" applyFont="1" applyFill="1" applyBorder="1" applyAlignment="1" applyProtection="0">
      <alignment vertical="bottom"/>
    </xf>
    <xf numFmtId="49" fontId="11" fillId="22" borderId="10" applyNumberFormat="1" applyFont="1" applyFill="1" applyBorder="1" applyAlignment="1" applyProtection="0">
      <alignment horizontal="center" vertical="bottom"/>
    </xf>
    <xf numFmtId="0" fontId="11" fillId="22" borderId="10"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49" fontId="44" fillId="2" borderId="2" applyNumberFormat="1" applyFont="1" applyFill="1" applyBorder="1" applyAlignment="1" applyProtection="0">
      <alignment horizontal="center" vertical="bottom" wrapText="1"/>
    </xf>
    <xf numFmtId="0" fontId="44" fillId="2" borderId="2" applyNumberFormat="0" applyFont="1" applyFill="1" applyBorder="1" applyAlignment="1" applyProtection="0">
      <alignment horizontal="center" vertical="bottom" wrapText="1"/>
    </xf>
    <xf numFmtId="0" fontId="44" fillId="2" borderId="16" applyNumberFormat="0" applyFont="1" applyFill="1" applyBorder="1" applyAlignment="1" applyProtection="0">
      <alignment horizontal="center" vertical="bottom" wrapText="1"/>
    </xf>
    <xf numFmtId="49" fontId="46" fillId="2" borderId="48" applyNumberFormat="1" applyFont="1" applyFill="1" applyBorder="1" applyAlignment="1" applyProtection="0">
      <alignment horizontal="center" vertical="center" wrapText="1"/>
    </xf>
    <xf numFmtId="49" fontId="6" fillId="12" borderId="48" applyNumberFormat="1" applyFont="1" applyFill="1" applyBorder="1" applyAlignment="1" applyProtection="0">
      <alignment horizontal="center" vertical="center" wrapText="1"/>
    </xf>
    <xf numFmtId="49" fontId="12" fillId="8" borderId="64" applyNumberFormat="1" applyFont="1" applyFill="1" applyBorder="1" applyAlignment="1" applyProtection="0">
      <alignment horizontal="center" vertical="center" wrapText="1"/>
    </xf>
    <xf numFmtId="0" fontId="23" borderId="32" applyNumberFormat="0" applyFont="1" applyFill="0" applyBorder="1" applyAlignment="1" applyProtection="0">
      <alignment vertical="bottom"/>
    </xf>
    <xf numFmtId="0" fontId="23" fillId="2" borderId="32" applyNumberFormat="0" applyFont="1" applyFill="1" applyBorder="1" applyAlignment="1" applyProtection="0">
      <alignment vertical="bottom"/>
    </xf>
    <xf numFmtId="49" fontId="0" fillId="2" borderId="10" applyNumberFormat="1" applyFont="1" applyFill="1" applyBorder="1" applyAlignment="1" applyProtection="0">
      <alignment horizontal="center" vertical="top" wrapText="1"/>
    </xf>
    <xf numFmtId="61" fontId="6" fillId="19" borderId="10" applyNumberFormat="1" applyFont="1" applyFill="1" applyBorder="1" applyAlignment="1" applyProtection="0">
      <alignment horizontal="center" vertical="center"/>
    </xf>
    <xf numFmtId="62" fontId="0" borderId="10" applyNumberFormat="1" applyFont="1" applyFill="0" applyBorder="1" applyAlignment="1" applyProtection="0">
      <alignment vertical="bottom"/>
    </xf>
    <xf numFmtId="61" fontId="47" fillId="2" borderId="10" applyNumberFormat="1" applyFont="1" applyFill="1" applyBorder="1" applyAlignment="1" applyProtection="0">
      <alignment horizontal="center" vertical="top" wrapText="1"/>
    </xf>
    <xf numFmtId="0" fontId="7" borderId="32" applyNumberFormat="0" applyFont="1" applyFill="0" applyBorder="1" applyAlignment="1" applyProtection="0">
      <alignment vertical="bottom"/>
    </xf>
    <xf numFmtId="0" fontId="7" borderId="32" applyNumberFormat="1" applyFont="1" applyFill="0" applyBorder="1" applyAlignment="1" applyProtection="0">
      <alignment vertical="bottom"/>
    </xf>
    <xf numFmtId="49" fontId="48" fillId="2" borderId="10" applyNumberFormat="1" applyFont="1" applyFill="1" applyBorder="1" applyAlignment="1" applyProtection="0">
      <alignment vertical="top" wrapText="1"/>
    </xf>
    <xf numFmtId="49" fontId="0" borderId="13" applyNumberFormat="1" applyFont="1" applyFill="0" applyBorder="1" applyAlignment="1" applyProtection="0">
      <alignment horizontal="center" vertical="bottom"/>
    </xf>
    <xf numFmtId="60" fontId="9" fillId="2" borderId="13" applyNumberFormat="1" applyFont="1" applyFill="1" applyBorder="1" applyAlignment="1" applyProtection="0">
      <alignment horizontal="center" vertical="center" wrapText="1"/>
    </xf>
    <xf numFmtId="61" fontId="6" fillId="19" borderId="13" applyNumberFormat="1" applyFont="1" applyFill="1" applyBorder="1" applyAlignment="1" applyProtection="0">
      <alignment horizontal="center" vertical="center"/>
    </xf>
    <xf numFmtId="62" fontId="0" borderId="13" applyNumberFormat="1" applyFont="1" applyFill="0" applyBorder="1" applyAlignment="1" applyProtection="0">
      <alignment vertical="bottom"/>
    </xf>
    <xf numFmtId="61" fontId="47" fillId="2" borderId="13" applyNumberFormat="1" applyFont="1" applyFill="1" applyBorder="1" applyAlignment="1" applyProtection="0">
      <alignment horizontal="center" vertical="top" wrapText="1"/>
    </xf>
    <xf numFmtId="49" fontId="49" fillId="2" borderId="48" applyNumberFormat="1" applyFont="1" applyFill="1" applyBorder="1" applyAlignment="1" applyProtection="0">
      <alignment horizontal="center" vertical="center" wrapText="1"/>
    </xf>
    <xf numFmtId="49" fontId="0" fillId="2" borderId="13" applyNumberFormat="1" applyFont="1" applyFill="1" applyBorder="1" applyAlignment="1" applyProtection="0">
      <alignment horizontal="left" vertical="center" wrapText="1"/>
    </xf>
    <xf numFmtId="49" fontId="0" borderId="13" applyNumberFormat="1" applyFont="1" applyFill="0" applyBorder="1" applyAlignment="1" applyProtection="0">
      <alignment vertical="bottom"/>
    </xf>
    <xf numFmtId="49" fontId="24" fillId="2" borderId="13" applyNumberFormat="1" applyFont="1" applyFill="1" applyBorder="1" applyAlignment="1" applyProtection="0">
      <alignment horizontal="center" vertical="center" wrapText="1"/>
    </xf>
    <xf numFmtId="0" fontId="25" fillId="2" borderId="43" applyNumberFormat="1" applyFont="1" applyFill="1" applyBorder="1" applyAlignment="1" applyProtection="0">
      <alignment horizontal="center" vertical="center" wrapText="1"/>
    </xf>
    <xf numFmtId="61" fontId="9" fillId="12" borderId="65" applyNumberFormat="1" applyFont="1" applyFill="1" applyBorder="1" applyAlignment="1" applyProtection="0">
      <alignment horizontal="center" vertical="center" wrapText="1"/>
    </xf>
    <xf numFmtId="61" fontId="9" fillId="13" borderId="39" applyNumberFormat="1" applyFont="1" applyFill="1" applyBorder="1" applyAlignment="1" applyProtection="0">
      <alignment horizontal="center" vertical="center"/>
    </xf>
    <xf numFmtId="61" fontId="9" fillId="3" borderId="39" applyNumberFormat="1" applyFont="1" applyFill="1" applyBorder="1" applyAlignment="1" applyProtection="0">
      <alignment horizontal="center" vertical="center"/>
    </xf>
    <xf numFmtId="61" fontId="6" fillId="14" borderId="39" applyNumberFormat="1" applyFont="1" applyFill="1" applyBorder="1" applyAlignment="1" applyProtection="0">
      <alignment horizontal="center" vertical="center" wrapText="1"/>
    </xf>
    <xf numFmtId="61" fontId="9" fillId="2" borderId="39" applyNumberFormat="1" applyFont="1" applyFill="1" applyBorder="1" applyAlignment="1" applyProtection="0">
      <alignment horizontal="center" vertical="center"/>
    </xf>
    <xf numFmtId="61" fontId="9" fillId="19" borderId="39" applyNumberFormat="1" applyFont="1" applyFill="1" applyBorder="1" applyAlignment="1" applyProtection="0">
      <alignment horizontal="center" vertical="center"/>
    </xf>
    <xf numFmtId="61" fontId="9" fillId="5" borderId="66" applyNumberFormat="1" applyFont="1" applyFill="1" applyBorder="1" applyAlignment="1" applyProtection="0">
      <alignment horizontal="center" vertical="center"/>
    </xf>
    <xf numFmtId="61" fontId="9" fillId="17" borderId="13" applyNumberFormat="1" applyFont="1" applyFill="1" applyBorder="1" applyAlignment="1" applyProtection="0">
      <alignment horizontal="center" vertical="center"/>
    </xf>
    <xf numFmtId="61" fontId="9" fillId="18" borderId="13" applyNumberFormat="1" applyFont="1" applyFill="1" applyBorder="1" applyAlignment="1" applyProtection="0">
      <alignment horizontal="center" vertical="center"/>
    </xf>
    <xf numFmtId="0" fontId="7" borderId="50" applyNumberFormat="0" applyFont="1" applyFill="0" applyBorder="1" applyAlignment="1" applyProtection="0">
      <alignment vertical="bottom"/>
    </xf>
    <xf numFmtId="49" fontId="33" fillId="2" borderId="10" applyNumberFormat="1" applyFont="1" applyFill="1" applyBorder="1" applyAlignment="1" applyProtection="0">
      <alignment horizontal="center" vertical="center" wrapText="1"/>
    </xf>
    <xf numFmtId="0" fontId="0" fillId="2" borderId="13" applyNumberFormat="1" applyFont="1" applyFill="1" applyBorder="1" applyAlignment="1" applyProtection="0">
      <alignment vertical="bottom"/>
    </xf>
    <xf numFmtId="49" fontId="0" fillId="2" borderId="13" applyNumberFormat="1" applyFont="1" applyFill="1" applyBorder="1" applyAlignment="1" applyProtection="0">
      <alignment vertical="bottom"/>
    </xf>
    <xf numFmtId="49" fontId="9" borderId="52" applyNumberFormat="1" applyFont="1" applyFill="0" applyBorder="1" applyAlignment="1" applyProtection="0">
      <alignment vertical="bottom"/>
    </xf>
    <xf numFmtId="62" fontId="9" borderId="3" applyNumberFormat="1" applyFont="1" applyFill="0" applyBorder="1" applyAlignment="1" applyProtection="0">
      <alignment vertical="bottom"/>
    </xf>
    <xf numFmtId="1" fontId="0" borderId="55" applyNumberFormat="1" applyFont="1" applyFill="0" applyBorder="1" applyAlignment="1" applyProtection="0">
      <alignment vertical="bottom"/>
    </xf>
    <xf numFmtId="0" fontId="7" borderId="34" applyNumberFormat="0" applyFont="1" applyFill="0" applyBorder="1" applyAlignment="1" applyProtection="0">
      <alignment vertical="bottom"/>
    </xf>
    <xf numFmtId="1" fontId="0" fillId="2" borderId="55" applyNumberFormat="1" applyFont="1" applyFill="1" applyBorder="1" applyAlignment="1" applyProtection="0">
      <alignment vertical="bottom"/>
    </xf>
    <xf numFmtId="1" fontId="0" fillId="2" borderId="43" applyNumberFormat="1" applyFont="1" applyFill="1" applyBorder="1" applyAlignment="1" applyProtection="0">
      <alignment vertical="bottom"/>
    </xf>
    <xf numFmtId="0" fontId="7" borderId="2" applyNumberFormat="0" applyFont="1" applyFill="0" applyBorder="1" applyAlignment="1" applyProtection="0">
      <alignment vertical="bottom"/>
    </xf>
    <xf numFmtId="49" fontId="9" fillId="13" borderId="38" applyNumberFormat="1" applyFont="1" applyFill="1" applyBorder="1" applyAlignment="1" applyProtection="0">
      <alignment horizontal="center" vertical="bottom"/>
    </xf>
    <xf numFmtId="0" fontId="9" fillId="13" borderId="40" applyNumberFormat="0" applyFont="1" applyFill="1" applyBorder="1" applyAlignment="1" applyProtection="0">
      <alignment horizontal="center" vertical="bottom"/>
    </xf>
    <xf numFmtId="49" fontId="50" fillId="13" borderId="38" applyNumberFormat="1" applyFont="1" applyFill="1" applyBorder="1" applyAlignment="1" applyProtection="0">
      <alignment horizontal="center" vertical="bottom"/>
    </xf>
    <xf numFmtId="0" fontId="50" fillId="13" borderId="39" applyNumberFormat="0" applyFont="1" applyFill="1" applyBorder="1" applyAlignment="1" applyProtection="0">
      <alignment horizontal="center" vertical="bottom"/>
    </xf>
    <xf numFmtId="0" fontId="50" fillId="13" borderId="40" applyNumberFormat="0" applyFont="1" applyFill="1" applyBorder="1" applyAlignment="1" applyProtection="0">
      <alignment horizontal="center" vertical="bottom"/>
    </xf>
    <xf numFmtId="0" fontId="51" borderId="3" applyNumberFormat="0" applyFont="1" applyFill="0" applyBorder="1" applyAlignment="1" applyProtection="0">
      <alignment vertical="bottom"/>
    </xf>
    <xf numFmtId="0" fontId="51" fillId="2" borderId="1" applyNumberFormat="0" applyFont="1" applyFill="1" applyBorder="1" applyAlignment="1" applyProtection="0">
      <alignment vertical="bottom"/>
    </xf>
    <xf numFmtId="49" fontId="6" fillId="12" borderId="45" applyNumberFormat="1" applyFont="1" applyFill="1" applyBorder="1" applyAlignment="1" applyProtection="0">
      <alignment horizontal="center" vertical="center" wrapText="1"/>
    </xf>
    <xf numFmtId="0" fontId="51" fillId="2" borderId="8" applyNumberFormat="0" applyFont="1" applyFill="1" applyBorder="1" applyAlignment="1" applyProtection="0">
      <alignment vertical="bottom"/>
    </xf>
    <xf numFmtId="0" fontId="9" fillId="2" borderId="45" applyNumberFormat="1" applyFont="1" applyFill="1" applyBorder="1" applyAlignment="1" applyProtection="0">
      <alignment horizontal="center" vertical="bottom"/>
    </xf>
    <xf numFmtId="0" fontId="9" borderId="45" applyNumberFormat="1" applyFont="1" applyFill="0" applyBorder="1" applyAlignment="1" applyProtection="0">
      <alignment horizontal="center" vertical="bottom"/>
    </xf>
    <xf numFmtId="9" fontId="9" fillId="2" borderId="45" applyNumberFormat="1" applyFont="1" applyFill="1" applyBorder="1" applyAlignment="1" applyProtection="0">
      <alignment horizontal="center" vertical="bottom"/>
    </xf>
    <xf numFmtId="9" fontId="9" borderId="45" applyNumberFormat="1" applyFont="1" applyFill="0" applyBorder="1" applyAlignment="1" applyProtection="0">
      <alignment horizontal="center" vertical="bottom"/>
    </xf>
    <xf numFmtId="9" fontId="0" borderId="45" applyNumberFormat="1" applyFont="1" applyFill="0" applyBorder="1" applyAlignment="1" applyProtection="0">
      <alignment vertical="bottom"/>
    </xf>
    <xf numFmtId="49" fontId="50" fillId="13" borderId="67" applyNumberFormat="1" applyFont="1" applyFill="1" applyBorder="1" applyAlignment="1" applyProtection="0">
      <alignment horizontal="center" vertical="bottom"/>
    </xf>
    <xf numFmtId="0" fontId="50" fillId="13" borderId="68" applyNumberFormat="0" applyFont="1" applyFill="1" applyBorder="1" applyAlignment="1" applyProtection="0">
      <alignment horizontal="center" vertical="bottom"/>
    </xf>
    <xf numFmtId="0" fontId="50" fillId="13" borderId="69"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52" fillId="2" borderId="2" applyNumberFormat="0" applyFont="1" applyFill="1" applyBorder="1" applyAlignment="1" applyProtection="0">
      <alignment vertical="bottom" wrapText="1"/>
    </xf>
    <xf numFmtId="49" fontId="53" fillId="2" borderId="2" applyNumberFormat="1" applyFont="1" applyFill="1" applyBorder="1" applyAlignment="1" applyProtection="0">
      <alignment horizontal="center" vertical="bottom" wrapText="1"/>
    </xf>
    <xf numFmtId="0" fontId="53" fillId="2" borderId="2" applyNumberFormat="0" applyFont="1" applyFill="1" applyBorder="1" applyAlignment="1" applyProtection="0">
      <alignment horizontal="center" vertical="bottom" wrapText="1"/>
    </xf>
    <xf numFmtId="0" fontId="53" fillId="2" borderId="16" applyNumberFormat="0" applyFont="1" applyFill="1" applyBorder="1" applyAlignment="1" applyProtection="0">
      <alignment horizontal="center" vertical="bottom" wrapText="1"/>
    </xf>
    <xf numFmtId="49" fontId="43" fillId="2" borderId="48" applyNumberFormat="1" applyFont="1" applyFill="1" applyBorder="1" applyAlignment="1" applyProtection="0">
      <alignment horizontal="center" vertical="center" wrapText="1"/>
    </xf>
    <xf numFmtId="49" fontId="21" fillId="2" borderId="10" applyNumberFormat="1" applyFont="1" applyFill="1" applyBorder="1" applyAlignment="1" applyProtection="0">
      <alignment vertical="top" wrapText="1"/>
    </xf>
    <xf numFmtId="49" fontId="54" fillId="2" borderId="10" applyNumberFormat="1" applyFont="1" applyFill="1" applyBorder="1" applyAlignment="1" applyProtection="0">
      <alignment horizontal="center" vertical="center" wrapText="1"/>
    </xf>
    <xf numFmtId="61" fontId="9" fillId="21" borderId="10" applyNumberFormat="1" applyFont="1" applyFill="1" applyBorder="1" applyAlignment="1" applyProtection="0">
      <alignment horizontal="center" vertical="center"/>
    </xf>
    <xf numFmtId="49" fontId="55" fillId="2" borderId="10" applyNumberFormat="1" applyFont="1" applyFill="1" applyBorder="1" applyAlignment="1" applyProtection="0">
      <alignment vertical="top" wrapText="1"/>
    </xf>
    <xf numFmtId="0" fontId="0" fillId="2" borderId="10" applyNumberFormat="0" applyFont="1" applyFill="1" applyBorder="1" applyAlignment="1" applyProtection="0">
      <alignment vertical="bottom"/>
    </xf>
    <xf numFmtId="1" fontId="33" fillId="2" borderId="10" applyNumberFormat="1" applyFont="1" applyFill="1" applyBorder="1" applyAlignment="1" applyProtection="0">
      <alignment horizontal="center" vertical="center" wrapText="1"/>
    </xf>
    <xf numFmtId="61" fontId="9" fillId="21" borderId="13" applyNumberFormat="1" applyFont="1" applyFill="1" applyBorder="1" applyAlignment="1" applyProtection="0">
      <alignment horizontal="center" vertical="center"/>
    </xf>
    <xf numFmtId="49" fontId="9" borderId="45" applyNumberFormat="1" applyFont="1" applyFill="0" applyBorder="1" applyAlignment="1" applyProtection="0">
      <alignment horizontal="right" vertical="bottom"/>
    </xf>
    <xf numFmtId="61" fontId="9" fillId="2" borderId="45" applyNumberFormat="1" applyFont="1" applyFill="1" applyBorder="1" applyAlignment="1" applyProtection="0">
      <alignment vertical="bottom"/>
    </xf>
    <xf numFmtId="59" fontId="10" borderId="42" applyNumberFormat="1" applyFont="1" applyFill="0" applyBorder="1" applyAlignment="1" applyProtection="0">
      <alignment vertical="bottom"/>
    </xf>
    <xf numFmtId="0" fontId="57" fillId="2" borderId="10" applyNumberFormat="1" applyFont="1" applyFill="1" applyBorder="1" applyAlignment="1" applyProtection="0">
      <alignment vertical="bottom"/>
    </xf>
    <xf numFmtId="49" fontId="6" fillId="23" borderId="38" applyNumberFormat="1" applyFont="1" applyFill="1" applyBorder="1" applyAlignment="1" applyProtection="0">
      <alignment horizontal="center" vertical="bottom"/>
    </xf>
    <xf numFmtId="0" fontId="6" fillId="23" borderId="40" applyNumberFormat="0" applyFont="1" applyFill="1" applyBorder="1" applyAlignment="1" applyProtection="0">
      <alignment horizontal="center" vertical="bottom"/>
    </xf>
    <xf numFmtId="49" fontId="11" fillId="23" borderId="38" applyNumberFormat="1" applyFont="1" applyFill="1" applyBorder="1" applyAlignment="1" applyProtection="0">
      <alignment horizontal="center" vertical="bottom"/>
    </xf>
    <xf numFmtId="0" fontId="11" fillId="23" borderId="39" applyNumberFormat="0" applyFont="1" applyFill="1" applyBorder="1" applyAlignment="1" applyProtection="0">
      <alignment horizontal="center" vertical="bottom"/>
    </xf>
    <xf numFmtId="0" fontId="11" fillId="23" borderId="40" applyNumberFormat="0" applyFont="1" applyFill="1" applyBorder="1" applyAlignment="1" applyProtection="0">
      <alignment horizontal="center" vertical="bottom"/>
    </xf>
    <xf numFmtId="49" fontId="9" fillId="2" borderId="45" applyNumberFormat="1" applyFont="1" applyFill="1" applyBorder="1" applyAlignment="1" applyProtection="0">
      <alignment horizontal="center" vertical="center"/>
    </xf>
    <xf numFmtId="0" fontId="9" fillId="2" borderId="45" applyNumberFormat="0" applyFont="1" applyFill="1" applyBorder="1" applyAlignment="1" applyProtection="0">
      <alignment horizontal="center" vertical="bottom"/>
    </xf>
    <xf numFmtId="1" fontId="9" borderId="45" applyNumberFormat="1" applyFont="1" applyFill="0" applyBorder="1" applyAlignment="1" applyProtection="0">
      <alignment horizontal="center" vertical="bottom"/>
    </xf>
    <xf numFmtId="0" fontId="0" borderId="45" applyNumberFormat="1" applyFont="1" applyFill="0" applyBorder="1" applyAlignment="1" applyProtection="0">
      <alignment vertical="bottom"/>
    </xf>
    <xf numFmtId="61" fontId="9" borderId="45" applyNumberFormat="1" applyFont="1" applyFill="0" applyBorder="1" applyAlignment="1" applyProtection="0">
      <alignment horizontal="center" vertical="bottom"/>
    </xf>
    <xf numFmtId="0" fontId="9" borderId="45" applyNumberFormat="0" applyFont="1" applyFill="0" applyBorder="1" applyAlignment="1" applyProtection="0">
      <alignment horizontal="center" vertical="bottom"/>
    </xf>
    <xf numFmtId="49" fontId="11" fillId="23" borderId="10" applyNumberFormat="1" applyFont="1" applyFill="1" applyBorder="1" applyAlignment="1" applyProtection="0">
      <alignment horizontal="center" vertical="bottom"/>
    </xf>
    <xf numFmtId="0" fontId="11" fillId="23" borderId="10"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17" fillId="2" borderId="2" applyNumberFormat="0" applyFont="1" applyFill="1" applyBorder="1" applyAlignment="1" applyProtection="0">
      <alignment vertical="bottom" wrapText="1"/>
    </xf>
    <xf numFmtId="49" fontId="58" fillId="2" borderId="2" applyNumberFormat="1" applyFont="1" applyFill="1" applyBorder="1" applyAlignment="1" applyProtection="0">
      <alignment horizontal="center" vertical="bottom" wrapText="1"/>
    </xf>
    <xf numFmtId="0" fontId="58" fillId="2" borderId="2" applyNumberFormat="0" applyFont="1" applyFill="1" applyBorder="1" applyAlignment="1" applyProtection="0">
      <alignment horizontal="center" vertical="bottom" wrapText="1"/>
    </xf>
    <xf numFmtId="49" fontId="20" fillId="2" borderId="45" applyNumberFormat="1" applyFont="1" applyFill="1" applyBorder="1" applyAlignment="1" applyProtection="0">
      <alignment horizontal="center" vertical="center" wrapText="1"/>
    </xf>
    <xf numFmtId="49" fontId="36" fillId="2" borderId="45" applyNumberFormat="1" applyFont="1" applyFill="1" applyBorder="1" applyAlignment="1" applyProtection="0">
      <alignment horizontal="center" vertical="center" wrapText="1"/>
    </xf>
    <xf numFmtId="0" fontId="59" fillId="2" borderId="32" applyNumberFormat="0" applyFont="1" applyFill="1" applyBorder="1" applyAlignment="1" applyProtection="0">
      <alignment vertical="bottom"/>
    </xf>
    <xf numFmtId="0" fontId="60" fillId="2" borderId="1" applyNumberFormat="0" applyFont="1" applyFill="1" applyBorder="1" applyAlignment="1" applyProtection="0">
      <alignment vertical="bottom"/>
    </xf>
    <xf numFmtId="49" fontId="28" fillId="2" borderId="5" applyNumberFormat="1" applyFont="1" applyFill="1" applyBorder="1" applyAlignment="1" applyProtection="0">
      <alignment vertical="top" wrapText="1"/>
    </xf>
    <xf numFmtId="49" fontId="25" fillId="2" borderId="6" applyNumberFormat="1" applyFont="1" applyFill="1" applyBorder="1" applyAlignment="1" applyProtection="0">
      <alignment horizontal="center" vertical="top" wrapText="1"/>
    </xf>
    <xf numFmtId="62" fontId="25" fillId="2" borderId="7" applyNumberFormat="1" applyFont="1" applyFill="1" applyBorder="1" applyAlignment="1" applyProtection="0">
      <alignment vertical="center" wrapText="1"/>
    </xf>
    <xf numFmtId="61" fontId="9" fillId="9" borderId="5" applyNumberFormat="1" applyFont="1" applyFill="1" applyBorder="1" applyAlignment="1" applyProtection="0">
      <alignment horizontal="center" vertical="center"/>
    </xf>
    <xf numFmtId="61" fontId="6" fillId="19" borderId="6" applyNumberFormat="1" applyFont="1" applyFill="1" applyBorder="1" applyAlignment="1" applyProtection="0">
      <alignment horizontal="center" vertical="center"/>
    </xf>
    <xf numFmtId="61" fontId="9" fillId="13" borderId="7" applyNumberFormat="1" applyFont="1" applyFill="1" applyBorder="1" applyAlignment="1" applyProtection="0">
      <alignment horizontal="center" vertical="center" wrapText="1"/>
    </xf>
    <xf numFmtId="59" fontId="0" borderId="5" applyNumberFormat="1" applyFont="1" applyFill="0" applyBorder="1" applyAlignment="1" applyProtection="0">
      <alignment vertical="bottom"/>
    </xf>
    <xf numFmtId="1" fontId="0" borderId="6" applyNumberFormat="1" applyFont="1" applyFill="0" applyBorder="1" applyAlignment="1" applyProtection="0">
      <alignment vertical="bottom"/>
    </xf>
    <xf numFmtId="61" fontId="47" fillId="2" borderId="6" applyNumberFormat="1" applyFont="1" applyFill="1" applyBorder="1" applyAlignment="1" applyProtection="0">
      <alignment horizontal="center" vertical="top" wrapText="1"/>
    </xf>
    <xf numFmtId="0" fontId="61" fillId="2" borderId="1" applyNumberFormat="0" applyFont="1" applyFill="1" applyBorder="1" applyAlignment="1" applyProtection="0">
      <alignment vertical="bottom"/>
    </xf>
    <xf numFmtId="49" fontId="28" fillId="2" borderId="9" applyNumberFormat="1" applyFont="1" applyFill="1" applyBorder="1" applyAlignment="1" applyProtection="0">
      <alignment vertical="top" wrapText="1"/>
    </xf>
    <xf numFmtId="62" fontId="25" fillId="2" borderId="11" applyNumberFormat="1" applyFont="1" applyFill="1" applyBorder="1" applyAlignment="1" applyProtection="0">
      <alignment vertical="center" wrapText="1"/>
    </xf>
    <xf numFmtId="61" fontId="9" fillId="9" borderId="9" applyNumberFormat="1" applyFont="1" applyFill="1" applyBorder="1" applyAlignment="1" applyProtection="0">
      <alignment horizontal="center" vertical="center"/>
    </xf>
    <xf numFmtId="61" fontId="9" fillId="13" borderId="11" applyNumberFormat="1" applyFont="1" applyFill="1" applyBorder="1" applyAlignment="1" applyProtection="0">
      <alignment horizontal="center" vertical="center" wrapText="1"/>
    </xf>
    <xf numFmtId="59" fontId="0" borderId="9" applyNumberFormat="1" applyFont="1" applyFill="0" applyBorder="1" applyAlignment="1" applyProtection="0">
      <alignment vertical="bottom"/>
    </xf>
    <xf numFmtId="49" fontId="39" fillId="2" borderId="9" applyNumberFormat="1" applyFont="1" applyFill="1" applyBorder="1" applyAlignment="1" applyProtection="0">
      <alignment vertical="top" wrapText="1"/>
    </xf>
    <xf numFmtId="49" fontId="21" fillId="2" borderId="9" applyNumberFormat="1" applyFont="1" applyFill="1" applyBorder="1" applyAlignment="1" applyProtection="0">
      <alignment vertical="top" wrapText="1"/>
    </xf>
    <xf numFmtId="49" fontId="21" fillId="2" borderId="12" applyNumberFormat="1" applyFont="1" applyFill="1" applyBorder="1" applyAlignment="1" applyProtection="0">
      <alignment vertical="top" wrapText="1"/>
    </xf>
    <xf numFmtId="62" fontId="25" fillId="2" borderId="14" applyNumberFormat="1" applyFont="1" applyFill="1" applyBorder="1" applyAlignment="1" applyProtection="0">
      <alignment vertical="center" wrapText="1"/>
    </xf>
    <xf numFmtId="61" fontId="9" fillId="9" borderId="12" applyNumberFormat="1" applyFont="1" applyFill="1" applyBorder="1" applyAlignment="1" applyProtection="0">
      <alignment horizontal="center" vertical="center"/>
    </xf>
    <xf numFmtId="61" fontId="9" fillId="13" borderId="14" applyNumberFormat="1" applyFont="1" applyFill="1" applyBorder="1" applyAlignment="1" applyProtection="0">
      <alignment horizontal="center" vertical="center" wrapText="1"/>
    </xf>
    <xf numFmtId="59" fontId="0" borderId="12" applyNumberFormat="1" applyFont="1" applyFill="0" applyBorder="1" applyAlignment="1" applyProtection="0">
      <alignment vertical="bottom"/>
    </xf>
    <xf numFmtId="0" fontId="0" borderId="70" applyNumberFormat="0" applyFont="1" applyFill="0" applyBorder="1" applyAlignment="1" applyProtection="0">
      <alignment vertical="bottom"/>
    </xf>
    <xf numFmtId="61" fontId="9" fillId="2" borderId="52" applyNumberFormat="1" applyFont="1" applyFill="1" applyBorder="1" applyAlignment="1" applyProtection="0">
      <alignment vertical="bottom"/>
    </xf>
    <xf numFmtId="59" fontId="10" borderId="45" applyNumberFormat="1" applyFont="1" applyFill="0" applyBorder="1" applyAlignment="1" applyProtection="0">
      <alignment vertical="bottom"/>
    </xf>
    <xf numFmtId="0" fontId="9" borderId="45" applyNumberFormat="1" applyFont="1" applyFill="0" applyBorder="1" applyAlignment="1" applyProtection="0">
      <alignment vertical="bottom"/>
    </xf>
    <xf numFmtId="61" fontId="0" borderId="9" applyNumberFormat="1" applyFont="1" applyFill="0" applyBorder="1" applyAlignment="1" applyProtection="0">
      <alignment vertical="bottom"/>
    </xf>
    <xf numFmtId="0" fontId="0" fillId="2" borderId="35" applyNumberFormat="1" applyFont="1" applyFill="1" applyBorder="1" applyAlignment="1" applyProtection="0">
      <alignment vertical="bottom"/>
    </xf>
    <xf numFmtId="0" fontId="62" fillId="2" borderId="1" applyNumberFormat="0" applyFont="1" applyFill="1" applyBorder="1" applyAlignment="1" applyProtection="0">
      <alignment vertical="bottom"/>
    </xf>
    <xf numFmtId="49" fontId="6" fillId="12" borderId="38" applyNumberFormat="1" applyFont="1" applyFill="1" applyBorder="1" applyAlignment="1" applyProtection="0">
      <alignment horizontal="center" vertical="bottom"/>
    </xf>
    <xf numFmtId="0" fontId="6" fillId="12" borderId="40" applyNumberFormat="0" applyFont="1" applyFill="1" applyBorder="1" applyAlignment="1" applyProtection="0">
      <alignment horizontal="center" vertical="bottom"/>
    </xf>
    <xf numFmtId="49" fontId="11" fillId="12" borderId="38" applyNumberFormat="1" applyFont="1" applyFill="1" applyBorder="1" applyAlignment="1" applyProtection="0">
      <alignment horizontal="center" vertical="bottom"/>
    </xf>
    <xf numFmtId="0" fontId="11" fillId="12" borderId="39" applyNumberFormat="0" applyFont="1" applyFill="1" applyBorder="1" applyAlignment="1" applyProtection="0">
      <alignment horizontal="center" vertical="bottom"/>
    </xf>
    <xf numFmtId="0" fontId="11" fillId="12" borderId="40" applyNumberFormat="0" applyFont="1" applyFill="1" applyBorder="1" applyAlignment="1" applyProtection="0">
      <alignment horizontal="center" vertical="bottom"/>
    </xf>
    <xf numFmtId="61" fontId="0" borderId="45" applyNumberFormat="1" applyFont="1" applyFill="0" applyBorder="1" applyAlignment="1" applyProtection="0">
      <alignment vertical="bottom"/>
    </xf>
    <xf numFmtId="49" fontId="11" fillId="12" borderId="71" applyNumberFormat="1" applyFont="1" applyFill="1" applyBorder="1" applyAlignment="1" applyProtection="0">
      <alignment horizontal="center" vertical="bottom"/>
    </xf>
    <xf numFmtId="0" fontId="11" fillId="12" borderId="72" applyNumberFormat="0" applyFont="1" applyFill="1" applyBorder="1" applyAlignment="1" applyProtection="0">
      <alignment horizontal="center" vertical="bottom"/>
    </xf>
    <xf numFmtId="0" fontId="11" fillId="12" borderId="73" applyNumberFormat="0" applyFont="1" applyFill="1" applyBorder="1" applyAlignment="1" applyProtection="0">
      <alignment horizontal="center" vertical="bottom"/>
    </xf>
    <xf numFmtId="0" fontId="0" applyNumberFormat="1" applyFont="1" applyFill="0" applyBorder="0" applyAlignment="1" applyProtection="0">
      <alignment vertical="bottom"/>
    </xf>
    <xf numFmtId="0" fontId="0" borderId="8" applyNumberFormat="1" applyFont="1" applyFill="0" applyBorder="1" applyAlignment="1" applyProtection="0">
      <alignment vertical="bottom"/>
    </xf>
    <xf numFmtId="0" fontId="0" applyNumberFormat="1" applyFont="1" applyFill="0" applyBorder="0" applyAlignment="1" applyProtection="0">
      <alignment vertical="bottom"/>
    </xf>
    <xf numFmtId="49" fontId="63" fillId="2" borderId="2" applyNumberFormat="1" applyFont="1" applyFill="1" applyBorder="1" applyAlignment="1" applyProtection="0">
      <alignment horizontal="center" vertical="bottom" wrapText="1"/>
    </xf>
    <xf numFmtId="0" fontId="63" fillId="2" borderId="2" applyNumberFormat="0" applyFont="1" applyFill="1" applyBorder="1" applyAlignment="1" applyProtection="0">
      <alignment horizontal="center" vertical="bottom" wrapText="1"/>
    </xf>
    <xf numFmtId="49" fontId="64" fillId="2" borderId="45" applyNumberFormat="1" applyFont="1" applyFill="1" applyBorder="1" applyAlignment="1" applyProtection="0">
      <alignment horizontal="center" vertical="center" wrapText="1"/>
    </xf>
    <xf numFmtId="49" fontId="9" fillId="24" borderId="45" applyNumberFormat="1" applyFont="1" applyFill="1" applyBorder="1" applyAlignment="1" applyProtection="0">
      <alignment horizontal="center" vertical="center" wrapText="1"/>
    </xf>
    <xf numFmtId="49" fontId="6" fillId="20" borderId="45" applyNumberFormat="1" applyFont="1" applyFill="1" applyBorder="1" applyAlignment="1" applyProtection="0">
      <alignment horizontal="center" vertical="center" wrapText="1"/>
    </xf>
    <xf numFmtId="49" fontId="9" fillId="25" borderId="48" applyNumberFormat="1" applyFont="1" applyFill="1" applyBorder="1" applyAlignment="1" applyProtection="0">
      <alignment horizontal="center" vertical="center" wrapText="1"/>
    </xf>
    <xf numFmtId="49" fontId="12" fillId="2" borderId="74" applyNumberFormat="1" applyFont="1" applyFill="1" applyBorder="1" applyAlignment="1" applyProtection="0">
      <alignment horizontal="center" vertical="center" wrapText="1"/>
    </xf>
    <xf numFmtId="0" fontId="0" fillId="2" borderId="24" applyNumberFormat="0" applyFont="1" applyFill="1" applyBorder="1" applyAlignment="1" applyProtection="0">
      <alignment vertical="bottom"/>
    </xf>
    <xf numFmtId="0" fontId="0" fillId="2" borderId="75" applyNumberFormat="0" applyFont="1" applyFill="1" applyBorder="1" applyAlignment="1" applyProtection="0">
      <alignment vertical="bottom"/>
    </xf>
    <xf numFmtId="49" fontId="55" fillId="2" borderId="5" applyNumberFormat="1" applyFont="1" applyFill="1" applyBorder="1" applyAlignment="1" applyProtection="0">
      <alignment horizontal="center" vertical="center" wrapText="1"/>
    </xf>
    <xf numFmtId="49" fontId="37" fillId="2" borderId="6" applyNumberFormat="1" applyFont="1" applyFill="1" applyBorder="1" applyAlignment="1" applyProtection="0">
      <alignment horizontal="center" vertical="center" wrapText="1"/>
    </xf>
    <xf numFmtId="0" fontId="37" fillId="2" borderId="6" applyNumberFormat="1" applyFont="1" applyFill="1" applyBorder="1" applyAlignment="1" applyProtection="0">
      <alignment horizontal="center" vertical="center" wrapText="1"/>
    </xf>
    <xf numFmtId="60" fontId="25" fillId="2" borderId="7" applyNumberFormat="1" applyFont="1" applyFill="1" applyBorder="1" applyAlignment="1" applyProtection="0">
      <alignment horizontal="center" vertical="center" wrapText="1"/>
    </xf>
    <xf numFmtId="61" fontId="9" fillId="12" borderId="6" applyNumberFormat="1" applyFont="1" applyFill="1" applyBorder="1" applyAlignment="1" applyProtection="0">
      <alignment horizontal="center" vertical="center"/>
    </xf>
    <xf numFmtId="61" fontId="9" fillId="24" borderId="6" applyNumberFormat="1" applyFont="1" applyFill="1" applyBorder="1" applyAlignment="1" applyProtection="0">
      <alignment horizontal="center" vertical="center"/>
    </xf>
    <xf numFmtId="61" fontId="6" fillId="20" borderId="6" applyNumberFormat="1" applyFont="1" applyFill="1" applyBorder="1" applyAlignment="1" applyProtection="0">
      <alignment horizontal="center" vertical="center"/>
    </xf>
    <xf numFmtId="61" fontId="9" fillId="25" borderId="10" applyNumberFormat="1" applyFont="1" applyFill="1" applyBorder="1" applyAlignment="1" applyProtection="0">
      <alignment horizontal="center" vertical="center"/>
    </xf>
    <xf numFmtId="61" fontId="9" fillId="16" borderId="7" applyNumberFormat="1" applyFont="1" applyFill="1" applyBorder="1" applyAlignment="1" applyProtection="0">
      <alignment horizontal="center" vertical="center"/>
    </xf>
    <xf numFmtId="59" fontId="0" borderId="76" applyNumberFormat="1" applyFont="1" applyFill="0" applyBorder="1" applyAlignment="1" applyProtection="0">
      <alignment vertical="bottom"/>
    </xf>
    <xf numFmtId="1" fontId="0" fillId="2" borderId="64" applyNumberFormat="1" applyFont="1" applyFill="1" applyBorder="1" applyAlignment="1" applyProtection="0">
      <alignment horizontal="right" vertical="center"/>
    </xf>
    <xf numFmtId="61" fontId="0" borderId="64" applyNumberFormat="1" applyFont="1" applyFill="0" applyBorder="1" applyAlignment="1" applyProtection="0">
      <alignment horizontal="right" vertical="bottom"/>
    </xf>
    <xf numFmtId="49" fontId="55" fillId="2" borderId="9" applyNumberFormat="1" applyFont="1" applyFill="1" applyBorder="1" applyAlignment="1" applyProtection="0">
      <alignment horizontal="center" vertical="center" wrapText="1"/>
    </xf>
    <xf numFmtId="49" fontId="37" fillId="2" borderId="10" applyNumberFormat="1" applyFont="1" applyFill="1" applyBorder="1" applyAlignment="1" applyProtection="0">
      <alignment horizontal="center" vertical="center" wrapText="1"/>
    </xf>
    <xf numFmtId="0" fontId="37" fillId="2" borderId="10" applyNumberFormat="1" applyFont="1" applyFill="1" applyBorder="1" applyAlignment="1" applyProtection="0">
      <alignment horizontal="center" vertical="center" wrapText="1"/>
    </xf>
    <xf numFmtId="60" fontId="25" fillId="2" borderId="11" applyNumberFormat="1" applyFont="1" applyFill="1" applyBorder="1" applyAlignment="1" applyProtection="0">
      <alignment horizontal="center" vertical="center" wrapText="1"/>
    </xf>
    <xf numFmtId="61" fontId="9" fillId="12" borderId="10" applyNumberFormat="1" applyFont="1" applyFill="1" applyBorder="1" applyAlignment="1" applyProtection="0">
      <alignment horizontal="center" vertical="center"/>
    </xf>
    <xf numFmtId="61" fontId="9" fillId="24" borderId="10" applyNumberFormat="1" applyFont="1" applyFill="1" applyBorder="1" applyAlignment="1" applyProtection="0">
      <alignment horizontal="center" vertical="center"/>
    </xf>
    <xf numFmtId="61" fontId="6" fillId="20" borderId="10" applyNumberFormat="1" applyFont="1" applyFill="1" applyBorder="1" applyAlignment="1" applyProtection="0">
      <alignment horizontal="center" vertical="center"/>
    </xf>
    <xf numFmtId="61" fontId="9" fillId="16" borderId="11" applyNumberFormat="1" applyFont="1" applyFill="1" applyBorder="1" applyAlignment="1" applyProtection="0">
      <alignment horizontal="center" vertical="center"/>
    </xf>
    <xf numFmtId="1" fontId="0" fillId="2" borderId="10" applyNumberFormat="1" applyFont="1" applyFill="1" applyBorder="1" applyAlignment="1" applyProtection="0">
      <alignment horizontal="right" vertical="center"/>
    </xf>
    <xf numFmtId="61" fontId="0" borderId="10" applyNumberFormat="1" applyFont="1" applyFill="0" applyBorder="1" applyAlignment="1" applyProtection="0">
      <alignment horizontal="right" vertical="bottom"/>
    </xf>
    <xf numFmtId="1" fontId="37" fillId="2" borderId="10" applyNumberFormat="1" applyFont="1" applyFill="1" applyBorder="1" applyAlignment="1" applyProtection="0">
      <alignment horizontal="center" vertical="center" wrapText="1"/>
    </xf>
    <xf numFmtId="49" fontId="55" fillId="2" borderId="12" applyNumberFormat="1" applyFont="1" applyFill="1" applyBorder="1" applyAlignment="1" applyProtection="0">
      <alignment horizontal="center" vertical="center" wrapText="1"/>
    </xf>
    <xf numFmtId="49" fontId="37" fillId="2" borderId="13" applyNumberFormat="1" applyFont="1" applyFill="1" applyBorder="1" applyAlignment="1" applyProtection="0">
      <alignment horizontal="center" vertical="center" wrapText="1"/>
    </xf>
    <xf numFmtId="1" fontId="37" fillId="2" borderId="13" applyNumberFormat="1" applyFont="1" applyFill="1" applyBorder="1" applyAlignment="1" applyProtection="0">
      <alignment horizontal="center" vertical="center" wrapText="1"/>
    </xf>
    <xf numFmtId="60" fontId="25" fillId="2" borderId="14" applyNumberFormat="1" applyFont="1" applyFill="1" applyBorder="1" applyAlignment="1" applyProtection="0">
      <alignment horizontal="center" vertical="center" wrapText="1"/>
    </xf>
    <xf numFmtId="61" fontId="9" fillId="12" borderId="13" applyNumberFormat="1" applyFont="1" applyFill="1" applyBorder="1" applyAlignment="1" applyProtection="0">
      <alignment horizontal="center" vertical="center"/>
    </xf>
    <xf numFmtId="61" fontId="9" fillId="24" borderId="13" applyNumberFormat="1" applyFont="1" applyFill="1" applyBorder="1" applyAlignment="1" applyProtection="0">
      <alignment horizontal="center" vertical="center"/>
    </xf>
    <xf numFmtId="61" fontId="6" fillId="20" borderId="13" applyNumberFormat="1" applyFont="1" applyFill="1" applyBorder="1" applyAlignment="1" applyProtection="0">
      <alignment horizontal="center" vertical="center"/>
    </xf>
    <xf numFmtId="61" fontId="9" fillId="25" borderId="13" applyNumberFormat="1" applyFont="1" applyFill="1" applyBorder="1" applyAlignment="1" applyProtection="0">
      <alignment horizontal="center" vertical="center"/>
    </xf>
    <xf numFmtId="61" fontId="9" fillId="16" borderId="14" applyNumberFormat="1" applyFont="1" applyFill="1" applyBorder="1" applyAlignment="1" applyProtection="0">
      <alignment horizontal="center" vertical="center"/>
    </xf>
    <xf numFmtId="1" fontId="0" fillId="2" borderId="13" applyNumberFormat="1" applyFont="1" applyFill="1" applyBorder="1" applyAlignment="1" applyProtection="0">
      <alignment horizontal="right" vertical="center"/>
    </xf>
    <xf numFmtId="61" fontId="0" borderId="13" applyNumberFormat="1" applyFont="1" applyFill="0" applyBorder="1" applyAlignment="1" applyProtection="0">
      <alignment horizontal="right" vertical="bottom"/>
    </xf>
    <xf numFmtId="2" fontId="9" fillId="2" borderId="77" applyNumberFormat="1" applyFont="1" applyFill="1" applyBorder="1" applyAlignment="1" applyProtection="0">
      <alignment vertical="bottom"/>
    </xf>
    <xf numFmtId="49" fontId="6" fillId="19" borderId="38" applyNumberFormat="1" applyFont="1" applyFill="1" applyBorder="1" applyAlignment="1" applyProtection="0">
      <alignment horizontal="center" vertical="bottom"/>
    </xf>
    <xf numFmtId="0" fontId="6" fillId="19" borderId="39" applyNumberFormat="0" applyFont="1" applyFill="1" applyBorder="1" applyAlignment="1" applyProtection="0">
      <alignment horizontal="center" vertical="bottom"/>
    </xf>
    <xf numFmtId="49" fontId="11" fillId="19" borderId="38" applyNumberFormat="1" applyFont="1" applyFill="1" applyBorder="1" applyAlignment="1" applyProtection="0">
      <alignment horizontal="center" vertical="bottom"/>
    </xf>
    <xf numFmtId="0" fontId="11" fillId="19" borderId="39" applyNumberFormat="0" applyFont="1" applyFill="1" applyBorder="1" applyAlignment="1" applyProtection="0">
      <alignment horizontal="center" vertical="bottom"/>
    </xf>
    <xf numFmtId="0" fontId="11" borderId="1" applyNumberFormat="0" applyFont="1" applyFill="0" applyBorder="1" applyAlignment="1" applyProtection="0">
      <alignment vertical="bottom"/>
    </xf>
    <xf numFmtId="0" fontId="11" fillId="2" borderId="1" applyNumberFormat="0" applyFont="1" applyFill="1" applyBorder="1" applyAlignment="1" applyProtection="0">
      <alignment vertical="bottom"/>
    </xf>
    <xf numFmtId="49" fontId="9" fillId="25" borderId="45" applyNumberFormat="1" applyFont="1" applyFill="1" applyBorder="1" applyAlignment="1" applyProtection="0">
      <alignment horizontal="center" vertical="center" wrapText="1"/>
    </xf>
    <xf numFmtId="0" fontId="9" borderId="8" applyNumberFormat="0" applyFont="1" applyFill="0" applyBorder="1" applyAlignment="1" applyProtection="0">
      <alignment horizontal="center" vertical="bottom"/>
    </xf>
    <xf numFmtId="0" fontId="9" borderId="1" applyNumberFormat="0" applyFont="1" applyFill="0" applyBorder="1" applyAlignment="1" applyProtection="0">
      <alignment horizontal="center" vertical="bottom"/>
    </xf>
    <xf numFmtId="9" fontId="9" borderId="8" applyNumberFormat="1" applyFont="1" applyFill="0" applyBorder="1" applyAlignment="1" applyProtection="0">
      <alignment horizontal="center" vertical="bottom"/>
    </xf>
    <xf numFmtId="9" fontId="9" borderId="1" applyNumberFormat="1" applyFont="1" applyFill="0" applyBorder="1" applyAlignment="1" applyProtection="0">
      <alignment horizontal="center" vertical="bottom"/>
    </xf>
    <xf numFmtId="0" fontId="0" applyNumberFormat="1" applyFont="1" applyFill="0" applyBorder="0" applyAlignment="1" applyProtection="0">
      <alignment vertical="bottom"/>
    </xf>
    <xf numFmtId="49" fontId="65" fillId="2" borderId="2" applyNumberFormat="1" applyFont="1" applyFill="1" applyBorder="1" applyAlignment="1" applyProtection="0">
      <alignment horizontal="center" vertical="bottom" wrapText="1"/>
    </xf>
    <xf numFmtId="0" fontId="0" fillId="2" borderId="2" applyNumberFormat="0" applyFont="1" applyFill="1" applyBorder="1" applyAlignment="1" applyProtection="0">
      <alignment horizontal="center" vertical="bottom" wrapText="1"/>
    </xf>
    <xf numFmtId="49" fontId="9" fillId="9" borderId="42" applyNumberFormat="1" applyFont="1" applyFill="1" applyBorder="1" applyAlignment="1" applyProtection="0">
      <alignment horizontal="center" vertical="center" wrapText="1"/>
    </xf>
    <xf numFmtId="49" fontId="6" fillId="26" borderId="43" applyNumberFormat="1" applyFont="1" applyFill="1" applyBorder="1" applyAlignment="1" applyProtection="0">
      <alignment horizontal="center" vertical="center" wrapText="1"/>
    </xf>
    <xf numFmtId="49" fontId="9" fillId="27" borderId="43" applyNumberFormat="1" applyFont="1" applyFill="1" applyBorder="1" applyAlignment="1" applyProtection="0">
      <alignment horizontal="center" vertical="center" wrapText="1"/>
    </xf>
    <xf numFmtId="49" fontId="9" fillId="28" borderId="44" applyNumberFormat="1" applyFont="1" applyFill="1" applyBorder="1" applyAlignment="1" applyProtection="0">
      <alignment horizontal="center" vertical="center" wrapText="1"/>
    </xf>
    <xf numFmtId="49" fontId="21" fillId="14" borderId="5" applyNumberFormat="1" applyFont="1" applyFill="1" applyBorder="1" applyAlignment="1" applyProtection="0">
      <alignment horizontal="center" vertical="center" wrapText="1"/>
    </xf>
    <xf numFmtId="49" fontId="9" fillId="29" borderId="43" applyNumberFormat="1" applyFont="1" applyFill="1" applyBorder="1" applyAlignment="1" applyProtection="0">
      <alignment horizontal="center" vertical="center" wrapText="1"/>
    </xf>
    <xf numFmtId="49" fontId="9" fillId="19" borderId="44" applyNumberFormat="1" applyFont="1" applyFill="1" applyBorder="1" applyAlignment="1" applyProtection="0">
      <alignment horizontal="center" vertical="center" wrapText="1"/>
    </xf>
    <xf numFmtId="49" fontId="32" fillId="2" borderId="42" applyNumberFormat="1" applyFont="1" applyFill="1" applyBorder="1" applyAlignment="1" applyProtection="0">
      <alignment horizontal="center" vertical="center" wrapText="1"/>
    </xf>
    <xf numFmtId="49" fontId="32" fillId="2" borderId="44" applyNumberFormat="1" applyFont="1" applyFill="1" applyBorder="1" applyAlignment="1" applyProtection="0">
      <alignment horizontal="center" vertical="center" wrapText="1"/>
    </xf>
    <xf numFmtId="0" fontId="66" fillId="2" borderId="8" applyNumberFormat="0" applyFont="1" applyFill="1" applyBorder="1" applyAlignment="1" applyProtection="0">
      <alignment vertical="center" wrapText="1"/>
    </xf>
    <xf numFmtId="0" fontId="66" fillId="2" borderId="1" applyNumberFormat="0" applyFont="1" applyFill="1" applyBorder="1" applyAlignment="1" applyProtection="0">
      <alignment vertical="center" wrapText="1"/>
    </xf>
    <xf numFmtId="0" fontId="36" fillId="2" borderId="1" applyNumberFormat="0" applyFont="1" applyFill="1" applyBorder="1" applyAlignment="1" applyProtection="0">
      <alignment horizontal="center" vertical="bottom" wrapText="1"/>
    </xf>
    <xf numFmtId="2" fontId="3" fillId="2" borderId="1" applyNumberFormat="1" applyFont="1" applyFill="1" applyBorder="1" applyAlignment="1" applyProtection="0">
      <alignment horizontal="center" vertical="center" wrapText="1"/>
    </xf>
    <xf numFmtId="0" fontId="3" fillId="2" borderId="1" applyNumberFormat="0" applyFont="1" applyFill="1" applyBorder="1" applyAlignment="1" applyProtection="0">
      <alignment horizontal="center" vertical="center" wrapText="1"/>
    </xf>
    <xf numFmtId="0" fontId="57" fillId="2" borderId="1" applyNumberFormat="0" applyFont="1" applyFill="1" applyBorder="1" applyAlignment="1" applyProtection="0">
      <alignment vertical="bottom"/>
    </xf>
    <xf numFmtId="49" fontId="55" fillId="2" borderId="5" applyNumberFormat="1" applyFont="1" applyFill="1" applyBorder="1" applyAlignment="1" applyProtection="0">
      <alignment vertical="top" wrapText="1"/>
    </xf>
    <xf numFmtId="0" fontId="21" fillId="2" borderId="6" applyNumberFormat="0" applyFont="1" applyFill="1" applyBorder="1" applyAlignment="1" applyProtection="0">
      <alignment horizontal="center" vertical="top" wrapText="1"/>
    </xf>
    <xf numFmtId="59" fontId="21" fillId="2" borderId="6" applyNumberFormat="1" applyFont="1" applyFill="1" applyBorder="1" applyAlignment="1" applyProtection="0">
      <alignment vertical="top" wrapText="1"/>
    </xf>
    <xf numFmtId="0" fontId="37" fillId="9" borderId="6" applyNumberFormat="0" applyFont="1" applyFill="1" applyBorder="1" applyAlignment="1" applyProtection="0">
      <alignment horizontal="center" vertical="top" wrapText="1"/>
    </xf>
    <xf numFmtId="0" fontId="37" fillId="26" borderId="6" applyNumberFormat="0" applyFont="1" applyFill="1" applyBorder="1" applyAlignment="1" applyProtection="0">
      <alignment horizontal="center" vertical="top" wrapText="1"/>
    </xf>
    <xf numFmtId="0" fontId="37" fillId="13" borderId="6" applyNumberFormat="0" applyFont="1" applyFill="1" applyBorder="1" applyAlignment="1" applyProtection="0">
      <alignment horizontal="center" vertical="top" wrapText="1"/>
    </xf>
    <xf numFmtId="0" fontId="37" fillId="27" borderId="6" applyNumberFormat="0" applyFont="1" applyFill="1" applyBorder="1" applyAlignment="1" applyProtection="0">
      <alignment horizontal="center" vertical="top" wrapText="1"/>
    </xf>
    <xf numFmtId="0" fontId="37" fillId="28" borderId="6" applyNumberFormat="0" applyFont="1" applyFill="1" applyBorder="1" applyAlignment="1" applyProtection="0">
      <alignment horizontal="center" vertical="top" wrapText="1"/>
    </xf>
    <xf numFmtId="0" fontId="9" fillId="14" borderId="10" applyNumberFormat="0" applyFont="1" applyFill="1" applyBorder="1" applyAlignment="1" applyProtection="0">
      <alignment horizontal="center" vertical="center"/>
    </xf>
    <xf numFmtId="0" fontId="9" fillId="2" borderId="6" applyNumberFormat="0" applyFont="1" applyFill="1" applyBorder="1" applyAlignment="1" applyProtection="0">
      <alignment horizontal="center" vertical="center"/>
    </xf>
    <xf numFmtId="0" fontId="6" fillId="15" borderId="6" applyNumberFormat="0" applyFont="1" applyFill="1" applyBorder="1" applyAlignment="1" applyProtection="0">
      <alignment horizontal="center" vertical="center"/>
    </xf>
    <xf numFmtId="0" fontId="9" fillId="29" borderId="6" applyNumberFormat="0" applyFont="1" applyFill="1" applyBorder="1" applyAlignment="1" applyProtection="0">
      <alignment horizontal="center" vertical="center"/>
    </xf>
    <xf numFmtId="0" fontId="9" fillId="19" borderId="7" applyNumberFormat="0" applyFont="1" applyFill="1" applyBorder="1" applyAlignment="1" applyProtection="0">
      <alignment horizontal="center" vertical="center"/>
    </xf>
    <xf numFmtId="59" fontId="0" fillId="2" borderId="5" applyNumberFormat="1" applyFont="1" applyFill="1" applyBorder="1" applyAlignment="1" applyProtection="0">
      <alignment horizontal="center" vertical="center" wrapText="1"/>
    </xf>
    <xf numFmtId="0" fontId="0" fillId="2" borderId="7" applyNumberFormat="1" applyFont="1" applyFill="1" applyBorder="1" applyAlignment="1" applyProtection="0">
      <alignment horizontal="right" vertical="center"/>
    </xf>
    <xf numFmtId="0" fontId="9" fillId="2" borderId="8" applyNumberFormat="0" applyFont="1" applyFill="1" applyBorder="1" applyAlignment="1" applyProtection="0">
      <alignment horizontal="center" vertical="center"/>
    </xf>
    <xf numFmtId="0" fontId="9" fillId="2" borderId="1" applyNumberFormat="0" applyFont="1" applyFill="1" applyBorder="1" applyAlignment="1" applyProtection="0">
      <alignment horizontal="center" vertical="center"/>
    </xf>
    <xf numFmtId="0" fontId="0" fillId="2" borderId="1" applyNumberFormat="0" applyFont="1" applyFill="1" applyBorder="1" applyAlignment="1" applyProtection="0">
      <alignment horizontal="center" vertical="center"/>
    </xf>
    <xf numFmtId="2" fontId="67" fillId="2" borderId="1" applyNumberFormat="1" applyFont="1" applyFill="1" applyBorder="1" applyAlignment="1" applyProtection="0">
      <alignment horizontal="center" vertical="center" wrapText="1"/>
    </xf>
    <xf numFmtId="59" fontId="0" fillId="2" borderId="1" applyNumberFormat="1" applyFont="1" applyFill="1" applyBorder="1" applyAlignment="1" applyProtection="0">
      <alignment vertical="bottom"/>
    </xf>
    <xf numFmtId="64" fontId="0" fillId="2" borderId="1" applyNumberFormat="1" applyFont="1" applyFill="1" applyBorder="1" applyAlignment="1" applyProtection="0">
      <alignment vertical="bottom"/>
    </xf>
    <xf numFmtId="61" fontId="0" fillId="2" borderId="1" applyNumberFormat="1" applyFont="1" applyFill="1" applyBorder="1" applyAlignment="1" applyProtection="0">
      <alignment vertical="bottom"/>
    </xf>
    <xf numFmtId="49" fontId="55" fillId="2" borderId="9" applyNumberFormat="1" applyFont="1" applyFill="1" applyBorder="1" applyAlignment="1" applyProtection="0">
      <alignment vertical="top" wrapText="1"/>
    </xf>
    <xf numFmtId="0" fontId="21" fillId="2" borderId="10" applyNumberFormat="0" applyFont="1" applyFill="1" applyBorder="1" applyAlignment="1" applyProtection="0">
      <alignment horizontal="center" vertical="top" wrapText="1"/>
    </xf>
    <xf numFmtId="59" fontId="21" fillId="2" borderId="10" applyNumberFormat="1" applyFont="1" applyFill="1" applyBorder="1" applyAlignment="1" applyProtection="0">
      <alignment vertical="top" wrapText="1"/>
    </xf>
    <xf numFmtId="0" fontId="37" fillId="9" borderId="10" applyNumberFormat="0" applyFont="1" applyFill="1" applyBorder="1" applyAlignment="1" applyProtection="0">
      <alignment horizontal="center" vertical="top" wrapText="1"/>
    </xf>
    <xf numFmtId="0" fontId="37" fillId="26" borderId="10" applyNumberFormat="0" applyFont="1" applyFill="1" applyBorder="1" applyAlignment="1" applyProtection="0">
      <alignment horizontal="center" vertical="top" wrapText="1"/>
    </xf>
    <xf numFmtId="0" fontId="37" fillId="13" borderId="10" applyNumberFormat="1" applyFont="1" applyFill="1" applyBorder="1" applyAlignment="1" applyProtection="0">
      <alignment horizontal="center" vertical="top" wrapText="1"/>
    </xf>
    <xf numFmtId="0" fontId="37" fillId="27" borderId="10" applyNumberFormat="0" applyFont="1" applyFill="1" applyBorder="1" applyAlignment="1" applyProtection="0">
      <alignment horizontal="center" vertical="top" wrapText="1"/>
    </xf>
    <xf numFmtId="0" fontId="37" fillId="28" borderId="10" applyNumberFormat="0" applyFont="1" applyFill="1" applyBorder="1" applyAlignment="1" applyProtection="0">
      <alignment horizontal="center" vertical="top" wrapText="1"/>
    </xf>
    <xf numFmtId="0" fontId="9" fillId="2" borderId="10" applyNumberFormat="0" applyFont="1" applyFill="1" applyBorder="1" applyAlignment="1" applyProtection="0">
      <alignment horizontal="center" vertical="center"/>
    </xf>
    <xf numFmtId="0" fontId="6" fillId="15" borderId="10" applyNumberFormat="0" applyFont="1" applyFill="1" applyBorder="1" applyAlignment="1" applyProtection="0">
      <alignment horizontal="center" vertical="center"/>
    </xf>
    <xf numFmtId="0" fontId="9" fillId="29" borderId="10" applyNumberFormat="0" applyFont="1" applyFill="1" applyBorder="1" applyAlignment="1" applyProtection="0">
      <alignment horizontal="center" vertical="center"/>
    </xf>
    <xf numFmtId="0" fontId="9" fillId="19" borderId="11" applyNumberFormat="0" applyFont="1" applyFill="1" applyBorder="1" applyAlignment="1" applyProtection="0">
      <alignment horizontal="center" vertical="center"/>
    </xf>
    <xf numFmtId="59" fontId="0" fillId="2" borderId="9" applyNumberFormat="1" applyFont="1" applyFill="1" applyBorder="1" applyAlignment="1" applyProtection="0">
      <alignment horizontal="center" vertical="center" wrapText="1"/>
    </xf>
    <xf numFmtId="0" fontId="0" fillId="2" borderId="11" applyNumberFormat="1" applyFont="1" applyFill="1" applyBorder="1" applyAlignment="1" applyProtection="0">
      <alignment horizontal="right" vertical="center"/>
    </xf>
    <xf numFmtId="0" fontId="37" fillId="13" borderId="10" applyNumberFormat="0" applyFont="1" applyFill="1" applyBorder="1" applyAlignment="1" applyProtection="0">
      <alignment horizontal="center" vertical="top" wrapText="1"/>
    </xf>
    <xf numFmtId="0" fontId="37" fillId="27" borderId="10" applyNumberFormat="1" applyFont="1" applyFill="1" applyBorder="1" applyAlignment="1" applyProtection="0">
      <alignment horizontal="center" vertical="top" wrapText="1"/>
    </xf>
    <xf numFmtId="1" fontId="25" fillId="2" borderId="10" applyNumberFormat="1" applyFont="1" applyFill="1" applyBorder="1" applyAlignment="1" applyProtection="0">
      <alignment horizontal="center" vertical="center" wrapText="1"/>
    </xf>
    <xf numFmtId="1" fontId="21" fillId="2" borderId="10" applyNumberFormat="1" applyFont="1" applyFill="1" applyBorder="1" applyAlignment="1" applyProtection="0">
      <alignment horizontal="center" vertical="center" wrapText="1"/>
    </xf>
    <xf numFmtId="0" fontId="0" fillId="9" borderId="10" applyNumberFormat="0" applyFont="1" applyFill="1" applyBorder="1" applyAlignment="1" applyProtection="0">
      <alignment vertical="bottom"/>
    </xf>
    <xf numFmtId="0" fontId="0" fillId="26" borderId="10" applyNumberFormat="0" applyFont="1" applyFill="1" applyBorder="1" applyAlignment="1" applyProtection="0">
      <alignment vertical="bottom"/>
    </xf>
    <xf numFmtId="0" fontId="0" fillId="13" borderId="10" applyNumberFormat="0" applyFont="1" applyFill="1" applyBorder="1" applyAlignment="1" applyProtection="0">
      <alignment vertical="bottom"/>
    </xf>
    <xf numFmtId="0" fontId="0" fillId="27" borderId="10" applyNumberFormat="0" applyFont="1" applyFill="1" applyBorder="1" applyAlignment="1" applyProtection="0">
      <alignment vertical="bottom"/>
    </xf>
    <xf numFmtId="0" fontId="0" fillId="13" borderId="10" applyNumberFormat="1" applyFont="1" applyFill="1" applyBorder="1" applyAlignment="1" applyProtection="0">
      <alignment vertical="bottom"/>
    </xf>
    <xf numFmtId="0" fontId="9" fillId="29" borderId="10" applyNumberFormat="1" applyFont="1" applyFill="1" applyBorder="1" applyAlignment="1" applyProtection="0">
      <alignment horizontal="center" vertical="center"/>
    </xf>
    <xf numFmtId="0" fontId="6" fillId="29" borderId="10" applyNumberFormat="0" applyFont="1" applyFill="1" applyBorder="1" applyAlignment="1" applyProtection="0">
      <alignment horizontal="center" vertical="center"/>
    </xf>
    <xf numFmtId="49" fontId="68" fillId="2" borderId="9" applyNumberFormat="1" applyFont="1" applyFill="1" applyBorder="1" applyAlignment="1" applyProtection="0">
      <alignment vertical="top" wrapText="1"/>
    </xf>
    <xf numFmtId="49" fontId="55" fillId="2" borderId="12" applyNumberFormat="1" applyFont="1" applyFill="1" applyBorder="1" applyAlignment="1" applyProtection="0">
      <alignment vertical="top" wrapText="1"/>
    </xf>
    <xf numFmtId="59" fontId="21" fillId="2" borderId="13" applyNumberFormat="1" applyFont="1" applyFill="1" applyBorder="1" applyAlignment="1" applyProtection="0">
      <alignment vertical="top" wrapText="1"/>
    </xf>
    <xf numFmtId="0" fontId="0" fillId="9" borderId="13" applyNumberFormat="0" applyFont="1" applyFill="1" applyBorder="1" applyAlignment="1" applyProtection="0">
      <alignment vertical="bottom"/>
    </xf>
    <xf numFmtId="0" fontId="0" fillId="26" borderId="13" applyNumberFormat="0" applyFont="1" applyFill="1" applyBorder="1" applyAlignment="1" applyProtection="0">
      <alignment vertical="bottom"/>
    </xf>
    <xf numFmtId="0" fontId="0" fillId="13" borderId="13" applyNumberFormat="0" applyFont="1" applyFill="1" applyBorder="1" applyAlignment="1" applyProtection="0">
      <alignment vertical="bottom"/>
    </xf>
    <xf numFmtId="0" fontId="0" fillId="27" borderId="13" applyNumberFormat="0" applyFont="1" applyFill="1" applyBorder="1" applyAlignment="1" applyProtection="0">
      <alignment vertical="bottom"/>
    </xf>
    <xf numFmtId="0" fontId="37" fillId="28" borderId="13" applyNumberFormat="0" applyFont="1" applyFill="1" applyBorder="1" applyAlignment="1" applyProtection="0">
      <alignment horizontal="center" vertical="top" wrapText="1"/>
    </xf>
    <xf numFmtId="0" fontId="9" fillId="14" borderId="13" applyNumberFormat="0" applyFont="1" applyFill="1" applyBorder="1" applyAlignment="1" applyProtection="0">
      <alignment horizontal="center" vertical="center"/>
    </xf>
    <xf numFmtId="0" fontId="0" fillId="2" borderId="13" applyNumberFormat="0" applyFont="1" applyFill="1" applyBorder="1" applyAlignment="1" applyProtection="0">
      <alignment vertical="bottom"/>
    </xf>
    <xf numFmtId="0" fontId="6" fillId="15" borderId="13" applyNumberFormat="0" applyFont="1" applyFill="1" applyBorder="1" applyAlignment="1" applyProtection="0">
      <alignment horizontal="center" vertical="center"/>
    </xf>
    <xf numFmtId="0" fontId="6" fillId="29" borderId="13" applyNumberFormat="0" applyFont="1" applyFill="1" applyBorder="1" applyAlignment="1" applyProtection="0">
      <alignment horizontal="center" vertical="center"/>
    </xf>
    <xf numFmtId="0" fontId="9" fillId="19" borderId="14" applyNumberFormat="0" applyFont="1" applyFill="1" applyBorder="1" applyAlignment="1" applyProtection="0">
      <alignment horizontal="center" vertical="center"/>
    </xf>
    <xf numFmtId="59" fontId="0" fillId="2" borderId="12" applyNumberFormat="1" applyFont="1" applyFill="1" applyBorder="1" applyAlignment="1" applyProtection="0">
      <alignment horizontal="center" vertical="center" wrapText="1"/>
    </xf>
    <xf numFmtId="0" fontId="0" fillId="2" borderId="14" applyNumberFormat="1" applyFont="1" applyFill="1" applyBorder="1" applyAlignment="1" applyProtection="0">
      <alignment horizontal="right" vertical="center"/>
    </xf>
    <xf numFmtId="0" fontId="9" fillId="2" borderId="3" applyNumberFormat="1" applyFont="1" applyFill="1" applyBorder="1" applyAlignment="1" applyProtection="0">
      <alignment vertical="bottom"/>
    </xf>
    <xf numFmtId="0" fontId="9" fillId="2" borderId="53" applyNumberFormat="1" applyFont="1" applyFill="1" applyBorder="1" applyAlignment="1" applyProtection="0">
      <alignment vertical="bottom"/>
    </xf>
    <xf numFmtId="49" fontId="6" fillId="7" borderId="38" applyNumberFormat="1" applyFont="1" applyFill="1" applyBorder="1" applyAlignment="1" applyProtection="0">
      <alignment horizontal="center" vertical="bottom"/>
    </xf>
    <xf numFmtId="0" fontId="6" fillId="7" borderId="40" applyNumberFormat="0" applyFont="1" applyFill="1" applyBorder="1" applyAlignment="1" applyProtection="0">
      <alignment horizontal="center" vertical="bottom"/>
    </xf>
    <xf numFmtId="0" fontId="6" borderId="8" applyNumberFormat="0" applyFont="1" applyFill="0" applyBorder="1" applyAlignment="1" applyProtection="0">
      <alignment horizontal="center" vertical="bottom"/>
    </xf>
    <xf numFmtId="49" fontId="11" fillId="7" borderId="38" applyNumberFormat="1" applyFont="1" applyFill="1" applyBorder="1" applyAlignment="1" applyProtection="0">
      <alignment horizontal="center" vertical="bottom"/>
    </xf>
    <xf numFmtId="0" fontId="11" fillId="7" borderId="39" applyNumberFormat="0" applyFont="1" applyFill="1" applyBorder="1" applyAlignment="1" applyProtection="0">
      <alignment horizontal="center" vertical="bottom"/>
    </xf>
    <xf numFmtId="59" fontId="9" borderId="8" applyNumberFormat="1" applyFont="1" applyFill="0" applyBorder="1" applyAlignment="1" applyProtection="0">
      <alignment vertical="bottom"/>
    </xf>
    <xf numFmtId="49" fontId="21" fillId="14" borderId="42" applyNumberFormat="1" applyFont="1" applyFill="1" applyBorder="1" applyAlignment="1" applyProtection="0">
      <alignment horizontal="center" vertical="center" wrapText="1"/>
    </xf>
    <xf numFmtId="49" fontId="9" fillId="2" borderId="44" applyNumberFormat="1" applyFont="1" applyFill="1" applyBorder="1" applyAlignment="1" applyProtection="0">
      <alignment horizontal="center" vertical="center" wrapText="1"/>
    </xf>
    <xf numFmtId="0" fontId="6" fillId="15" borderId="42" applyNumberFormat="0" applyFont="1" applyFill="1" applyBorder="1" applyAlignment="1" applyProtection="0">
      <alignment horizontal="center" vertical="center" wrapText="1"/>
    </xf>
    <xf numFmtId="0" fontId="0" applyNumberFormat="1" applyFont="1" applyFill="0" applyBorder="0" applyAlignment="1" applyProtection="0">
      <alignment vertical="bottom"/>
    </xf>
    <xf numFmtId="49" fontId="69" fillId="2" borderId="2" applyNumberFormat="1" applyFont="1" applyFill="1" applyBorder="1" applyAlignment="1" applyProtection="0">
      <alignment horizontal="center" vertical="bottom" wrapText="1"/>
    </xf>
    <xf numFmtId="0" fontId="17" fillId="2" borderId="2" applyNumberFormat="0" applyFont="1" applyFill="1" applyBorder="1" applyAlignment="1" applyProtection="0">
      <alignment horizontal="center" vertical="bottom" wrapText="1"/>
    </xf>
    <xf numFmtId="49" fontId="9" fillId="30" borderId="48" applyNumberFormat="1" applyFont="1" applyFill="1" applyBorder="1" applyAlignment="1" applyProtection="0">
      <alignment horizontal="center" vertical="center" wrapText="1"/>
    </xf>
    <xf numFmtId="49" fontId="9" fillId="24" borderId="48" applyNumberFormat="1" applyFont="1" applyFill="1" applyBorder="1" applyAlignment="1" applyProtection="0">
      <alignment horizontal="center" vertical="center" wrapText="1"/>
    </xf>
    <xf numFmtId="49" fontId="6" fillId="20" borderId="48" applyNumberFormat="1" applyFont="1" applyFill="1" applyBorder="1" applyAlignment="1" applyProtection="0">
      <alignment horizontal="center" vertical="center" wrapText="1"/>
    </xf>
    <xf numFmtId="49" fontId="12" fillId="8" borderId="48" applyNumberFormat="1" applyFont="1" applyFill="1" applyBorder="1" applyAlignment="1" applyProtection="0">
      <alignment horizontal="center" vertical="center" wrapText="1"/>
    </xf>
    <xf numFmtId="65" fontId="25" fillId="2" borderId="10" applyNumberFormat="1" applyFont="1" applyFill="1" applyBorder="1" applyAlignment="1" applyProtection="0">
      <alignment vertical="center" wrapText="1"/>
    </xf>
    <xf numFmtId="0" fontId="9" fillId="3" borderId="10" applyNumberFormat="0" applyFont="1" applyFill="1" applyBorder="1" applyAlignment="1" applyProtection="0">
      <alignment horizontal="center" vertical="center"/>
    </xf>
    <xf numFmtId="65" fontId="0" borderId="10" applyNumberFormat="1" applyFont="1" applyFill="0" applyBorder="1" applyAlignment="1" applyProtection="0">
      <alignment vertical="bottom"/>
    </xf>
    <xf numFmtId="0" fontId="57" borderId="10" applyNumberFormat="0" applyFont="1" applyFill="0" applyBorder="1" applyAlignment="1" applyProtection="0">
      <alignment vertical="bottom"/>
    </xf>
    <xf numFmtId="0" fontId="0" fillId="10" borderId="10" applyNumberFormat="0" applyFont="1" applyFill="1" applyBorder="1" applyAlignment="1" applyProtection="0">
      <alignment vertical="bottom"/>
    </xf>
    <xf numFmtId="0" fontId="9" fillId="11" borderId="10" applyNumberFormat="0" applyFont="1" applyFill="1" applyBorder="1" applyAlignment="1" applyProtection="0">
      <alignment horizontal="center" vertical="center"/>
    </xf>
    <xf numFmtId="0" fontId="7" fillId="30" borderId="10" applyNumberFormat="0" applyFont="1" applyFill="1" applyBorder="1" applyAlignment="1" applyProtection="0">
      <alignment vertical="bottom"/>
    </xf>
    <xf numFmtId="0" fontId="0" fillId="12" borderId="10" applyNumberFormat="0" applyFont="1" applyFill="1" applyBorder="1" applyAlignment="1" applyProtection="0">
      <alignment vertical="bottom"/>
    </xf>
    <xf numFmtId="0" fontId="0" fillId="24" borderId="10" applyNumberFormat="0" applyFont="1" applyFill="1" applyBorder="1" applyAlignment="1" applyProtection="0">
      <alignment vertical="bottom"/>
    </xf>
    <xf numFmtId="0" fontId="0" fillId="14" borderId="10" applyNumberFormat="0" applyFont="1" applyFill="1" applyBorder="1" applyAlignment="1" applyProtection="0">
      <alignment vertical="bottom"/>
    </xf>
    <xf numFmtId="0" fontId="6" fillId="20" borderId="10" applyNumberFormat="0" applyFont="1" applyFill="1" applyBorder="1" applyAlignment="1" applyProtection="0">
      <alignment horizontal="center" vertical="center"/>
    </xf>
    <xf numFmtId="0" fontId="7" fillId="15" borderId="10" applyNumberFormat="0" applyFont="1" applyFill="1" applyBorder="1" applyAlignment="1" applyProtection="0">
      <alignment vertical="bottom"/>
    </xf>
    <xf numFmtId="0" fontId="0" fillId="31" borderId="10" applyNumberFormat="0" applyFont="1" applyFill="1" applyBorder="1" applyAlignment="1" applyProtection="0">
      <alignment vertical="bottom"/>
    </xf>
    <xf numFmtId="0" fontId="0" fillId="17" borderId="10" applyNumberFormat="0" applyFont="1" applyFill="1" applyBorder="1" applyAlignment="1" applyProtection="0">
      <alignment vertical="bottom"/>
    </xf>
    <xf numFmtId="0" fontId="0" fillId="21" borderId="10" applyNumberFormat="0" applyFont="1" applyFill="1" applyBorder="1" applyAlignment="1" applyProtection="0">
      <alignment vertical="bottom"/>
    </xf>
    <xf numFmtId="0" fontId="0" fillId="18" borderId="10" applyNumberFormat="0" applyFont="1" applyFill="1" applyBorder="1" applyAlignment="1" applyProtection="0">
      <alignment vertical="bottom"/>
    </xf>
    <xf numFmtId="65" fontId="25" fillId="2" borderId="13" applyNumberFormat="1" applyFont="1" applyFill="1" applyBorder="1" applyAlignment="1" applyProtection="0">
      <alignment vertical="center" wrapText="1"/>
    </xf>
    <xf numFmtId="0" fontId="0" fillId="10" borderId="13" applyNumberFormat="0" applyFont="1" applyFill="1" applyBorder="1" applyAlignment="1" applyProtection="0">
      <alignment vertical="bottom"/>
    </xf>
    <xf numFmtId="0" fontId="9" fillId="11" borderId="13" applyNumberFormat="0" applyFont="1" applyFill="1" applyBorder="1" applyAlignment="1" applyProtection="0">
      <alignment horizontal="center" vertical="center"/>
    </xf>
    <xf numFmtId="0" fontId="7" fillId="30" borderId="13" applyNumberFormat="0" applyFont="1" applyFill="1" applyBorder="1" applyAlignment="1" applyProtection="0">
      <alignment vertical="bottom"/>
    </xf>
    <xf numFmtId="0" fontId="0" fillId="12" borderId="13" applyNumberFormat="0" applyFont="1" applyFill="1" applyBorder="1" applyAlignment="1" applyProtection="0">
      <alignment vertical="bottom"/>
    </xf>
    <xf numFmtId="0" fontId="9" fillId="3" borderId="13" applyNumberFormat="0" applyFont="1" applyFill="1" applyBorder="1" applyAlignment="1" applyProtection="0">
      <alignment horizontal="center" vertical="center"/>
    </xf>
    <xf numFmtId="0" fontId="0" fillId="24" borderId="13" applyNumberFormat="0" applyFont="1" applyFill="1" applyBorder="1" applyAlignment="1" applyProtection="0">
      <alignment vertical="bottom"/>
    </xf>
    <xf numFmtId="0" fontId="0" fillId="14" borderId="13" applyNumberFormat="0" applyFont="1" applyFill="1" applyBorder="1" applyAlignment="1" applyProtection="0">
      <alignment vertical="bottom"/>
    </xf>
    <xf numFmtId="0" fontId="6" fillId="20" borderId="13" applyNumberFormat="0" applyFont="1" applyFill="1" applyBorder="1" applyAlignment="1" applyProtection="0">
      <alignment horizontal="center" vertical="center"/>
    </xf>
    <xf numFmtId="0" fontId="7" fillId="15" borderId="13" applyNumberFormat="0" applyFont="1" applyFill="1" applyBorder="1" applyAlignment="1" applyProtection="0">
      <alignment vertical="bottom"/>
    </xf>
    <xf numFmtId="0" fontId="0" fillId="31" borderId="13" applyNumberFormat="0" applyFont="1" applyFill="1" applyBorder="1" applyAlignment="1" applyProtection="0">
      <alignment vertical="bottom"/>
    </xf>
    <xf numFmtId="0" fontId="0" fillId="17" borderId="13" applyNumberFormat="0" applyFont="1" applyFill="1" applyBorder="1" applyAlignment="1" applyProtection="0">
      <alignment vertical="bottom"/>
    </xf>
    <xf numFmtId="0" fontId="0" fillId="21" borderId="13" applyNumberFormat="0" applyFont="1" applyFill="1" applyBorder="1" applyAlignment="1" applyProtection="0">
      <alignment vertical="bottom"/>
    </xf>
    <xf numFmtId="0" fontId="0" fillId="18" borderId="13" applyNumberFormat="0" applyFont="1" applyFill="1" applyBorder="1" applyAlignment="1" applyProtection="0">
      <alignment vertical="bottom"/>
    </xf>
    <xf numFmtId="65" fontId="0" borderId="13" applyNumberFormat="1" applyFont="1" applyFill="0" applyBorder="1" applyAlignment="1" applyProtection="0">
      <alignment vertical="bottom"/>
    </xf>
    <xf numFmtId="0" fontId="0" borderId="13" applyNumberFormat="1" applyFont="1" applyFill="0" applyBorder="1" applyAlignment="1" applyProtection="0">
      <alignment vertical="bottom"/>
    </xf>
    <xf numFmtId="1" fontId="70" fillId="2" borderId="35" applyNumberFormat="1" applyFont="1" applyFill="1" applyBorder="1" applyAlignment="1" applyProtection="0">
      <alignment vertical="top" wrapText="1"/>
    </xf>
    <xf numFmtId="0" fontId="21" fillId="2" borderId="51" applyNumberFormat="0" applyFont="1" applyFill="1" applyBorder="1" applyAlignment="1" applyProtection="0">
      <alignment horizontal="center" vertical="center" wrapText="1"/>
    </xf>
    <xf numFmtId="49" fontId="25" fillId="2" borderId="52" applyNumberFormat="1" applyFont="1" applyFill="1" applyBorder="1" applyAlignment="1" applyProtection="0">
      <alignment vertical="center" wrapText="1"/>
    </xf>
    <xf numFmtId="65" fontId="9" borderId="45" applyNumberFormat="1" applyFont="1" applyFill="0" applyBorder="1" applyAlignment="1" applyProtection="0">
      <alignment vertical="bottom"/>
    </xf>
    <xf numFmtId="2" fontId="9" borderId="45" applyNumberFormat="1" applyFont="1" applyFill="0" applyBorder="1" applyAlignment="1" applyProtection="0">
      <alignment vertical="bottom"/>
    </xf>
    <xf numFmtId="0" fontId="7" fillId="2" borderId="4" applyNumberFormat="0" applyFont="1" applyFill="1" applyBorder="1" applyAlignment="1" applyProtection="0">
      <alignment vertical="bottom"/>
    </xf>
    <xf numFmtId="49" fontId="6" fillId="27" borderId="38" applyNumberFormat="1" applyFont="1" applyFill="1" applyBorder="1" applyAlignment="1" applyProtection="0">
      <alignment horizontal="center" vertical="bottom"/>
    </xf>
    <xf numFmtId="0" fontId="6" fillId="27" borderId="39" applyNumberFormat="0" applyFont="1" applyFill="1" applyBorder="1" applyAlignment="1" applyProtection="0">
      <alignment horizontal="center" vertical="bottom"/>
    </xf>
    <xf numFmtId="49" fontId="11" fillId="27" borderId="38" applyNumberFormat="1" applyFont="1" applyFill="1" applyBorder="1" applyAlignment="1" applyProtection="0">
      <alignment horizontal="center" vertical="bottom"/>
    </xf>
    <xf numFmtId="0" fontId="11" fillId="27" borderId="39" applyNumberFormat="0" applyFont="1" applyFill="1" applyBorder="1" applyAlignment="1" applyProtection="0">
      <alignment horizontal="center" vertical="bottom"/>
    </xf>
    <xf numFmtId="0" fontId="11" fillId="27" borderId="40" applyNumberFormat="0" applyFont="1" applyFill="1" applyBorder="1" applyAlignment="1" applyProtection="0">
      <alignment horizontal="center" vertical="bottom"/>
    </xf>
    <xf numFmtId="49" fontId="0" fillId="2" borderId="45" applyNumberFormat="1" applyFont="1" applyFill="1" applyBorder="1" applyAlignment="1" applyProtection="0">
      <alignment horizontal="left" vertical="center"/>
    </xf>
    <xf numFmtId="49" fontId="9" fillId="30" borderId="45" applyNumberFormat="1" applyFont="1" applyFill="1" applyBorder="1" applyAlignment="1" applyProtection="0">
      <alignment horizontal="center" vertical="center" wrapText="1"/>
    </xf>
    <xf numFmtId="9" fontId="9" borderId="45" applyNumberFormat="1" applyFont="1" applyFill="0" applyBorder="1" applyAlignment="1" applyProtection="0">
      <alignment vertical="bottom"/>
    </xf>
    <xf numFmtId="49" fontId="11" fillId="27" borderId="10" applyNumberFormat="1" applyFont="1" applyFill="1" applyBorder="1" applyAlignment="1" applyProtection="0">
      <alignment horizontal="center" vertical="bottom"/>
    </xf>
    <xf numFmtId="0" fontId="11" fillId="27" borderId="10" applyNumberFormat="0" applyFont="1" applyFill="1" applyBorder="1" applyAlignment="1" applyProtection="0">
      <alignment horizontal="center" vertical="bottom"/>
    </xf>
    <xf numFmtId="49" fontId="0" fillId="2" borderId="10" applyNumberFormat="1" applyFont="1" applyFill="1" applyBorder="1" applyAlignment="1" applyProtection="0">
      <alignment horizontal="center" vertical="bottom"/>
    </xf>
  </cellXfs>
  <cellStyles count="1">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aaaaaa"/>
      <rgbColor rgb="ffffffff"/>
      <rgbColor rgb="ffff0000"/>
      <rgbColor rgb="ffa9a9a9"/>
      <rgbColor rgb="ffd3d3d3"/>
      <rgbColor rgb="ffd8d8d8"/>
      <rgbColor rgb="fffff2cb"/>
      <rgbColor rgb="ffffd7d7"/>
      <rgbColor rgb="ff7030a0"/>
      <rgbColor rgb="ff00b0f0"/>
      <rgbColor rgb="ff92d050"/>
      <rgbColor rgb="ff00b050"/>
      <rgbColor rgb="ff66ffff"/>
      <rgbColor rgb="ffffff00"/>
      <rgbColor rgb="ffcc00cc"/>
      <rgbColor rgb="ff595959"/>
      <rgbColor rgb="ffd8d8d8"/>
      <rgbColor rgb="ffff9900"/>
      <rgbColor rgb="ffff00ff"/>
      <rgbColor rgb="ff70ad47"/>
      <rgbColor rgb="ff7f7f7f"/>
      <rgbColor rgb="ff0563c1"/>
      <rgbColor rgb="ffffc000"/>
      <rgbColor rgb="ffff66ff"/>
      <rgbColor rgb="ff00ff00"/>
      <rgbColor rgb="ff0070c0"/>
      <rgbColor rgb="ffed7d31"/>
      <rgbColor rgb="ffa5a5a5"/>
      <rgbColor rgb="ff1171ff"/>
      <rgbColor rgb="ff5b9bd5"/>
      <rgbColor rgb="ffcc0000"/>
      <rgbColor rgb="ffdddddd"/>
      <rgbColor rgb="ffc00000"/>
      <rgbColor rgb="ffa5a5a5"/>
      <rgbColor rgb="ffcfcfcf"/>
    </indexedColors>
  </colors>
</styleSheet>
</file>

<file path=xl/_rels/workbook.xml.rels><?xml version="1.0" encoding="UTF-8"?>
<Relationships xmlns="http://schemas.openxmlformats.org/package/2006/relationships"><Relationship Id="rId1" Type="http://schemas.openxmlformats.org/officeDocument/2006/relationships/sharedStrings" Target="sharedStrings.xml"/><Relationship Id="rId2" Type="http://schemas.openxmlformats.org/officeDocument/2006/relationships/styles" Target="styles.xml"/><Relationship Id="rId3" Type="http://schemas.openxmlformats.org/officeDocument/2006/relationships/theme" Target="theme/theme1.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 Id="rId9" Type="http://schemas.openxmlformats.org/officeDocument/2006/relationships/worksheet" Target="worksheets/sheet6.xml"/><Relationship Id="rId10" Type="http://schemas.openxmlformats.org/officeDocument/2006/relationships/worksheet" Target="worksheets/sheet7.xml"/><Relationship Id="rId11" Type="http://schemas.openxmlformats.org/officeDocument/2006/relationships/worksheet" Target="worksheets/sheet8.xml"/><Relationship Id="rId12" Type="http://schemas.openxmlformats.org/officeDocument/2006/relationships/worksheet" Target="worksheets/sheet9.xml"/><Relationship Id="rId13" Type="http://schemas.openxmlformats.org/officeDocument/2006/relationships/worksheet" Target="worksheets/sheet10.xml"/></Relationships>

</file>

<file path=xl/drawings/_rels/drawing1.xml.rels><?xml version="1.0" encoding="UTF-8"?>
<Relationships xmlns="http://schemas.openxmlformats.org/package/2006/relationships"><Relationship Id="rId1" Type="http://schemas.openxmlformats.org/officeDocument/2006/relationships/hyperlink" Target="https://volxholds.com/" TargetMode="External"/><Relationship Id="rId2" Type="http://schemas.openxmlformats.org/officeDocument/2006/relationships/image" Target="../media/image1.png"/><Relationship Id="rId3" Type="http://schemas.openxmlformats.org/officeDocument/2006/relationships/hyperlink" Target="https://volxholds.com/categorie-produit/prises/speed-holds/ifsc-official/" TargetMode="External"/><Relationship Id="rId4" Type="http://schemas.openxmlformats.org/officeDocument/2006/relationships/image" Target="../media/image2.png"/><Relationship Id="rId5" Type="http://schemas.openxmlformats.org/officeDocument/2006/relationships/image" Target="../media/image3.png"/><Relationship Id="rId6" Type="http://schemas.openxmlformats.org/officeDocument/2006/relationships/image" Target="../media/image4.png"/><Relationship Id="rId7" Type="http://schemas.openxmlformats.org/officeDocument/2006/relationships/image" Target="../media/image5.png"/></Relationships>

</file>

<file path=xl/drawings/_rels/drawing2.xml.rels><?xml version="1.0" encoding="UTF-8"?>
<Relationships xmlns="http://schemas.openxmlformats.org/package/2006/relationships"><Relationship Id="rId1" Type="http://schemas.openxmlformats.org/officeDocument/2006/relationships/image" Target="../media/image6.png"/></Relationships>

</file>

<file path=xl/drawings/_rels/drawing3.xml.rels><?xml version="1.0" encoding="UTF-8"?>
<Relationships xmlns="http://schemas.openxmlformats.org/package/2006/relationships"><Relationship Id="rId1" Type="http://schemas.openxmlformats.org/officeDocument/2006/relationships/image" Target="../media/image6.png"/></Relationships>

</file>

<file path=xl/drawings/_rels/drawing4.xml.rels><?xml version="1.0" encoding="UTF-8"?>
<Relationships xmlns="http://schemas.openxmlformats.org/package/2006/relationships"><Relationship Id="rId1" Type="http://schemas.openxmlformats.org/officeDocument/2006/relationships/image" Target="../media/image6.png"/></Relationships>

</file>

<file path=xl/drawings/_rels/drawing5.xml.rels><?xml version="1.0" encoding="UTF-8"?>
<Relationships xmlns="http://schemas.openxmlformats.org/package/2006/relationships"><Relationship Id="rId1" Type="http://schemas.openxmlformats.org/officeDocument/2006/relationships/image" Target="../media/image1.jpeg"/></Relationships>

</file>

<file path=xl/drawings/_rels/drawing6.xml.rels><?xml version="1.0" encoding="UTF-8"?>
<Relationships xmlns="http://schemas.openxmlformats.org/package/2006/relationships"><Relationship Id="rId1" Type="http://schemas.openxmlformats.org/officeDocument/2006/relationships/image" Target="../media/image7.png"/></Relationships>

</file>

<file path=xl/drawings/_rels/drawing7.xml.rels><?xml version="1.0" encoding="UTF-8"?>
<Relationships xmlns="http://schemas.openxmlformats.org/package/2006/relationships"><Relationship Id="rId1" Type="http://schemas.openxmlformats.org/officeDocument/2006/relationships/image" Target="../media/image6.png"/></Relationships>

</file>

<file path=xl/drawings/_rels/drawing8.xml.rels><?xml version="1.0" encoding="UTF-8"?>
<Relationships xmlns="http://schemas.openxmlformats.org/package/2006/relationships"><Relationship Id="rId1" Type="http://schemas.openxmlformats.org/officeDocument/2006/relationships/image" Target="../media/image8.png"/></Relationships>

</file>

<file path=xl/drawings/_rels/drawing9.xml.rels><?xml version="1.0" encoding="UTF-8"?>
<Relationships xmlns="http://schemas.openxmlformats.org/package/2006/relationships"><Relationship Id="rId1" Type="http://schemas.openxmlformats.org/officeDocument/2006/relationships/image" Target="../media/image2.jpeg"/></Relationships>

</file>

<file path=xl/drawings/drawing1.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282506</xdr:colOff>
      <xdr:row>1</xdr:row>
      <xdr:rowOff>205740</xdr:rowOff>
    </xdr:from>
    <xdr:to>
      <xdr:col>0</xdr:col>
      <xdr:colOff>1977390</xdr:colOff>
      <xdr:row>1</xdr:row>
      <xdr:rowOff>1824990</xdr:rowOff>
    </xdr:to>
    <xdr:pic>
      <xdr:nvPicPr>
        <xdr:cNvPr id="2" name="Image 2" descr="Image 2">
          <a:hlinkClick r:id="rId1" invalidUrl="" action="" tgtFrame="" tooltip="" history="1" highlightClick="0" endSnd="0"/>
        </xdr:cNvPr>
        <xdr:cNvPicPr>
          <a:picLocks noChangeAspect="1"/>
        </xdr:cNvPicPr>
      </xdr:nvPicPr>
      <xdr:blipFill>
        <a:blip r:embed="rId2">
          <a:extLst/>
        </a:blip>
        <a:stretch>
          <a:fillRect/>
        </a:stretch>
      </xdr:blipFill>
      <xdr:spPr>
        <a:xfrm>
          <a:off x="282506" y="373380"/>
          <a:ext cx="1694884" cy="1619250"/>
        </a:xfrm>
        <a:prstGeom prst="rect">
          <a:avLst/>
        </a:prstGeom>
        <a:ln w="12700" cap="flat">
          <a:noFill/>
          <a:miter lim="400000"/>
        </a:ln>
        <a:effectLst/>
      </xdr:spPr>
    </xdr:pic>
    <xdr:clientData/>
  </xdr:twoCellAnchor>
  <xdr:twoCellAnchor>
    <xdr:from>
      <xdr:col>0</xdr:col>
      <xdr:colOff>2012351</xdr:colOff>
      <xdr:row>1</xdr:row>
      <xdr:rowOff>60949</xdr:rowOff>
    </xdr:from>
    <xdr:to>
      <xdr:col>3</xdr:col>
      <xdr:colOff>395567</xdr:colOff>
      <xdr:row>2</xdr:row>
      <xdr:rowOff>54472</xdr:rowOff>
    </xdr:to>
    <xdr:sp>
      <xdr:nvSpPr>
        <xdr:cNvPr id="3" name="ZoneTexte 3">
          <a:hlinkClick r:id="rId1" invalidUrl="" action="" tgtFrame="" tooltip="" history="1" highlightClick="0" endSnd="0"/>
        </xdr:cNvPr>
        <xdr:cNvSpPr txBox="1"/>
      </xdr:nvSpPr>
      <xdr:spPr>
        <a:xfrm>
          <a:off x="2012351" y="228589"/>
          <a:ext cx="4072817" cy="2374774"/>
        </a:xfrm>
        <a:prstGeom prst="rect">
          <a:avLst/>
        </a:prstGeom>
        <a:solidFill>
          <a:srgbClr val="FFFFFF"/>
        </a:solidFill>
        <a:ln w="12700" cap="flat">
          <a:noFill/>
          <a:miter lim="400000"/>
        </a:ln>
        <a:effectLst/>
        <a:extLst>
          <a:ext uri="{C572A759-6A51-4108-AA02-DFA0A04FC94B}">
            <ma14:wrappingTextBoxFlag xmlns:ma14="http://schemas.microsoft.com/office/mac/drawingml/2011/main" val="1"/>
          </a:ext>
        </a:extLst>
      </xdr:spPr>
      <xdr:txBody>
        <a:bodyPr wrap="square" lIns="45719" tIns="45719" rIns="45719" bIns="45719" numCol="1" anchor="ctr">
          <a:noAutofit/>
        </a:bodyPr>
        <a:lstStyle/>
        <a:p>
          <a:pPr marL="0" marR="0" indent="0" algn="ctr" defTabSz="914400" latinLnBrk="0">
            <a:lnSpc>
              <a:spcPct val="100000"/>
            </a:lnSpc>
            <a:spcBef>
              <a:spcPts val="0"/>
            </a:spcBef>
            <a:spcAft>
              <a:spcPts val="0"/>
            </a:spcAft>
            <a:buClrTx/>
            <a:buSzTx/>
            <a:buFontTx/>
            <a:buNone/>
            <a:tabLst/>
            <a:defRPr b="1" baseline="0" cap="none" i="0" spc="0" strike="noStrike" sz="2000" u="none">
              <a:solidFill>
                <a:srgbClr val="000000"/>
              </a:solidFill>
              <a:uFillTx/>
              <a:latin typeface="Times New Roman"/>
              <a:ea typeface="Times New Roman"/>
              <a:cs typeface="Times New Roman"/>
              <a:sym typeface="Times New Roman"/>
            </a:defRPr>
          </a:pPr>
          <a:r>
            <a:rPr b="1" baseline="0" cap="none" i="0" spc="0" strike="noStrike" sz="2000" u="none">
              <a:solidFill>
                <a:srgbClr val="000000"/>
              </a:solidFill>
              <a:uFillTx/>
              <a:latin typeface="Times New Roman"/>
              <a:ea typeface="Times New Roman"/>
              <a:cs typeface="Times New Roman"/>
              <a:sym typeface="Times New Roman"/>
            </a:rPr>
            <a:t>VOLX CLIMBING </a:t>
          </a:r>
          <a:endParaRPr b="1" baseline="0" cap="none" i="0" spc="0" strike="noStrike" sz="2000" u="none">
            <a:solidFill>
              <a:srgbClr val="000000"/>
            </a:solidFill>
            <a:uFillTx/>
            <a:latin typeface="Times New Roman"/>
            <a:ea typeface="Times New Roman"/>
            <a:cs typeface="Times New Roman"/>
            <a:sym typeface="Times New Roman"/>
          </a:endParaRPr>
        </a:p>
        <a:p>
          <a:pPr marL="0" marR="0" indent="0" algn="ctr"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ctr"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libri"/>
              <a:ea typeface="Calibri"/>
              <a:cs typeface="Calibri"/>
              <a:sym typeface="Calibri"/>
            </a:defRPr>
          </a:pPr>
          <a:r>
            <a:rPr b="0" baseline="0" cap="none" i="0" spc="0" strike="noStrike" sz="1800" u="none">
              <a:solidFill>
                <a:srgbClr val="000000"/>
              </a:solidFill>
              <a:uFillTx/>
              <a:latin typeface="Calibri"/>
              <a:ea typeface="Calibri"/>
              <a:cs typeface="Calibri"/>
              <a:sym typeface="Calibri"/>
            </a:rPr>
            <a:t>557 Les Saillants</a:t>
          </a:r>
          <a:endParaRPr b="0" baseline="0" cap="none" i="0" spc="0" strike="noStrike" sz="1800" u="none">
            <a:solidFill>
              <a:srgbClr val="000000"/>
            </a:solidFill>
            <a:uFillTx/>
            <a:latin typeface="Calibri"/>
            <a:ea typeface="Calibri"/>
            <a:cs typeface="Calibri"/>
            <a:sym typeface="Calibri"/>
          </a:endParaRPr>
        </a:p>
        <a:p>
          <a:pPr marL="0" marR="0" indent="0" algn="ctr" defTabSz="914400" latinLnBrk="0">
            <a:lnSpc>
              <a:spcPct val="100000"/>
            </a:lnSpc>
            <a:spcBef>
              <a:spcPts val="0"/>
            </a:spcBef>
            <a:spcAft>
              <a:spcPts val="0"/>
            </a:spcAft>
            <a:buClrTx/>
            <a:buSzTx/>
            <a:buFontTx/>
            <a:buNone/>
            <a:tabLst/>
            <a:defRPr b="0" baseline="0" cap="none" i="0" spc="0" strike="noStrike" sz="1800" u="none">
              <a:solidFill>
                <a:srgbClr val="000000"/>
              </a:solidFill>
              <a:uFillTx/>
              <a:latin typeface="Calibri"/>
              <a:ea typeface="Calibri"/>
              <a:cs typeface="Calibri"/>
              <a:sym typeface="Calibri"/>
            </a:defRPr>
          </a:pPr>
          <a:r>
            <a:rPr b="0" baseline="0" cap="none" i="0" spc="0" strike="noStrike" sz="1800" u="none">
              <a:solidFill>
                <a:srgbClr val="000000"/>
              </a:solidFill>
              <a:uFillTx/>
              <a:latin typeface="Calibri"/>
              <a:ea typeface="Calibri"/>
              <a:cs typeface="Calibri"/>
              <a:sym typeface="Calibri"/>
            </a:rPr>
            <a:t>69380 Chessy</a:t>
          </a:r>
          <a:endParaRPr b="0" baseline="0" cap="none" i="0" spc="0" strike="noStrike" sz="1800" u="none">
            <a:solidFill>
              <a:srgbClr val="000000"/>
            </a:solidFill>
            <a:uFillTx/>
            <a:latin typeface="Calibri"/>
            <a:ea typeface="Calibri"/>
            <a:cs typeface="Calibri"/>
            <a:sym typeface="Calibri"/>
          </a:endParaRPr>
        </a:p>
        <a:p>
          <a:pPr marL="0" marR="0" indent="0" algn="ctr"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a:p>
          <a:pPr marL="0" marR="0" indent="0" algn="ctr" defTabSz="914400" latinLnBrk="0">
            <a:lnSpc>
              <a:spcPct val="100000"/>
            </a:lnSpc>
            <a:spcBef>
              <a:spcPts val="0"/>
            </a:spcBef>
            <a:spcAft>
              <a:spcPts val="0"/>
            </a:spcAft>
            <a:buClrTx/>
            <a:buSzTx/>
            <a:buFontTx/>
            <a:buNone/>
            <a:tabLst/>
            <a:defRPr b="1" baseline="0" cap="none" i="0" spc="0" strike="noStrike" sz="1100" u="none">
              <a:solidFill>
                <a:srgbClr val="000000"/>
              </a:solidFill>
              <a:uFillTx/>
              <a:latin typeface="Calibri"/>
              <a:ea typeface="Calibri"/>
              <a:cs typeface="Calibri"/>
              <a:sym typeface="Calibri"/>
            </a:defRPr>
          </a:pPr>
          <a:r>
            <a:rPr b="1" baseline="0" cap="none" i="0" spc="0" strike="noStrike" sz="1100" u="none">
              <a:solidFill>
                <a:srgbClr val="000000"/>
              </a:solidFill>
              <a:uFillTx/>
              <a:latin typeface="Calibri"/>
              <a:ea typeface="Calibri"/>
              <a:cs typeface="Calibri"/>
              <a:sym typeface="Calibri"/>
            </a:rPr>
            <a:t>Site internet : </a:t>
          </a:r>
          <a:r>
            <a:rPr b="0" baseline="0" cap="none" i="0" spc="0" strike="noStrike" sz="1100" u="none">
              <a:solidFill>
                <a:srgbClr val="000000"/>
              </a:solidFill>
              <a:uFillTx/>
              <a:latin typeface="Calibri"/>
              <a:ea typeface="Calibri"/>
              <a:cs typeface="Calibri"/>
              <a:sym typeface="Calibri"/>
            </a:rPr>
            <a:t>Volxholds - 1er Concepteur &amp; Fabricant Français de Prises d'Escalade</a:t>
          </a:r>
          <a:endParaRPr b="1" baseline="0" cap="none" i="0" spc="0" strike="noStrike" sz="1100" u="none">
            <a:solidFill>
              <a:srgbClr val="000000"/>
            </a:solidFill>
            <a:uFillTx/>
            <a:latin typeface="Calibri"/>
            <a:ea typeface="Calibri"/>
            <a:cs typeface="Calibri"/>
            <a:sym typeface="Calibri"/>
          </a:endParaRPr>
        </a:p>
        <a:p>
          <a:pPr marL="0" marR="0" indent="0" algn="ctr" defTabSz="914400" latinLnBrk="0">
            <a:lnSpc>
              <a:spcPct val="100000"/>
            </a:lnSpc>
            <a:spcBef>
              <a:spcPts val="0"/>
            </a:spcBef>
            <a:spcAft>
              <a:spcPts val="0"/>
            </a:spcAft>
            <a:buClrTx/>
            <a:buSzTx/>
            <a:buFontTx/>
            <a:buNone/>
            <a:tabLst/>
            <a:defRPr b="0" baseline="0" cap="none" i="0" spc="0" strike="noStrike" sz="1100" u="none">
              <a:solidFill>
                <a:srgbClr val="000000"/>
              </a:solidFill>
              <a:uFillTx/>
              <a:latin typeface="Calibri"/>
              <a:ea typeface="Calibri"/>
              <a:cs typeface="Calibri"/>
              <a:sym typeface="Calibri"/>
            </a:defRPr>
          </a:pPr>
          <a:endParaRPr b="0" baseline="0" cap="none" i="0" spc="0" strike="noStrike" sz="1100" u="none">
            <a:solidFill>
              <a:srgbClr val="000000"/>
            </a:solidFill>
            <a:uFillTx/>
            <a:latin typeface="Calibri"/>
            <a:ea typeface="Calibri"/>
            <a:cs typeface="Calibri"/>
            <a:sym typeface="Calibri"/>
          </a:endParaRPr>
        </a:p>
      </xdr:txBody>
    </xdr:sp>
    <xdr:clientData/>
  </xdr:twoCellAnchor>
  <xdr:twoCellAnchor>
    <xdr:from>
      <xdr:col>5</xdr:col>
      <xdr:colOff>1420345</xdr:colOff>
      <xdr:row>1</xdr:row>
      <xdr:rowOff>210784</xdr:rowOff>
    </xdr:from>
    <xdr:to>
      <xdr:col>8</xdr:col>
      <xdr:colOff>499670</xdr:colOff>
      <xdr:row>1</xdr:row>
      <xdr:rowOff>2052920</xdr:rowOff>
    </xdr:to>
    <xdr:pic>
      <xdr:nvPicPr>
        <xdr:cNvPr id="4" name="Image 6" descr="Image 6">
          <a:hlinkClick r:id="rId3" invalidUrl="" action="" tgtFrame="" tooltip="" history="1" highlightClick="0" endSnd="0"/>
        </xdr:cNvPr>
        <xdr:cNvPicPr>
          <a:picLocks noChangeAspect="1"/>
        </xdr:cNvPicPr>
      </xdr:nvPicPr>
      <xdr:blipFill>
        <a:blip r:embed="rId4">
          <a:extLst/>
        </a:blip>
        <a:srcRect l="2980" t="10158" r="3994" b="13137"/>
        <a:stretch>
          <a:fillRect/>
        </a:stretch>
      </xdr:blipFill>
      <xdr:spPr>
        <a:xfrm>
          <a:off x="9624545" y="378424"/>
          <a:ext cx="3181426" cy="1842136"/>
        </a:xfrm>
        <a:prstGeom prst="rect">
          <a:avLst/>
        </a:prstGeom>
        <a:ln w="12700" cap="flat">
          <a:noFill/>
          <a:miter lim="400000"/>
        </a:ln>
        <a:effectLst/>
      </xdr:spPr>
    </xdr:pic>
    <xdr:clientData/>
  </xdr:twoCellAnchor>
  <xdr:twoCellAnchor>
    <xdr:from>
      <xdr:col>9</xdr:col>
      <xdr:colOff>34033</xdr:colOff>
      <xdr:row>1</xdr:row>
      <xdr:rowOff>404307</xdr:rowOff>
    </xdr:from>
    <xdr:to>
      <xdr:col>9</xdr:col>
      <xdr:colOff>1375923</xdr:colOff>
      <xdr:row>1</xdr:row>
      <xdr:rowOff>1757261</xdr:rowOff>
    </xdr:to>
    <xdr:pic>
      <xdr:nvPicPr>
        <xdr:cNvPr id="5" name="Image 9" descr="Image 9">
          <a:hlinkClick r:id="rId1" invalidUrl="" action="" tgtFrame="" tooltip="" history="1" highlightClick="0" endSnd="0"/>
        </xdr:cNvPr>
        <xdr:cNvPicPr>
          <a:picLocks noChangeAspect="1"/>
        </xdr:cNvPicPr>
      </xdr:nvPicPr>
      <xdr:blipFill>
        <a:blip r:embed="rId5">
          <a:extLst/>
        </a:blip>
        <a:stretch>
          <a:fillRect/>
        </a:stretch>
      </xdr:blipFill>
      <xdr:spPr>
        <a:xfrm>
          <a:off x="13483333" y="571947"/>
          <a:ext cx="1341891" cy="1352954"/>
        </a:xfrm>
        <a:prstGeom prst="rect">
          <a:avLst/>
        </a:prstGeom>
        <a:ln w="12700" cap="flat">
          <a:noFill/>
          <a:miter lim="400000"/>
        </a:ln>
        <a:effectLst/>
      </xdr:spPr>
    </xdr:pic>
    <xdr:clientData/>
  </xdr:twoCellAnchor>
  <xdr:twoCellAnchor>
    <xdr:from>
      <xdr:col>0</xdr:col>
      <xdr:colOff>2099310</xdr:colOff>
      <xdr:row>1</xdr:row>
      <xdr:rowOff>174546</xdr:rowOff>
    </xdr:from>
    <xdr:to>
      <xdr:col>3</xdr:col>
      <xdr:colOff>270509</xdr:colOff>
      <xdr:row>1</xdr:row>
      <xdr:rowOff>2244880</xdr:rowOff>
    </xdr:to>
    <xdr:pic>
      <xdr:nvPicPr>
        <xdr:cNvPr id="6" name="Image 1" descr="Image 1">
          <a:hlinkClick r:id="rId1" invalidUrl="" action="" tgtFrame="" tooltip="" history="1" highlightClick="0" endSnd="0"/>
        </xdr:cNvPr>
        <xdr:cNvPicPr>
          <a:picLocks noChangeAspect="1"/>
        </xdr:cNvPicPr>
      </xdr:nvPicPr>
      <xdr:blipFill>
        <a:blip r:embed="rId6">
          <a:extLst/>
        </a:blip>
        <a:srcRect l="2809" t="7492" r="4625" b="6293"/>
        <a:stretch>
          <a:fillRect/>
        </a:stretch>
      </xdr:blipFill>
      <xdr:spPr>
        <a:xfrm>
          <a:off x="2099310" y="342185"/>
          <a:ext cx="3860800" cy="2070336"/>
        </a:xfrm>
        <a:prstGeom prst="rect">
          <a:avLst/>
        </a:prstGeom>
        <a:ln w="12700" cap="flat">
          <a:noFill/>
          <a:miter lim="400000"/>
        </a:ln>
        <a:effectLst/>
      </xdr:spPr>
    </xdr:pic>
    <xdr:clientData/>
  </xdr:twoCellAnchor>
  <xdr:twoCellAnchor>
    <xdr:from>
      <xdr:col>3</xdr:col>
      <xdr:colOff>615637</xdr:colOff>
      <xdr:row>1</xdr:row>
      <xdr:rowOff>174546</xdr:rowOff>
    </xdr:from>
    <xdr:to>
      <xdr:col>5</xdr:col>
      <xdr:colOff>1075400</xdr:colOff>
      <xdr:row>1</xdr:row>
      <xdr:rowOff>2239513</xdr:rowOff>
    </xdr:to>
    <xdr:pic>
      <xdr:nvPicPr>
        <xdr:cNvPr id="7" name="Image" descr="Image"/>
        <xdr:cNvPicPr>
          <a:picLocks noChangeAspect="1"/>
        </xdr:cNvPicPr>
      </xdr:nvPicPr>
      <xdr:blipFill>
        <a:blip r:embed="rId7">
          <a:extLst/>
        </a:blip>
        <a:srcRect l="0" t="17708" r="0" b="12866"/>
        <a:stretch>
          <a:fillRect/>
        </a:stretch>
      </xdr:blipFill>
      <xdr:spPr>
        <a:xfrm>
          <a:off x="6305236" y="342185"/>
          <a:ext cx="2974365" cy="2064969"/>
        </a:xfrm>
        <a:prstGeom prst="rect">
          <a:avLst/>
        </a:prstGeom>
        <a:ln w="12700" cap="flat">
          <a:noFill/>
          <a:miter lim="400000"/>
        </a:ln>
        <a:effectLst/>
      </xdr:spPr>
    </xdr:pic>
    <xdr:clientData/>
  </xdr:twoCellAnchor>
</xdr:wsDr>
</file>

<file path=xl/drawings/drawing2.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81</xdr:row>
      <xdr:rowOff>26318</xdr:rowOff>
    </xdr:from>
    <xdr:to>
      <xdr:col>1</xdr:col>
      <xdr:colOff>819920</xdr:colOff>
      <xdr:row>86</xdr:row>
      <xdr:rowOff>15472</xdr:rowOff>
    </xdr:to>
    <xdr:pic>
      <xdr:nvPicPr>
        <xdr:cNvPr id="9" name="Image 2" descr="Image 2"/>
        <xdr:cNvPicPr>
          <a:picLocks noChangeAspect="1"/>
        </xdr:cNvPicPr>
      </xdr:nvPicPr>
      <xdr:blipFill>
        <a:blip r:embed="rId1">
          <a:extLst/>
        </a:blip>
        <a:stretch>
          <a:fillRect/>
        </a:stretch>
      </xdr:blipFill>
      <xdr:spPr>
        <a:xfrm>
          <a:off x="0" y="22754873"/>
          <a:ext cx="3296421" cy="1017855"/>
        </a:xfrm>
        <a:prstGeom prst="rect">
          <a:avLst/>
        </a:prstGeom>
        <a:ln w="12700" cap="flat">
          <a:noFill/>
          <a:miter lim="400000"/>
        </a:ln>
        <a:effectLst/>
      </xdr:spPr>
    </xdr:pic>
    <xdr:clientData/>
  </xdr:twoCellAnchor>
</xdr:wsDr>
</file>

<file path=xl/drawings/drawing3.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2</xdr:col>
      <xdr:colOff>550545</xdr:colOff>
      <xdr:row>208</xdr:row>
      <xdr:rowOff>141923</xdr:rowOff>
    </xdr:from>
    <xdr:to>
      <xdr:col>5</xdr:col>
      <xdr:colOff>402021</xdr:colOff>
      <xdr:row>211</xdr:row>
      <xdr:rowOff>91918</xdr:rowOff>
    </xdr:to>
    <xdr:pic>
      <xdr:nvPicPr>
        <xdr:cNvPr id="11" name="Image 5" descr="Image 5"/>
        <xdr:cNvPicPr>
          <a:picLocks noChangeAspect="1"/>
        </xdr:cNvPicPr>
      </xdr:nvPicPr>
      <xdr:blipFill>
        <a:blip r:embed="rId1">
          <a:extLst/>
        </a:blip>
        <a:stretch>
          <a:fillRect/>
        </a:stretch>
      </xdr:blipFill>
      <xdr:spPr>
        <a:xfrm>
          <a:off x="5147945" y="50313908"/>
          <a:ext cx="2848677" cy="862491"/>
        </a:xfrm>
        <a:prstGeom prst="rect">
          <a:avLst/>
        </a:prstGeom>
        <a:ln w="12700" cap="flat">
          <a:noFill/>
          <a:miter lim="400000"/>
        </a:ln>
        <a:effectLst/>
      </xdr:spPr>
    </xdr:pic>
    <xdr:clientData/>
  </xdr:twoCellAnchor>
</xdr:wsDr>
</file>

<file path=xl/drawings/drawing4.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265747</xdr:colOff>
      <xdr:row>36</xdr:row>
      <xdr:rowOff>87632</xdr:rowOff>
    </xdr:from>
    <xdr:to>
      <xdr:col>1</xdr:col>
      <xdr:colOff>1388473</xdr:colOff>
      <xdr:row>42</xdr:row>
      <xdr:rowOff>55379</xdr:rowOff>
    </xdr:to>
    <xdr:pic>
      <xdr:nvPicPr>
        <xdr:cNvPr id="13" name="Image 11" descr="Image 11"/>
        <xdr:cNvPicPr>
          <a:picLocks noChangeAspect="1"/>
        </xdr:cNvPicPr>
      </xdr:nvPicPr>
      <xdr:blipFill>
        <a:blip r:embed="rId1">
          <a:extLst/>
        </a:blip>
        <a:stretch>
          <a:fillRect/>
        </a:stretch>
      </xdr:blipFill>
      <xdr:spPr>
        <a:xfrm>
          <a:off x="265747" y="9629777"/>
          <a:ext cx="3891327" cy="1179328"/>
        </a:xfrm>
        <a:prstGeom prst="rect">
          <a:avLst/>
        </a:prstGeom>
        <a:ln w="12700" cap="flat">
          <a:noFill/>
          <a:miter lim="400000"/>
        </a:ln>
        <a:effectLst/>
      </xdr:spPr>
    </xdr:pic>
    <xdr:clientData/>
  </xdr:twoCellAnchor>
</xdr:wsDr>
</file>

<file path=xl/drawings/drawing5.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71</xdr:row>
      <xdr:rowOff>116811</xdr:rowOff>
    </xdr:from>
    <xdr:to>
      <xdr:col>3</xdr:col>
      <xdr:colOff>323524</xdr:colOff>
      <xdr:row>76</xdr:row>
      <xdr:rowOff>153820</xdr:rowOff>
    </xdr:to>
    <xdr:pic>
      <xdr:nvPicPr>
        <xdr:cNvPr id="15" name="Image 5" descr="Image 5"/>
        <xdr:cNvPicPr>
          <a:picLocks noChangeAspect="1"/>
        </xdr:cNvPicPr>
      </xdr:nvPicPr>
      <xdr:blipFill>
        <a:blip r:embed="rId1">
          <a:extLst/>
        </a:blip>
        <a:srcRect l="0" t="35371" r="0" b="33550"/>
        <a:stretch>
          <a:fillRect/>
        </a:stretch>
      </xdr:blipFill>
      <xdr:spPr>
        <a:xfrm>
          <a:off x="0" y="15983556"/>
          <a:ext cx="4616125" cy="1240970"/>
        </a:xfrm>
        <a:prstGeom prst="rect">
          <a:avLst/>
        </a:prstGeom>
        <a:ln w="12700" cap="flat">
          <a:noFill/>
          <a:miter lim="400000"/>
        </a:ln>
        <a:effectLst/>
      </xdr:spPr>
    </xdr:pic>
    <xdr:clientData/>
  </xdr:twoCellAnchor>
</xdr:wsDr>
</file>

<file path=xl/drawings/drawing6.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79535</xdr:colOff>
      <xdr:row>29</xdr:row>
      <xdr:rowOff>26670</xdr:rowOff>
    </xdr:from>
    <xdr:to>
      <xdr:col>0</xdr:col>
      <xdr:colOff>1012679</xdr:colOff>
      <xdr:row>32</xdr:row>
      <xdr:rowOff>97426</xdr:rowOff>
    </xdr:to>
    <xdr:pic>
      <xdr:nvPicPr>
        <xdr:cNvPr id="17" name="Image 5" descr="Image 5"/>
        <xdr:cNvPicPr>
          <a:picLocks noChangeAspect="1"/>
        </xdr:cNvPicPr>
      </xdr:nvPicPr>
      <xdr:blipFill>
        <a:blip r:embed="rId1">
          <a:extLst/>
        </a:blip>
        <a:srcRect l="0" t="0" r="0" b="15652"/>
        <a:stretch>
          <a:fillRect/>
        </a:stretch>
      </xdr:blipFill>
      <xdr:spPr>
        <a:xfrm>
          <a:off x="79535" y="6421755"/>
          <a:ext cx="933145" cy="771797"/>
        </a:xfrm>
        <a:prstGeom prst="rect">
          <a:avLst/>
        </a:prstGeom>
        <a:ln w="12700" cap="flat">
          <a:noFill/>
          <a:miter lim="400000"/>
        </a:ln>
        <a:effectLst/>
      </xdr:spPr>
    </xdr:pic>
    <xdr:clientData/>
  </xdr:twoCellAnchor>
  <xdr:twoCellAnchor>
    <xdr:from>
      <xdr:col>0</xdr:col>
      <xdr:colOff>1086328</xdr:colOff>
      <xdr:row>29</xdr:row>
      <xdr:rowOff>128578</xdr:rowOff>
    </xdr:from>
    <xdr:to>
      <xdr:col>3</xdr:col>
      <xdr:colOff>778668</xdr:colOff>
      <xdr:row>32</xdr:row>
      <xdr:rowOff>56625</xdr:rowOff>
    </xdr:to>
    <xdr:pic>
      <xdr:nvPicPr>
        <xdr:cNvPr id="18" name="Image 6" descr="Image 6"/>
        <xdr:cNvPicPr>
          <a:picLocks noChangeAspect="1"/>
        </xdr:cNvPicPr>
      </xdr:nvPicPr>
      <xdr:blipFill>
        <a:blip r:embed="rId1">
          <a:extLst/>
        </a:blip>
        <a:srcRect l="0" t="82697" r="0" b="0"/>
        <a:stretch>
          <a:fillRect/>
        </a:stretch>
      </xdr:blipFill>
      <xdr:spPr>
        <a:xfrm>
          <a:off x="1086327" y="6523663"/>
          <a:ext cx="4175442" cy="629088"/>
        </a:xfrm>
        <a:prstGeom prst="rect">
          <a:avLst/>
        </a:prstGeom>
        <a:ln w="12700" cap="flat">
          <a:noFill/>
          <a:miter lim="400000"/>
        </a:ln>
        <a:effectLst/>
      </xdr:spPr>
    </xdr:pic>
    <xdr:clientData/>
  </xdr:twoCellAnchor>
</xdr:wsDr>
</file>

<file path=xl/drawings/drawing7.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0</xdr:colOff>
      <xdr:row>37</xdr:row>
      <xdr:rowOff>147955</xdr:rowOff>
    </xdr:from>
    <xdr:to>
      <xdr:col>2</xdr:col>
      <xdr:colOff>519012</xdr:colOff>
      <xdr:row>42</xdr:row>
      <xdr:rowOff>98142</xdr:rowOff>
    </xdr:to>
    <xdr:pic>
      <xdr:nvPicPr>
        <xdr:cNvPr id="20" name="Image 1" descr="Image 1"/>
        <xdr:cNvPicPr>
          <a:picLocks noChangeAspect="1"/>
        </xdr:cNvPicPr>
      </xdr:nvPicPr>
      <xdr:blipFill>
        <a:blip r:embed="rId1">
          <a:extLst/>
        </a:blip>
        <a:stretch>
          <a:fillRect/>
        </a:stretch>
      </xdr:blipFill>
      <xdr:spPr>
        <a:xfrm>
          <a:off x="0" y="8077200"/>
          <a:ext cx="3338413" cy="978888"/>
        </a:xfrm>
        <a:prstGeom prst="rect">
          <a:avLst/>
        </a:prstGeom>
        <a:ln w="12700" cap="flat">
          <a:noFill/>
          <a:miter lim="400000"/>
        </a:ln>
        <a:effectLst/>
      </xdr:spPr>
    </xdr:pic>
    <xdr:clientData/>
  </xdr:twoCellAnchor>
</xdr:wsDr>
</file>

<file path=xl/drawings/drawing8.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27621</xdr:colOff>
      <xdr:row>114</xdr:row>
      <xdr:rowOff>46191</xdr:rowOff>
    </xdr:from>
    <xdr:to>
      <xdr:col>0</xdr:col>
      <xdr:colOff>2228214</xdr:colOff>
      <xdr:row>119</xdr:row>
      <xdr:rowOff>56192</xdr:rowOff>
    </xdr:to>
    <xdr:pic>
      <xdr:nvPicPr>
        <xdr:cNvPr id="22" name="Picture 2" descr="Picture 2"/>
        <xdr:cNvPicPr>
          <a:picLocks noChangeAspect="1"/>
        </xdr:cNvPicPr>
      </xdr:nvPicPr>
      <xdr:blipFill>
        <a:blip r:embed="rId1">
          <a:extLst/>
        </a:blip>
        <a:srcRect l="21643" t="53083" r="21913" b="17609"/>
        <a:stretch>
          <a:fillRect/>
        </a:stretch>
      </xdr:blipFill>
      <xdr:spPr>
        <a:xfrm>
          <a:off x="27621" y="24481626"/>
          <a:ext cx="2200594" cy="848202"/>
        </a:xfrm>
        <a:prstGeom prst="rect">
          <a:avLst/>
        </a:prstGeom>
        <a:ln w="12700" cap="flat">
          <a:noFill/>
          <a:miter lim="400000"/>
        </a:ln>
        <a:effectLst/>
      </xdr:spPr>
    </xdr:pic>
    <xdr:clientData/>
  </xdr:twoCellAnchor>
</xdr:wsDr>
</file>

<file path=xl/drawings/drawing9.xml><?xml version="1.0" encoding="utf-8"?>
<xdr:wsDr xmlns:r="http://schemas.openxmlformats.org/officeDocument/2006/relationships" xmlns:a="http://schemas.openxmlformats.org/drawingml/2006/main" xmlns:m="http://schemas.openxmlformats.org/officeDocument/2006/math" xmlns:a14="http://schemas.microsoft.com/office/drawing/2010/main" xmlns:xdr="http://schemas.openxmlformats.org/drawingml/2006/spreadsheetDrawing">
  <xdr:twoCellAnchor>
    <xdr:from>
      <xdr:col>0</xdr:col>
      <xdr:colOff>1543050</xdr:colOff>
      <xdr:row>0</xdr:row>
      <xdr:rowOff>19050</xdr:rowOff>
    </xdr:from>
    <xdr:to>
      <xdr:col>0</xdr:col>
      <xdr:colOff>2282191</xdr:colOff>
      <xdr:row>0</xdr:row>
      <xdr:rowOff>871871</xdr:rowOff>
    </xdr:to>
    <xdr:pic>
      <xdr:nvPicPr>
        <xdr:cNvPr id="24" name="Image 2" descr="Image 2"/>
        <xdr:cNvPicPr>
          <a:picLocks noChangeAspect="1"/>
        </xdr:cNvPicPr>
      </xdr:nvPicPr>
      <xdr:blipFill>
        <a:blip r:embed="rId1">
          <a:extLst/>
        </a:blip>
        <a:stretch>
          <a:fillRect/>
        </a:stretch>
      </xdr:blipFill>
      <xdr:spPr>
        <a:xfrm>
          <a:off x="1543050" y="19050"/>
          <a:ext cx="739141" cy="852822"/>
        </a:xfrm>
        <a:prstGeom prst="rect">
          <a:avLst/>
        </a:prstGeom>
        <a:ln w="12700" cap="flat">
          <a:noFill/>
          <a:miter lim="400000"/>
        </a:ln>
        <a:effectLst/>
      </xdr:spPr>
    </xdr:pic>
    <xdr:clientData/>
  </xdr:twoCellAnchor>
</xdr:wsDr>
</file>

<file path=xl/theme/theme1.xml><?xml version="1.0" encoding="utf-8"?>
<a:theme xmlns:a="http://schemas.openxmlformats.org/drawingml/2006/main" xmlns:r="http://schemas.openxmlformats.org/officeDocument/2006/relationships" name="Thème Office">
  <a:themeElements>
    <a:clrScheme name="Thème Office">
      <a:dk1>
        <a:srgbClr val="000000"/>
      </a:dk1>
      <a:lt1>
        <a:srgbClr val="FFFFFF"/>
      </a:lt1>
      <a:dk2>
        <a:srgbClr val="A7A7A7"/>
      </a:dk2>
      <a:lt2>
        <a:srgbClr val="535353"/>
      </a:lt2>
      <a:accent1>
        <a:srgbClr val="5B9BD5"/>
      </a:accent1>
      <a:accent2>
        <a:srgbClr val="ED7D31"/>
      </a:accent2>
      <a:accent3>
        <a:srgbClr val="A5A5A5"/>
      </a:accent3>
      <a:accent4>
        <a:srgbClr val="FFC000"/>
      </a:accent4>
      <a:accent5>
        <a:srgbClr val="4472C4"/>
      </a:accent5>
      <a:accent6>
        <a:srgbClr val="70AD47"/>
      </a:accent6>
      <a:hlink>
        <a:srgbClr val="0000FF"/>
      </a:hlink>
      <a:folHlink>
        <a:srgbClr val="FF00FF"/>
      </a:folHlink>
    </a:clrScheme>
    <a:fontScheme name="Thème Office">
      <a:majorFont>
        <a:latin typeface="Helvetica Neue"/>
        <a:ea typeface="Helvetica Neue"/>
        <a:cs typeface="Helvetica Neue"/>
      </a:majorFont>
      <a:minorFont>
        <a:latin typeface="Helvetica Neue"/>
        <a:ea typeface="Helvetica Neue"/>
        <a:cs typeface="Helvetica Neue"/>
      </a:minorFont>
    </a:fontScheme>
    <a:fmtScheme name="Thème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effectStyle>
        <a:effectStyle>
          <a:effectLst/>
        </a:effectStyle>
        <a:effectStyle>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12700" cap="flat">
          <a:solidFill>
            <a:schemeClr val="accent1"/>
          </a:solidFill>
          <a:prstDash val="solid"/>
          <a:miter lim="800000"/>
        </a:ln>
        <a:effectLst/>
        <a:sp3d/>
      </a:spPr>
      <a:bodyPr rot="0" spcFirstLastPara="1" vertOverflow="overflow" horzOverflow="overflow" vert="horz" wrap="square" lIns="0" tIns="0" rIns="0" bIns="0"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spDef>
    <a:lnDef>
      <a:spPr>
        <a:noFill/>
        <a:ln w="12700" cap="flat">
          <a:solidFill>
            <a:schemeClr val="accent1"/>
          </a:solidFill>
          <a:prstDash val="solid"/>
          <a:miter lim="800000"/>
        </a:ln>
        <a:effectLst/>
        <a:sp3d/>
      </a:spPr>
      <a:bodyPr rot="0" spcFirstLastPara="1" vertOverflow="overflow" horzOverflow="overflow" vert="horz" wrap="square" lIns="91439" tIns="45719" rIns="91439" bIns="45719" numCol="1" spcCol="38100" rtlCol="0" anchor="t" upright="0">
        <a:noAutofit/>
      </a:bodyPr>
      <a:lstStyle>
        <a:def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upright="0">
        <a:spAutoFit/>
      </a:bodyPr>
      <a:lstStyle>
        <a:defPPr marL="0" marR="0" indent="0" algn="l" defTabSz="914400" rtl="0" fontAlgn="auto" latinLnBrk="0" hangingPunct="0">
          <a:lnSpc>
            <a:spcPct val="100000"/>
          </a:lnSpc>
          <a:spcBef>
            <a:spcPts val="0"/>
          </a:spcBef>
          <a:spcAft>
            <a:spcPts val="0"/>
          </a:spcAft>
          <a:buClrTx/>
          <a:buSzTx/>
          <a:buFontTx/>
          <a:buNone/>
          <a:tabLst/>
          <a:defRPr b="0" baseline="0" cap="none" i="0" spc="0" strike="noStrike" sz="1100" u="none" kumimoji="0" normalizeH="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b="0" baseline="0" cap="none" i="0" spc="0" strike="noStrike" sz="1800" u="none" kumimoji="0" normalizeH="0">
            <a:ln>
              <a:noFill/>
            </a:ln>
            <a:solidFill>
              <a:srgbClr val="000000"/>
            </a:solidFill>
            <a:effectLst/>
            <a:uFillTx/>
          </a:defRPr>
        </a:lvl9pPr>
      </a:lstStyle>
      <a:style>
        <a:lnRef idx="0"/>
        <a:fillRef idx="0"/>
        <a:effectRef idx="0"/>
        <a:fontRef idx="none"/>
      </a:style>
    </a:txDef>
  </a:objectDefaults>
</a:theme>
</file>

<file path=xl/worksheets/_rels/sheet1.xml.rels><?xml version="1.0" encoding="UTF-8"?>
<Relationships xmlns="http://schemas.openxmlformats.org/package/2006/relationships"><Relationship Id="rId1" Type="http://schemas.openxmlformats.org/officeDocument/2006/relationships/drawing" Target="../drawings/drawing1.xml"/></Relationships>

</file>

<file path=xl/worksheets/_rels/sheet10.xml.rels><?xml version="1.0" encoding="UTF-8"?>
<Relationships xmlns="http://schemas.openxmlformats.org/package/2006/relationships"><Relationship Id="rId1" Type="http://schemas.openxmlformats.org/officeDocument/2006/relationships/hyperlink" Target="https://volxholds.com/catalogue/prises/speed-holds/ifsc-official/speed-holds-ifsc-official-pack-15m-2/" TargetMode="External"/><Relationship Id="rId2" Type="http://schemas.openxmlformats.org/officeDocument/2006/relationships/hyperlink" Target="https://volxholds.com/catalogue/prises/speed-holds/ifsc-official/speed-holds-ifsc-official-pack-10m-2/" TargetMode="External"/><Relationship Id="rId3" Type="http://schemas.openxmlformats.org/officeDocument/2006/relationships/hyperlink" Target="https://volxholds.com/catalogue/prises/speed-holds/ifsc-official/ifsc-official-speed-holds-hand-1/" TargetMode="External"/><Relationship Id="rId4" Type="http://schemas.openxmlformats.org/officeDocument/2006/relationships/hyperlink" Target="https://volxholds.com/catalogue/prises/speed-holds/ifsc-official/ifsc-official-speed-holds-foot-2/" TargetMode="External"/><Relationship Id="rId5" Type="http://schemas.openxmlformats.org/officeDocument/2006/relationships/hyperlink" Target="https://volxholds.com/catalogue/prises/speed-holds/speed-holds-2/speed-holds-pack-15m-2/" TargetMode="External"/><Relationship Id="rId6" Type="http://schemas.openxmlformats.org/officeDocument/2006/relationships/hyperlink" Target="https://volxholds.com/catalogue/prises/speed-holds/speed-holds-2/speed-holds-pack-10m-2/" TargetMode="External"/><Relationship Id="rId7" Type="http://schemas.openxmlformats.org/officeDocument/2006/relationships/hyperlink" Target="https://volxholds.com/catalogue/prises/speed-holds/speed-holds-2/speed-holds-hand-2/" TargetMode="External"/><Relationship Id="rId8" Type="http://schemas.openxmlformats.org/officeDocument/2006/relationships/hyperlink" Target="https://volxholds.com/catalogue/prises/speed-holds/speed-holds-2/foot/" TargetMode="External"/><Relationship Id="rId9" Type="http://schemas.openxmlformats.org/officeDocument/2006/relationships/drawing" Target="../drawings/drawing9.xml"/></Relationships>

</file>

<file path=xl/worksheets/_rels/sheet2.xml.rels><?xml version="1.0" encoding="UTF-8"?>
<Relationships xmlns="http://schemas.openxmlformats.org/package/2006/relationships"><Relationship Id="rId1" Type="http://schemas.openxmlformats.org/officeDocument/2006/relationships/hyperlink" Target="https://volxholds.com/catalogue/prises/power/pastille-1-2/" TargetMode="External"/><Relationship Id="rId2" Type="http://schemas.openxmlformats.org/officeDocument/2006/relationships/hyperlink" Target="https://volxholds.com/catalogue/prises/power/screw-ons-3/" TargetMode="External"/><Relationship Id="rId3" Type="http://schemas.openxmlformats.org/officeDocument/2006/relationships/hyperlink" Target="https://volxholds.com/catalogue/prises/power/big-foot-1-2/" TargetMode="External"/><Relationship Id="rId4" Type="http://schemas.openxmlformats.org/officeDocument/2006/relationships/hyperlink" Target="https://volxholds.com/catalogue/prises/power/crimps-1-2/" TargetMode="External"/><Relationship Id="rId5" Type="http://schemas.openxmlformats.org/officeDocument/2006/relationships/hyperlink" Target="https://volxholds.com/catalogue/prises/power/extra-foot/" TargetMode="External"/><Relationship Id="rId6" Type="http://schemas.openxmlformats.org/officeDocument/2006/relationships/hyperlink" Target="https://volxholds.com/catalogue/prises/power/small-foot/" TargetMode="External"/><Relationship Id="rId7" Type="http://schemas.openxmlformats.org/officeDocument/2006/relationships/hyperlink" Target="https://volxholds.com/catalogue/prises/power/long-crimps-1-2/" TargetMode="External"/><Relationship Id="rId8" Type="http://schemas.openxmlformats.org/officeDocument/2006/relationships/hyperlink" Target="https://volxholds.com/catalogue/prises/power/crimps-m/" TargetMode="External"/><Relationship Id="rId9" Type="http://schemas.openxmlformats.org/officeDocument/2006/relationships/hyperlink" Target="https://volxholds.com/catalogue/prises/power/crimps-l/" TargetMode="External"/><Relationship Id="rId10" Type="http://schemas.openxmlformats.org/officeDocument/2006/relationships/hyperlink" Target="https://volxholds.com/catalogue/prises/power/crimps-xl/" TargetMode="External"/><Relationship Id="rId11" Type="http://schemas.openxmlformats.org/officeDocument/2006/relationships/hyperlink" Target="https://volxholds.com/catalogue/prises/power/ring-l/" TargetMode="External"/><Relationship Id="rId12" Type="http://schemas.openxmlformats.org/officeDocument/2006/relationships/hyperlink" Target="https://volxholds.com/catalogue/prises/power/ring-xl/" TargetMode="External"/><Relationship Id="rId13" Type="http://schemas.openxmlformats.org/officeDocument/2006/relationships/hyperlink" Target="https://volxholds.com/catalogue/prises/power/incut-edges-1-2/" TargetMode="External"/><Relationship Id="rId14" Type="http://schemas.openxmlformats.org/officeDocument/2006/relationships/hyperlink" Target="https://volxholds.com/catalogue/prises/power/edges-1-2/" TargetMode="External"/><Relationship Id="rId15" Type="http://schemas.openxmlformats.org/officeDocument/2006/relationships/hyperlink" Target="https://volxholds.com/catalogue/prises/power/jug-1-2/" TargetMode="External"/><Relationship Id="rId16" Type="http://schemas.openxmlformats.org/officeDocument/2006/relationships/hyperlink" Target="https://volxholds.com/catalogue/prises/power/hole/" TargetMode="External"/><Relationship Id="rId17" Type="http://schemas.openxmlformats.org/officeDocument/2006/relationships/hyperlink" Target="https://volxholds.com/catalogue/prises/power/big-jug-1-2/" TargetMode="External"/><Relationship Id="rId18" Type="http://schemas.openxmlformats.org/officeDocument/2006/relationships/hyperlink" Target="https://volxholds.com/catalogue/prises/power/mega-jugs-1-2/" TargetMode="External"/><Relationship Id="rId19" Type="http://schemas.openxmlformats.org/officeDocument/2006/relationships/hyperlink" Target="https://volxholds.com/catalogue/prises/power/mega-jugs-2-2/" TargetMode="External"/><Relationship Id="rId20" Type="http://schemas.openxmlformats.org/officeDocument/2006/relationships/hyperlink" Target="https://volxholds.com/catalogue/prises/power/pif/" TargetMode="External"/><Relationship Id="rId21" Type="http://schemas.openxmlformats.org/officeDocument/2006/relationships/hyperlink" Target="https://volxholds.com/catalogue/prises/power/moon-1-2/" TargetMode="External"/><Relationship Id="rId22" Type="http://schemas.openxmlformats.org/officeDocument/2006/relationships/hyperlink" Target="https://volxholds.com/catalogue/prises/power/moon-2-2/" TargetMode="External"/><Relationship Id="rId23" Type="http://schemas.openxmlformats.org/officeDocument/2006/relationships/hyperlink" Target="https://volxholds.com/catalogue/prises/power/moon-3-2/" TargetMode="External"/><Relationship Id="rId24" Type="http://schemas.openxmlformats.org/officeDocument/2006/relationships/hyperlink" Target="https://volxholds.com/catalogue/prises/power/moon-4-2/" TargetMode="External"/><Relationship Id="rId25" Type="http://schemas.openxmlformats.org/officeDocument/2006/relationships/hyperlink" Target="https://volxholds.com/catalogue/prises/power/mega-sloper-1-2/" TargetMode="External"/><Relationship Id="rId26" Type="http://schemas.openxmlformats.org/officeDocument/2006/relationships/hyperlink" Target="https://volxholds.com/catalogue/prises/power/mega-sloper-2-2/" TargetMode="External"/><Relationship Id="rId27" Type="http://schemas.openxmlformats.org/officeDocument/2006/relationships/hyperlink" Target="https://volxholds.com/catalogue/prises/power/mega-sloper-3-2/" TargetMode="External"/><Relationship Id="rId28" Type="http://schemas.openxmlformats.org/officeDocument/2006/relationships/hyperlink" Target="https://volxholds.com/catalogue/prises/power/mega-sloper-4-2/" TargetMode="External"/><Relationship Id="rId29" Type="http://schemas.openxmlformats.org/officeDocument/2006/relationships/hyperlink" Target="https://volxholds.com/catalogue/prises/power/mega-sloper-5-2/" TargetMode="External"/><Relationship Id="rId30" Type="http://schemas.openxmlformats.org/officeDocument/2006/relationships/hyperlink" Target="https://volxholds.com/catalogue/prises/power/hole-xl/" TargetMode="External"/><Relationship Id="rId31" Type="http://schemas.openxmlformats.org/officeDocument/2006/relationships/hyperlink" Target="https://volxholds.com/catalogue/prises/power/pinch-xl/" TargetMode="External"/><Relationship Id="rId32" Type="http://schemas.openxmlformats.org/officeDocument/2006/relationships/hyperlink" Target="https://volxholds.com/catalogue/prises/power/positive-jugs-xl/" TargetMode="External"/><Relationship Id="rId33" Type="http://schemas.openxmlformats.org/officeDocument/2006/relationships/hyperlink" Target="https://volxholds.com/catalogue/prises/power/positive-jugs-1/" TargetMode="External"/><Relationship Id="rId34" Type="http://schemas.openxmlformats.org/officeDocument/2006/relationships/hyperlink" Target="https://volxholds.com/catalogue/prises/power/positive-jugs-2/" TargetMode="External"/><Relationship Id="rId35" Type="http://schemas.openxmlformats.org/officeDocument/2006/relationships/hyperlink" Target="https://volxholds.com/catalogue/prises/v-pure-2-0/footswitch-2-2-2/" TargetMode="External"/><Relationship Id="rId36" Type="http://schemas.openxmlformats.org/officeDocument/2006/relationships/hyperlink" Target="https://volxholds.com/catalogue/prises/v-pure-2-0/minus-2-2-2/" TargetMode="External"/><Relationship Id="rId37" Type="http://schemas.openxmlformats.org/officeDocument/2006/relationships/hyperlink" Target="https://volxholds.com/catalogue/prises/v-pure-2-0/minus-2-3/" TargetMode="External"/><Relationship Id="rId38" Type="http://schemas.openxmlformats.org/officeDocument/2006/relationships/hyperlink" Target="https://volxholds.com/catalogue/prises/v-pure-2-0/megaminus-2-2-2/" TargetMode="External"/><Relationship Id="rId39" Type="http://schemas.openxmlformats.org/officeDocument/2006/relationships/hyperlink" Target="https://volxholds.com/catalogue/prises/v-pure-2-0/proline-2-2-2/" TargetMode="External"/><Relationship Id="rId40" Type="http://schemas.openxmlformats.org/officeDocument/2006/relationships/hyperlink" Target="https://volxholds.com/catalogue/prises/v-pure-2-0/nucleus-2-2-2/" TargetMode="External"/><Relationship Id="rId41" Type="http://schemas.openxmlformats.org/officeDocument/2006/relationships/hyperlink" Target="https://volxholds.com/catalogue/prises/v-pure-2-0/feetish-2-2-2/" TargetMode="External"/><Relationship Id="rId42" Type="http://schemas.openxmlformats.org/officeDocument/2006/relationships/hyperlink" Target="https://volxholds.com/catalogue/prises/v-pure-2-0/add-ons-2-2-2/" TargetMode="External"/><Relationship Id="rId43" Type="http://schemas.openxmlformats.org/officeDocument/2006/relationships/hyperlink" Target="https://volxholds.com/catalogue/prises/v-base/ligne-limestone/atoms-2-2-2/" TargetMode="External"/><Relationship Id="rId44" Type="http://schemas.openxmlformats.org/officeDocument/2006/relationships/hyperlink" Target="https://volxholds.com/catalogue/prises/v-base/ligne-limestone/jibs-2-2-2/" TargetMode="External"/><Relationship Id="rId45" Type="http://schemas.openxmlformats.org/officeDocument/2006/relationships/drawing" Target="../drawings/drawing2.xml"/></Relationships>

</file>

<file path=xl/worksheets/_rels/sheet3.xml.rels><?xml version="1.0" encoding="UTF-8"?>
<Relationships xmlns="http://schemas.openxmlformats.org/package/2006/relationships"><Relationship Id="rId1" Type="http://schemas.openxmlformats.org/officeDocument/2006/relationships/hyperlink" Target="https://volxholds.com/catalogue/prises/v-pure-2-0/cookies/" TargetMode="External"/><Relationship Id="rId2" Type="http://schemas.openxmlformats.org/officeDocument/2006/relationships/hyperlink" Target="https://volxholds.com/catalogue/prises/v-pure-2-0/demo-2-2-2/" TargetMode="External"/><Relationship Id="rId3" Type="http://schemas.openxmlformats.org/officeDocument/2006/relationships/hyperlink" Target="https://volxholds.com/catalogue/prises/v-pure-2-0/widgets-2-2/" TargetMode="External"/><Relationship Id="rId4" Type="http://schemas.openxmlformats.org/officeDocument/2006/relationships/hyperlink" Target="https://volxholds.com/catalogue/prises/v-pure-2-0/cristals-2/" TargetMode="External"/><Relationship Id="rId5" Type="http://schemas.openxmlformats.org/officeDocument/2006/relationships/hyperlink" Target="https://volxholds.com/catalogue/prises/v-pure-2-0/opales-2-2-2/" TargetMode="External"/><Relationship Id="rId6" Type="http://schemas.openxmlformats.org/officeDocument/2006/relationships/hyperlink" Target="https://volxholds.com/catalogue/prises/v-pure-2-0/rainbow-2-2/" TargetMode="External"/><Relationship Id="rId7" Type="http://schemas.openxmlformats.org/officeDocument/2006/relationships/hyperlink" Target="https://volxholds.com/catalogue/prises/v-pure-2-0/boost/" TargetMode="External"/><Relationship Id="rId8" Type="http://schemas.openxmlformats.org/officeDocument/2006/relationships/hyperlink" Target="https://volxholds.com/catalogue/prises/v-pure-2-0/nemesis-2-2-2/" TargetMode="External"/><Relationship Id="rId9" Type="http://schemas.openxmlformats.org/officeDocument/2006/relationships/hyperlink" Target="https://volxholds.com/catalogue/prises/v-pure-2-0/mirage-2-2-2/" TargetMode="External"/><Relationship Id="rId10" Type="http://schemas.openxmlformats.org/officeDocument/2006/relationships/hyperlink" Target="https://volxholds.com/catalogue/prises/v-pure-2-0/diktat/" TargetMode="External"/><Relationship Id="rId11" Type="http://schemas.openxmlformats.org/officeDocument/2006/relationships/hyperlink" Target="https://volxholds.com/catalogue/prises/v-pure-2-0/onsight-2-2-2/" TargetMode="External"/><Relationship Id="rId12" Type="http://schemas.openxmlformats.org/officeDocument/2006/relationships/hyperlink" Target="https://volxholds.com/catalogue/prises/v-pure-2-0/trainer-2-2/" TargetMode="External"/><Relationship Id="rId13" Type="http://schemas.openxmlformats.org/officeDocument/2006/relationships/hyperlink" Target="https://volxholds.com/catalogue/prises/v-pure-2-0/quartz-2-2/" TargetMode="External"/><Relationship Id="rId14" Type="http://schemas.openxmlformats.org/officeDocument/2006/relationships/hyperlink" Target="https://volxholds.com/catalogue/prises/v-base/geodes-2-2-2/" TargetMode="External"/><Relationship Id="rId15" Type="http://schemas.openxmlformats.org/officeDocument/2006/relationships/hyperlink" Target="https://volxholds.com/catalogue/prises/v-pure-2-0/crimpahs-2-2-2/" TargetMode="External"/><Relationship Id="rId16" Type="http://schemas.openxmlformats.org/officeDocument/2006/relationships/hyperlink" Target="https://volxholds.com/catalogue/prises/v-pure-2-0/niak-2-2-2/" TargetMode="External"/><Relationship Id="rId17" Type="http://schemas.openxmlformats.org/officeDocument/2006/relationships/hyperlink" Target="https://volxholds.com/catalogue/prises/v-pure-2-0/groove/" TargetMode="External"/><Relationship Id="rId18" Type="http://schemas.openxmlformats.org/officeDocument/2006/relationships/hyperlink" Target="https://volxholds.com/catalogue/prises/v-pure-2-0/groove-2-3/" TargetMode="External"/><Relationship Id="rId19" Type="http://schemas.openxmlformats.org/officeDocument/2006/relationships/hyperlink" Target="https://volxholds.com/catalogue/prises/v-pure-2-0/groove-3-2/" TargetMode="External"/><Relationship Id="rId20" Type="http://schemas.openxmlformats.org/officeDocument/2006/relationships/hyperlink" Target="https://volxholds.com/catalogue/prises/v-pure-2-0/yank-2-2/" TargetMode="External"/><Relationship Id="rId21" Type="http://schemas.openxmlformats.org/officeDocument/2006/relationships/hyperlink" Target="https://volxholds.com/catalogue/prises/v-pure-2-0/overdrive-2-2-2/" TargetMode="External"/><Relationship Id="rId22" Type="http://schemas.openxmlformats.org/officeDocument/2006/relationships/hyperlink" Target="https://volxholds.com/catalogue/prises/v-pure-2-0/hyperdrive-2-2-2/" TargetMode="External"/><Relationship Id="rId23" Type="http://schemas.openxmlformats.org/officeDocument/2006/relationships/hyperlink" Target="https://volxholds.com/catalogue/prises/v-pure-2-0/claws-2-2-2/" TargetMode="External"/><Relationship Id="rId24" Type="http://schemas.openxmlformats.org/officeDocument/2006/relationships/hyperlink" Target="https://volxholds.com/catalogue/prises/v-pure-2-0/rift-2-2/" TargetMode="External"/><Relationship Id="rId25" Type="http://schemas.openxmlformats.org/officeDocument/2006/relationships/hyperlink" Target="https://volxholds.com/catalogue/prises/v-pure-2-0/frantic-2-2-2/" TargetMode="External"/><Relationship Id="rId26" Type="http://schemas.openxmlformats.org/officeDocument/2006/relationships/hyperlink" Target="https://volxholds.com/catalogue/prises/v-pure-2-0/nouf-nouf/" TargetMode="External"/><Relationship Id="rId27" Type="http://schemas.openxmlformats.org/officeDocument/2006/relationships/hyperlink" Target="https://volxholds.com/catalogue/prises/v-pure-2-0/nif-nif/" TargetMode="External"/><Relationship Id="rId28" Type="http://schemas.openxmlformats.org/officeDocument/2006/relationships/hyperlink" Target="https://volxholds.com/catalogue/prises/v-pure-2-0/naf-naf/" TargetMode="External"/><Relationship Id="rId29" Type="http://schemas.openxmlformats.org/officeDocument/2006/relationships/hyperlink" Target="https://volxholds.com/catalogue/prises/v-pure-2-0/henaff-1/" TargetMode="External"/><Relationship Id="rId30" Type="http://schemas.openxmlformats.org/officeDocument/2006/relationships/hyperlink" Target="https://volxholds.com/catalogue/prises/v-pure-2-0/henaff-2/" TargetMode="External"/><Relationship Id="rId31" Type="http://schemas.openxmlformats.org/officeDocument/2006/relationships/hyperlink" Target="https://volxholds.com/catalogue/prises/v-pure-2-0/henaff-3/" TargetMode="External"/><Relationship Id="rId32" Type="http://schemas.openxmlformats.org/officeDocument/2006/relationships/hyperlink" Target="https://volxholds.com/catalogue/prises/v-pure-2-0/miny-2/" TargetMode="External"/><Relationship Id="rId33" Type="http://schemas.openxmlformats.org/officeDocument/2006/relationships/hyperlink" Target="https://volxholds.com/catalogue/prises/v-pure-2-0/eddy-2/" TargetMode="External"/><Relationship Id="rId34" Type="http://schemas.openxmlformats.org/officeDocument/2006/relationships/hyperlink" Target="https://volxholds.com/catalogue/prises/v-pure-2-0/sledges-1-2/" TargetMode="External"/><Relationship Id="rId35" Type="http://schemas.openxmlformats.org/officeDocument/2006/relationships/hyperlink" Target="https://volxholds.com/catalogue/prises/v-pure-2-0/sledges-2-2/" TargetMode="External"/><Relationship Id="rId36" Type="http://schemas.openxmlformats.org/officeDocument/2006/relationships/hyperlink" Target="https://volxholds.com/catalogue/prises/v-pure-2-0/sledges-3-2/" TargetMode="External"/><Relationship Id="rId37" Type="http://schemas.openxmlformats.org/officeDocument/2006/relationships/hyperlink" Target="https://volxholds.com/catalogue/prises/v-pure-2-0/sledges-4-2/" TargetMode="External"/><Relationship Id="rId38" Type="http://schemas.openxmlformats.org/officeDocument/2006/relationships/hyperlink" Target="https://volxholds.com/catalogue/prises/v-pure-2-0/sledges-5-2/" TargetMode="External"/><Relationship Id="rId39" Type="http://schemas.openxmlformats.org/officeDocument/2006/relationships/hyperlink" Target="https://volxholds.com/catalogue/prises/v-pure-2-0/confusion-2-2-2/" TargetMode="External"/><Relationship Id="rId40" Type="http://schemas.openxmlformats.org/officeDocument/2006/relationships/hyperlink" Target="https://volxholds.com/catalogue/prises/v-pure-2-0/illusion-2-2-2/" TargetMode="External"/><Relationship Id="rId41" Type="http://schemas.openxmlformats.org/officeDocument/2006/relationships/hyperlink" Target="https://volxholds.com/catalogue/prises/v-pure-2-0/quiproquo-2-2-2/" TargetMode="External"/><Relationship Id="rId42" Type="http://schemas.openxmlformats.org/officeDocument/2006/relationships/hyperlink" Target="https://volxholds.com/catalogue/prises/v-pure-2-0/quiproquo-2-3/" TargetMode="External"/><Relationship Id="rId43" Type="http://schemas.openxmlformats.org/officeDocument/2006/relationships/hyperlink" Target="https://volxholds.com/catalogue/prises/v-pure-2-0/disorder-2-2-2/" TargetMode="External"/><Relationship Id="rId44" Type="http://schemas.openxmlformats.org/officeDocument/2006/relationships/hyperlink" Target="https://volxholds.com/catalogue/prises/v-pure-2-0/disorder-2-3/" TargetMode="External"/><Relationship Id="rId45" Type="http://schemas.openxmlformats.org/officeDocument/2006/relationships/hyperlink" Target="https://volxholds.com/catalogue/prises/v-pure-2-0/blades-2-2-2/" TargetMode="External"/><Relationship Id="rId46" Type="http://schemas.openxmlformats.org/officeDocument/2006/relationships/hyperlink" Target="https://volxholds.com/catalogue/prises/v-pure-2-0/blades-2-3/" TargetMode="External"/><Relationship Id="rId47" Type="http://schemas.openxmlformats.org/officeDocument/2006/relationships/hyperlink" Target="https://volxholds.com/catalogue/prises/v-pure-2-0/player-1-2-2-2/" TargetMode="External"/><Relationship Id="rId48" Type="http://schemas.openxmlformats.org/officeDocument/2006/relationships/hyperlink" Target="https://volxholds.com/catalogue/prises/v-pure-2-0/player-2-2-2-2/" TargetMode="External"/><Relationship Id="rId49" Type="http://schemas.openxmlformats.org/officeDocument/2006/relationships/hyperlink" Target="https://volxholds.com/catalogue/prises/v-pure-2-0/player-3-2-2-2/" TargetMode="External"/><Relationship Id="rId50" Type="http://schemas.openxmlformats.org/officeDocument/2006/relationships/hyperlink" Target="https://volxholds.com/catalogue/prises/v-pure-2-0/player-4-2-2-2/" TargetMode="External"/><Relationship Id="rId51" Type="http://schemas.openxmlformats.org/officeDocument/2006/relationships/hyperlink" Target="https://volxholds.com/catalogue/prises/v-pure-2-0/player-5/" TargetMode="External"/><Relationship Id="rId52" Type="http://schemas.openxmlformats.org/officeDocument/2006/relationships/hyperlink" Target="https://volxholds.com/catalogue/prises/v-pure-2-0/swinger-2-2-2/" TargetMode="External"/><Relationship Id="rId53" Type="http://schemas.openxmlformats.org/officeDocument/2006/relationships/hyperlink" Target="https://volxholds.com/catalogue/prises/v-pure-2-0/hooker-2-2-2/" TargetMode="External"/><Relationship Id="rId54" Type="http://schemas.openxmlformats.org/officeDocument/2006/relationships/hyperlink" Target="https://volxholds.com/catalogue/prises/v-pure-2-0/grabber-2-2-2/" TargetMode="External"/><Relationship Id="rId55" Type="http://schemas.openxmlformats.org/officeDocument/2006/relationships/hyperlink" Target="https://volxholds.com/catalogue/prises/v-pure-2-0/dunker-2-2-2/" TargetMode="External"/><Relationship Id="rId56" Type="http://schemas.openxmlformats.org/officeDocument/2006/relationships/hyperlink" Target="https://volxholds.com/catalogue/prises/v-pure-2-0/looper/" TargetMode="External"/><Relationship Id="rId57" Type="http://schemas.openxmlformats.org/officeDocument/2006/relationships/hyperlink" Target="https://volxholds.com/catalogue/prises/v-pure-2-0/gambler-2-2-2/" TargetMode="External"/><Relationship Id="rId58" Type="http://schemas.openxmlformats.org/officeDocument/2006/relationships/hyperlink" Target="https://volxholds.com/catalogue/prises/v-pure-2-0/trooper/" TargetMode="External"/><Relationship Id="rId59" Type="http://schemas.openxmlformats.org/officeDocument/2006/relationships/hyperlink" Target="https://volxholds.com/catalogue/prises/v-pure-2-0/boomer-2-2-2/" TargetMode="External"/><Relationship Id="rId60" Type="http://schemas.openxmlformats.org/officeDocument/2006/relationships/hyperlink" Target="https://volxholds.com/catalogue/prises/v-pure-2-0/clipper-2-2-2/" TargetMode="External"/><Relationship Id="rId61" Type="http://schemas.openxmlformats.org/officeDocument/2006/relationships/hyperlink" Target="https://volxholds.com/catalogue/prises/v-pure-2-0/skydiver-2-2/" TargetMode="External"/><Relationship Id="rId62" Type="http://schemas.openxmlformats.org/officeDocument/2006/relationships/hyperlink" Target="https://volxholds.com/catalogue/prises/v-pure-2-0/rider/" TargetMode="External"/><Relationship Id="rId63" Type="http://schemas.openxmlformats.org/officeDocument/2006/relationships/hyperlink" Target="https://volxholds.com/catalogue/prises/v-pure-2-0/striker/" TargetMode="External"/><Relationship Id="rId64" Type="http://schemas.openxmlformats.org/officeDocument/2006/relationships/hyperlink" Target="https://volxholds.com/catalogue/prises/v-pure-2-0/transporter/" TargetMode="External"/><Relationship Id="rId65" Type="http://schemas.openxmlformats.org/officeDocument/2006/relationships/hyperlink" Target="https://volxholds.com/catalogue/prises/v-pure-2-0/munga-2-2-2/" TargetMode="External"/><Relationship Id="rId66" Type="http://schemas.openxmlformats.org/officeDocument/2006/relationships/hyperlink" Target="https://volxholds.com/catalogue/prises/v-pure-2-0/snakepit-2-2/" TargetMode="External"/><Relationship Id="rId67" Type="http://schemas.openxmlformats.org/officeDocument/2006/relationships/hyperlink" Target="https://volxholds.com/catalogue/prises/v-pure-2-0/koncept-2-2-2/" TargetMode="External"/><Relationship Id="rId68" Type="http://schemas.openxmlformats.org/officeDocument/2006/relationships/hyperlink" Target="https://volxholds.com/catalogue/prises/v-pure-2-0/storm-2-2-2/" TargetMode="External"/><Relationship Id="rId69" Type="http://schemas.openxmlformats.org/officeDocument/2006/relationships/hyperlink" Target="https://volxholds.com/catalogue/prises/v-pure-2-0/ultrabridge/" TargetMode="External"/><Relationship Id="rId70" Type="http://schemas.openxmlformats.org/officeDocument/2006/relationships/hyperlink" Target="https://volxholds.com/catalogue/prises/v-pure-2-0/ultrabridge-2-3/" TargetMode="External"/><Relationship Id="rId71" Type="http://schemas.openxmlformats.org/officeDocument/2006/relationships/hyperlink" Target="https://volxholds.com/catalogue/prises/v-pure-2-0/moguls-2-2-2/" TargetMode="External"/><Relationship Id="rId72" Type="http://schemas.openxmlformats.org/officeDocument/2006/relationships/hyperlink" Target="https://volxholds.com/catalogue/prises/v-pure-2-0/fusion/" TargetMode="External"/><Relationship Id="rId73" Type="http://schemas.openxmlformats.org/officeDocument/2006/relationships/hyperlink" Target="https://volxholds.com/catalogue/prises/v-pure-2-0/rampage-2/" TargetMode="External"/><Relationship Id="rId74" Type="http://schemas.openxmlformats.org/officeDocument/2006/relationships/hyperlink" Target="https://volxholds.com/catalogue/prises/v-pure-2-0/simulator-1-2/" TargetMode="External"/><Relationship Id="rId75" Type="http://schemas.openxmlformats.org/officeDocument/2006/relationships/hyperlink" Target="https://volxholds.com/catalogue/prises/v-pure-2-0/simulator-2-2/" TargetMode="External"/><Relationship Id="rId76" Type="http://schemas.openxmlformats.org/officeDocument/2006/relationships/hyperlink" Target="https://volxholds.com/catalogue/prises/v-pure-2-0/simulator-3-2/" TargetMode="External"/><Relationship Id="rId77" Type="http://schemas.openxmlformats.org/officeDocument/2006/relationships/hyperlink" Target="https://volxholds.com/catalogue/prises/v-pure-2-0/simulator-4-2/" TargetMode="External"/><Relationship Id="rId78" Type="http://schemas.openxmlformats.org/officeDocument/2006/relationships/hyperlink" Target="https://volxholds.com/catalogue/prises/v-pure-2-0/simulator-5-2/" TargetMode="External"/><Relationship Id="rId79" Type="http://schemas.openxmlformats.org/officeDocument/2006/relationships/hyperlink" Target="https://volxholds.com/catalogue/prises/v-pure-2-0/yinyang/" TargetMode="External"/><Relationship Id="rId80" Type="http://schemas.openxmlformats.org/officeDocument/2006/relationships/hyperlink" Target="https://volxholds.com/catalogue/prises/v-pure-2-0/eyelash/" TargetMode="External"/><Relationship Id="rId81" Type="http://schemas.openxmlformats.org/officeDocument/2006/relationships/hyperlink" Target="https://volxholds.com/catalogue/prises/v-pure-2-0/frenchfin/" TargetMode="External"/><Relationship Id="rId82" Type="http://schemas.openxmlformats.org/officeDocument/2006/relationships/hyperlink" Target="https://volxholds.com/catalogue/prises/v-pure-2-0/badtrip-2/" TargetMode="External"/><Relationship Id="rId83" Type="http://schemas.openxmlformats.org/officeDocument/2006/relationships/hyperlink" Target="https://volxholds.com/catalogue/prises/v-pure-2-0/loveboat/" TargetMode="External"/><Relationship Id="rId84" Type="http://schemas.openxmlformats.org/officeDocument/2006/relationships/hyperlink" Target="https://volxholds.com/catalogue/prises/v-pure-2-0/giga-guru-2-2-2/" TargetMode="External"/><Relationship Id="rId85" Type="http://schemas.openxmlformats.org/officeDocument/2006/relationships/hyperlink" Target="https://volxholds.com/catalogue/prises/v-pure-2-0/misfit/" TargetMode="External"/><Relationship Id="rId86" Type="http://schemas.openxmlformats.org/officeDocument/2006/relationships/hyperlink" Target="https://volxholds.com/catalogue/prises/v-pure-2-0/madness/" TargetMode="External"/><Relationship Id="rId87" Type="http://schemas.openxmlformats.org/officeDocument/2006/relationships/hyperlink" Target="https://volxholds.com/catalogue/prises/v-pure-2-0/9c/" TargetMode="External"/><Relationship Id="rId88" Type="http://schemas.openxmlformats.org/officeDocument/2006/relationships/hyperlink" Target="https://volxholds.com/catalogue/prises/prises-packs/optimum-player/" TargetMode="External"/><Relationship Id="rId89" Type="http://schemas.openxmlformats.org/officeDocument/2006/relationships/hyperlink" Target="https://volxholds.com/catalogue/prises/prises-packs/4a/" TargetMode="External"/><Relationship Id="rId90" Type="http://schemas.openxmlformats.org/officeDocument/2006/relationships/hyperlink" Target="https://volxholds.com/catalogue/prises/prises-packs/4b/" TargetMode="External"/><Relationship Id="rId91" Type="http://schemas.openxmlformats.org/officeDocument/2006/relationships/hyperlink" Target="https://volxholds.com/catalogue/prises/prises-packs/5a/" TargetMode="External"/><Relationship Id="rId92" Type="http://schemas.openxmlformats.org/officeDocument/2006/relationships/hyperlink" Target="https://volxholds.com/catalogue/prises/prises-packs/5b/" TargetMode="External"/><Relationship Id="rId93" Type="http://schemas.openxmlformats.org/officeDocument/2006/relationships/hyperlink" Target="https://volxholds.com/catalogue/prises/prises-packs/6a/" TargetMode="External"/><Relationship Id="rId94" Type="http://schemas.openxmlformats.org/officeDocument/2006/relationships/hyperlink" Target="https://volxholds.com/catalogue/prises/prises-packs/6b/" TargetMode="External"/><Relationship Id="rId95" Type="http://schemas.openxmlformats.org/officeDocument/2006/relationships/hyperlink" Target="https://volxholds.com/catalogue/prises/prises-packs/pack-initiation/" TargetMode="External"/><Relationship Id="rId96" Type="http://schemas.openxmlformats.org/officeDocument/2006/relationships/hyperlink" Target="https://volxholds.com/catalogue/prises/v-base/ligne-cracks/twister-2-2/" TargetMode="External"/><Relationship Id="rId97" Type="http://schemas.openxmlformats.org/officeDocument/2006/relationships/hyperlink" Target="https://volxholds.com/catalogue/prises/v-base/ligne-cracks/trolls-2-2/" TargetMode="External"/><Relationship Id="rId98" Type="http://schemas.openxmlformats.org/officeDocument/2006/relationships/hyperlink" Target="https://volxholds.com/catalogue/prises/v-base/ligne-cracks/orbit-2-2-2/" TargetMode="External"/><Relationship Id="rId99" Type="http://schemas.openxmlformats.org/officeDocument/2006/relationships/hyperlink" Target="https://volxholds.com/catalogue/prises/v-base/ligne-cracks/gravity-2-2-2/" TargetMode="External"/><Relationship Id="rId100" Type="http://schemas.openxmlformats.org/officeDocument/2006/relationships/hyperlink" Target="https://volxholds.com/catalogue/prises/v-base/ligne-cracks/lythos-2-2-2/" TargetMode="External"/><Relationship Id="rId101" Type="http://schemas.openxmlformats.org/officeDocument/2006/relationships/hyperlink" Target="https://volxholds.com/catalogue/prises/v-base/ligne-cracks/pandora-2-2-2/" TargetMode="External"/><Relationship Id="rId102" Type="http://schemas.openxmlformats.org/officeDocument/2006/relationships/hyperlink" Target="https://volxholds.com/catalogue/prises/v-base/ligne-cracks/fraktur-2-2-2/" TargetMode="External"/><Relationship Id="rId103" Type="http://schemas.openxmlformats.org/officeDocument/2006/relationships/hyperlink" Target="https://volxholds.com/catalogue/prises/v-base/ligne-cracks/satellite-2-2/" TargetMode="External"/><Relationship Id="rId104" Type="http://schemas.openxmlformats.org/officeDocument/2006/relationships/hyperlink" Target="https://volxholds.com/catalogue/prises/v-base/ligne-cracks/satellite-2-2/" TargetMode="External"/><Relationship Id="rId105" Type="http://schemas.openxmlformats.org/officeDocument/2006/relationships/hyperlink" Target="https://volxholds.com/catalogue/prises/v-base/ligne-cracks/skud-2-2/" TargetMode="External"/><Relationship Id="rId106" Type="http://schemas.openxmlformats.org/officeDocument/2006/relationships/hyperlink" Target="https://volxholds.com/catalogue/prises/v-base/ligne-cracks/arkeos-2-2-2/" TargetMode="External"/><Relationship Id="rId107" Type="http://schemas.openxmlformats.org/officeDocument/2006/relationships/hyperlink" Target="https://volxholds.com/catalogue/prises/v-base/ligne-cracks/d-n-a-2-2-2/" TargetMode="External"/><Relationship Id="rId108" Type="http://schemas.openxmlformats.org/officeDocument/2006/relationships/hyperlink" Target="https://volxholds.com/catalogue/prises/v-base/ligne-cracks/mutation-2-2-2/" TargetMode="External"/><Relationship Id="rId109" Type="http://schemas.openxmlformats.org/officeDocument/2006/relationships/hyperlink" Target="https://volxholds.com/catalogue/prises/v-base/ligne-cracks/clones-2-2-2/" TargetMode="External"/><Relationship Id="rId110" Type="http://schemas.openxmlformats.org/officeDocument/2006/relationships/hyperlink" Target="https://volxholds.com/catalogue/prises/v-base/ligne-cracks/axiom-2-2-2/" TargetMode="External"/><Relationship Id="rId111" Type="http://schemas.openxmlformats.org/officeDocument/2006/relationships/hyperlink" Target="https://volxholds.com/catalogue/prises/v-base/ligne-cracks/asteroid-2-2-2/" TargetMode="External"/><Relationship Id="rId112" Type="http://schemas.openxmlformats.org/officeDocument/2006/relationships/hyperlink" Target="https://volxholds.com/catalogue/prises/v-base/ligne-cracks/equinox-2-2-2-2/" TargetMode="External"/><Relationship Id="rId113" Type="http://schemas.openxmlformats.org/officeDocument/2006/relationships/hyperlink" Target="https://volxholds.com/catalogue/prises/v-base/ligne-cracks/alcove-2-2-2/" TargetMode="External"/><Relationship Id="rId114" Type="http://schemas.openxmlformats.org/officeDocument/2006/relationships/hyperlink" Target="https://volxholds.com/catalogue/prises/v-base/ligne-cracks/wizzard-2-2/" TargetMode="External"/><Relationship Id="rId115" Type="http://schemas.openxmlformats.org/officeDocument/2006/relationships/hyperlink" Target="https://volxholds.com/catalogue/prises/v-base/ligne-cracks/stanza/" TargetMode="External"/><Relationship Id="rId116" Type="http://schemas.openxmlformats.org/officeDocument/2006/relationships/hyperlink" Target="https://volxholds.com/catalogue/prises/v-base/ligne-cracks/monzonite-2-2-2/" TargetMode="External"/><Relationship Id="rId117" Type="http://schemas.openxmlformats.org/officeDocument/2006/relationships/hyperlink" Target="https://volxholds.com/catalogue/prises/v-base/ligne-cracks/sirius/" TargetMode="External"/><Relationship Id="rId118" Type="http://schemas.openxmlformats.org/officeDocument/2006/relationships/hyperlink" Target="https://volxholds.com/catalogue/prises/v-base/ligne-cracks/cassiopeia/" TargetMode="External"/><Relationship Id="rId119" Type="http://schemas.openxmlformats.org/officeDocument/2006/relationships/hyperlink" Target="https://volxholds.com/catalogue/prises/v-base/ligne-desert/tchips-2-2/" TargetMode="External"/><Relationship Id="rId120" Type="http://schemas.openxmlformats.org/officeDocument/2006/relationships/hyperlink" Target="https://volxholds.com/catalogue/prises/v-base/ligne-desert/taos-2-2/" TargetMode="External"/><Relationship Id="rId121" Type="http://schemas.openxmlformats.org/officeDocument/2006/relationships/hyperlink" Target="https://volxholds.com/catalogue/prises/v-base/ligne-desert/artefacts-2-2-2/" TargetMode="External"/><Relationship Id="rId122" Type="http://schemas.openxmlformats.org/officeDocument/2006/relationships/hyperlink" Target="https://volxholds.com/catalogue/prises/v-base/ligne-desert/pueblo-2-2/" TargetMode="External"/><Relationship Id="rId123" Type="http://schemas.openxmlformats.org/officeDocument/2006/relationships/hyperlink" Target="https://volxholds.com/catalogue/prises/v-base/ligne-desert/camp-4-2-2-2/" TargetMode="External"/><Relationship Id="rId124" Type="http://schemas.openxmlformats.org/officeDocument/2006/relationships/hyperlink" Target="https://volxholds.com/catalogue/prises/v-base/ligne-desert/totem-2-2/" TargetMode="External"/><Relationship Id="rId125" Type="http://schemas.openxmlformats.org/officeDocument/2006/relationships/hyperlink" Target="https://volxholds.com/catalogue/prises/v-base/ligne-desert/coyote-2-2-2/" TargetMode="External"/><Relationship Id="rId126" Type="http://schemas.openxmlformats.org/officeDocument/2006/relationships/hyperlink" Target="https://volxholds.com/catalogue/prises/v-base/ligne-desert/mystic-2-2-2/" TargetMode="External"/><Relationship Id="rId127" Type="http://schemas.openxmlformats.org/officeDocument/2006/relationships/hyperlink" Target="https://volxholds.com/catalogue/prises/v-base/ligne-desert/sanctuary-2-2/" TargetMode="External"/><Relationship Id="rId128" Type="http://schemas.openxmlformats.org/officeDocument/2006/relationships/hyperlink" Target="https://volxholds.com/catalogue/prises/v-base/ligne-desert/slayer-2-2/" TargetMode="External"/><Relationship Id="rId129" Type="http://schemas.openxmlformats.org/officeDocument/2006/relationships/hyperlink" Target="https://volxholds.com/catalogue/prises/v-base/ligne-desert/solaris-2/" TargetMode="External"/><Relationship Id="rId130" Type="http://schemas.openxmlformats.org/officeDocument/2006/relationships/hyperlink" Target="https://volxholds.com/catalogue/prises/v-base/ligne-desert/canyon-2-2-2/" TargetMode="External"/><Relationship Id="rId131" Type="http://schemas.openxmlformats.org/officeDocument/2006/relationships/hyperlink" Target="https://volxholds.com/catalogue/prises/v-base/ligne-desert/moab-2-2-2/" TargetMode="External"/><Relationship Id="rId132" Type="http://schemas.openxmlformats.org/officeDocument/2006/relationships/hyperlink" Target="https://volxholds.com/catalogue/prises/v-base/ligne-desert/rodeo-2-2/" TargetMode="External"/><Relationship Id="rId133" Type="http://schemas.openxmlformats.org/officeDocument/2006/relationships/hyperlink" Target="https://volxholds.com/catalogue/prises/v-base/ligne-desert/legend-2-2-2/" TargetMode="External"/><Relationship Id="rId134" Type="http://schemas.openxmlformats.org/officeDocument/2006/relationships/hyperlink" Target="https://volxholds.com/catalogue/prises/v-base/ligne-limestone/focus-2-2-2/" TargetMode="External"/><Relationship Id="rId135" Type="http://schemas.openxmlformats.org/officeDocument/2006/relationships/hyperlink" Target="https://volxholds.com/catalogue/prises/v-base/ligne-limestone/bloodline-2-2-2/" TargetMode="External"/><Relationship Id="rId136" Type="http://schemas.openxmlformats.org/officeDocument/2006/relationships/hyperlink" Target="https://volxholds.com/catalogue/prises/v-base/ligne-limestone/morphine-2-2-2/" TargetMode="External"/><Relationship Id="rId137" Type="http://schemas.openxmlformats.org/officeDocument/2006/relationships/hyperlink" Target="https://volxholds.com/catalogue/prises/v-base/ligne-limestone/triptik-2-2/" TargetMode="External"/><Relationship Id="rId138" Type="http://schemas.openxmlformats.org/officeDocument/2006/relationships/hyperlink" Target="https://volxholds.com/catalogue/prises/v-base/ligne-limestone/mantra-2-2-2/" TargetMode="External"/><Relationship Id="rId139" Type="http://schemas.openxmlformats.org/officeDocument/2006/relationships/hyperlink" Target="https://volxholds.com/catalogue/prises/v-base/ligne-limestone/debiloff-2-2-2/" TargetMode="External"/><Relationship Id="rId140" Type="http://schemas.openxmlformats.org/officeDocument/2006/relationships/hyperlink" Target="https://volxholds.com/catalogue/prises/v-base/ligne-limestone/styx-2-2-2/" TargetMode="External"/><Relationship Id="rId141" Type="http://schemas.openxmlformats.org/officeDocument/2006/relationships/hyperlink" Target="https://volxholds.com/catalogue/prises/v-base/ligne-limestone/butterfly-2-2-2/" TargetMode="External"/><Relationship Id="rId142" Type="http://schemas.openxmlformats.org/officeDocument/2006/relationships/hyperlink" Target="https://volxholds.com/catalogue/prises/v-base/ligne-limestone/turbulence-2-2-2/" TargetMode="External"/><Relationship Id="rId143" Type="http://schemas.openxmlformats.org/officeDocument/2006/relationships/hyperlink" Target="https://volxholds.com/catalogue/prises/v-base/ligne-limestone/wormhole-2-2/" TargetMode="External"/><Relationship Id="rId144" Type="http://schemas.openxmlformats.org/officeDocument/2006/relationships/hyperlink" Target="https://volxholds.com/catalogue/prises/v-base/ligne-limestone/hype-2-2-2/" TargetMode="External"/><Relationship Id="rId145" Type="http://schemas.openxmlformats.org/officeDocument/2006/relationships/hyperlink" Target="https://volxholds.com/catalogue/prises/v-base/ligne-limestone/omega-2-2-2/" TargetMode="External"/><Relationship Id="rId146" Type="http://schemas.openxmlformats.org/officeDocument/2006/relationships/hyperlink" Target="https://volxholds.com/catalogue/prises/v-base/ligne-limestone/davai-2-2/" TargetMode="External"/><Relationship Id="rId147" Type="http://schemas.openxmlformats.org/officeDocument/2006/relationships/hyperlink" Target="https://volxholds.com/catalogue/prises/v-base/ligne-limestone/kragger-2-2-2/" TargetMode="External"/><Relationship Id="rId148" Type="http://schemas.openxmlformats.org/officeDocument/2006/relationships/hyperlink" Target="https://volxholds.com/catalogue/prises/v-base/ligne-limestone/monkeez-2-2-2/" TargetMode="External"/><Relationship Id="rId149" Type="http://schemas.openxmlformats.org/officeDocument/2006/relationships/hyperlink" Target="https://volxholds.com/catalogue/prises/v-base/ligne-limestone/riviera-tufa-2-2/" TargetMode="External"/><Relationship Id="rId150" Type="http://schemas.openxmlformats.org/officeDocument/2006/relationships/hyperlink" Target="https://volxholds.com/catalogue/prises/v-base/ligne-limestone/dino-spine-2-2-2/" TargetMode="External"/><Relationship Id="rId151" Type="http://schemas.openxmlformats.org/officeDocument/2006/relationships/hyperlink" Target="https://volxholds.com/catalogue/prises/v-base/ligne-bleau/drei-zinnen-2-2-2/" TargetMode="External"/><Relationship Id="rId152" Type="http://schemas.openxmlformats.org/officeDocument/2006/relationships/hyperlink" Target="https://volxholds.com/catalogue/prises/v-base/ligne-bleau/jouanne-2-2-2/" TargetMode="External"/><Relationship Id="rId153" Type="http://schemas.openxmlformats.org/officeDocument/2006/relationships/hyperlink" Target="https://volxholds.com/catalogue/prises/v-base/ligne-bleau/apremont-2-2-2/" TargetMode="External"/><Relationship Id="rId154" Type="http://schemas.openxmlformats.org/officeDocument/2006/relationships/hyperlink" Target="https://volxholds.com/catalogue/prises/v-base/ligne-bleau/voltane-2-2/" TargetMode="External"/><Relationship Id="rId155" Type="http://schemas.openxmlformats.org/officeDocument/2006/relationships/hyperlink" Target="https://volxholds.com/catalogue/prises/v-base/ligne-bleau/sablons-2/" TargetMode="External"/><Relationship Id="rId156" Type="http://schemas.openxmlformats.org/officeDocument/2006/relationships/hyperlink" Target="https://volxholds.com/catalogue/prises/v-base/ligne-bleau/barbizons-2-2-2/" TargetMode="External"/><Relationship Id="rId157" Type="http://schemas.openxmlformats.org/officeDocument/2006/relationships/hyperlink" Target="https://volxholds.com/catalogue/prises/v-base/ligne-bleau/coccinelle-2-2-2/" TargetMode="External"/><Relationship Id="rId158" Type="http://schemas.openxmlformats.org/officeDocument/2006/relationships/hyperlink" Target="https://volxholds.com/catalogue/prises/v-base/ligne-bleau/troglodyte-2-2/" TargetMode="External"/><Relationship Id="rId159" Type="http://schemas.openxmlformats.org/officeDocument/2006/relationships/hyperlink" Target="https://volxholds.com/catalogue/prises/v-base/ligne-bleau/cuisiniere-2-2-2/" TargetMode="External"/><Relationship Id="rId160" Type="http://schemas.openxmlformats.org/officeDocument/2006/relationships/hyperlink" Target="https://volxholds.com/catalogue/prises/v-base/ligne-bleau/franchard-2-2-2/" TargetMode="External"/><Relationship Id="rId161" Type="http://schemas.openxmlformats.org/officeDocument/2006/relationships/hyperlink" Target="https://volxholds.com/catalogue/prises/v-base/ligne-bleau/elephant-2-2-2/" TargetMode="External"/><Relationship Id="rId162" Type="http://schemas.openxmlformats.org/officeDocument/2006/relationships/hyperlink" Target="https://volxholds.com/catalogue/prises/v-base/ligne-bleau/hercule-2-2-2/" TargetMode="External"/><Relationship Id="rId163" Type="http://schemas.openxmlformats.org/officeDocument/2006/relationships/hyperlink" Target="https://volxholds.com/catalogue/prises/v-base/ligne-bleau/rempart-2-2/" TargetMode="External"/><Relationship Id="rId164" Type="http://schemas.openxmlformats.org/officeDocument/2006/relationships/hyperlink" Target="https://volxholds.com/catalogue/prises/v-base/ligne-bleau/merveille-2-2-2/" TargetMode="External"/><Relationship Id="rId165" Type="http://schemas.openxmlformats.org/officeDocument/2006/relationships/hyperlink" Target="https://volxholds.com/catalogue/prises/v-base/ligne-bleau/cuvier-2-2-2/" TargetMode="External"/><Relationship Id="rId166" Type="http://schemas.openxmlformats.org/officeDocument/2006/relationships/hyperlink" Target="https://volxholds.com/catalogue/prises/v-base/ligne-bleau/buthiers-2-2-2/" TargetMode="External"/><Relationship Id="rId167" Type="http://schemas.openxmlformats.org/officeDocument/2006/relationships/hyperlink" Target="https://volxholds.com/catalogue/prises/v-base/ligne-bleau/bizons/" TargetMode="External"/><Relationship Id="rId168" Type="http://schemas.openxmlformats.org/officeDocument/2006/relationships/hyperlink" Target="https://volxholds.com/catalogue/prises/v-base/ligne-bleau/biscuits-2/" TargetMode="External"/><Relationship Id="rId169" Type="http://schemas.openxmlformats.org/officeDocument/2006/relationships/hyperlink" Target="https://volxholds.com/catalogue/prises/v-base/ligne-bleau/karma-2-2-2/" TargetMode="External"/><Relationship Id="rId170" Type="http://schemas.openxmlformats.org/officeDocument/2006/relationships/hyperlink" Target="https://volxholds.com/catalogue/prises/v-base/ligne-bleau/giga-le-coeur-2-2-2/" TargetMode="External"/><Relationship Id="rId171" Type="http://schemas.openxmlformats.org/officeDocument/2006/relationships/hyperlink" Target="https://volxholds.com/catalogue/prises/v-training/training-dingo-2/" TargetMode="External"/><Relationship Id="rId172" Type="http://schemas.openxmlformats.org/officeDocument/2006/relationships/hyperlink" Target="https://volxholds.com/catalogue/prises/v-training/training-froggy/" TargetMode="External"/><Relationship Id="rId173" Type="http://schemas.openxmlformats.org/officeDocument/2006/relationships/hyperlink" Target="https://volxholds.com/catalogue/prises/v-training/edges-m-2-2-2/" TargetMode="External"/><Relationship Id="rId174" Type="http://schemas.openxmlformats.org/officeDocument/2006/relationships/hyperlink" Target="https://volxholds.com/catalogue/prises/v-training/edges-l-2-2-2/" TargetMode="External"/><Relationship Id="rId175" Type="http://schemas.openxmlformats.org/officeDocument/2006/relationships/hyperlink" Target="https://volxholds.com/catalogue/prises/v-training/slopers-4-2/" TargetMode="External"/><Relationship Id="rId176" Type="http://schemas.openxmlformats.org/officeDocument/2006/relationships/hyperlink" Target="https://volxholds.com/catalogue/prises/v-training/fireball-l-2-2-2/" TargetMode="External"/><Relationship Id="rId177" Type="http://schemas.openxmlformats.org/officeDocument/2006/relationships/hyperlink" Target="https://volxholds.com/catalogue/prises/v-training/fireball-xl-2-2-2/" TargetMode="External"/><Relationship Id="rId178" Type="http://schemas.openxmlformats.org/officeDocument/2006/relationships/hyperlink" Target="https://volxholds.com/catalogue/prises/v-kids/v-park-2-2/" TargetMode="External"/><Relationship Id="rId179" Type="http://schemas.openxmlformats.org/officeDocument/2006/relationships/hyperlink" Target="https://volxholds.com/catalogue/prises/v-kids/kid-2-2-2-2/" TargetMode="External"/><Relationship Id="rId180" Type="http://schemas.openxmlformats.org/officeDocument/2006/relationships/hyperlink" Target="https://volxholds.com/catalogue/prises/v-kids/kid-3-2-2-2/" TargetMode="External"/><Relationship Id="rId181" Type="http://schemas.openxmlformats.org/officeDocument/2006/relationships/hyperlink" Target="https://volxholds.com/catalogue/prises/v-kids/alphabet-2-2-2/" TargetMode="External"/><Relationship Id="rId182" Type="http://schemas.openxmlformats.org/officeDocument/2006/relationships/hyperlink" Target="https://volxholds.com/catalogue/prises/v-kids/v-park-2-2/" TargetMode="External"/><Relationship Id="rId183" Type="http://schemas.openxmlformats.org/officeDocument/2006/relationships/hyperlink" Target="https://volxholds.com/catalogue/prises/v-kids/halloween-2-2-2/" TargetMode="External"/><Relationship Id="rId184" Type="http://schemas.openxmlformats.org/officeDocument/2006/relationships/drawing" Target="../drawings/drawing3.xml"/></Relationships>

</file>

<file path=xl/worksheets/_rels/sheet4.xml.rels><?xml version="1.0" encoding="UTF-8"?>
<Relationships xmlns="http://schemas.openxmlformats.org/package/2006/relationships"><Relationship Id="rId1" Type="http://schemas.openxmlformats.org/officeDocument/2006/relationships/hyperlink" Target="https://volxholds.com/catalogue/prises/dual-text/penta-gones-s/" TargetMode="External"/><Relationship Id="rId2" Type="http://schemas.openxmlformats.org/officeDocument/2006/relationships/hyperlink" Target="https://volxholds.com/catalogue/prises/dual-text/penta-gones-l/" TargetMode="External"/><Relationship Id="rId3" Type="http://schemas.openxmlformats.org/officeDocument/2006/relationships/hyperlink" Target="https://volxholds.com/catalogue/prises/dual-text/hexa-gones-xl-1/" TargetMode="External"/><Relationship Id="rId4" Type="http://schemas.openxmlformats.org/officeDocument/2006/relationships/hyperlink" Target="https://volxholds.com/catalogue/prises/dual-text/hexa-gones-xl-2/" TargetMode="External"/><Relationship Id="rId5" Type="http://schemas.openxmlformats.org/officeDocument/2006/relationships/hyperlink" Target="https://volxholds.com/catalogue/prises/dual-text/hexa-gones-xl-3/" TargetMode="External"/><Relationship Id="rId6" Type="http://schemas.openxmlformats.org/officeDocument/2006/relationships/hyperlink" Target="https://volxholds.com/catalogue/prises/dual-text/penta-gones-xxl-1/" TargetMode="External"/><Relationship Id="rId7" Type="http://schemas.openxmlformats.org/officeDocument/2006/relationships/hyperlink" Target="https://volxholds.com/catalogue/prises/dual-text/penta-gones-xxl-2/" TargetMode="External"/><Relationship Id="rId8" Type="http://schemas.openxmlformats.org/officeDocument/2006/relationships/hyperlink" Target="https://volxholds.com/catalogue/prises/dual-text/mini-ovni/" TargetMode="External"/><Relationship Id="rId9" Type="http://schemas.openxmlformats.org/officeDocument/2006/relationships/hyperlink" Target="https://volxholds.com/catalogue/prises/dual-text/ovni/" TargetMode="External"/><Relationship Id="rId10" Type="http://schemas.openxmlformats.org/officeDocument/2006/relationships/hyperlink" Target="https://volxholds.com/catalogue/prises/dual-text/mini-soucoupe/" TargetMode="External"/><Relationship Id="rId11" Type="http://schemas.openxmlformats.org/officeDocument/2006/relationships/hyperlink" Target="https://volxholds.com/catalogue/prises/dual-text/miny/" TargetMode="External"/><Relationship Id="rId12" Type="http://schemas.openxmlformats.org/officeDocument/2006/relationships/hyperlink" Target="https://volxholds.com/catalogue/prises/dual-text/eddy/" TargetMode="External"/><Relationship Id="rId13" Type="http://schemas.openxmlformats.org/officeDocument/2006/relationships/hyperlink" Target="https://volxholds.com/catalogue/prises/dual-text/cave/" TargetMode="External"/><Relationship Id="rId14" Type="http://schemas.openxmlformats.org/officeDocument/2006/relationships/drawing" Target="../drawings/drawing4.xml"/></Relationships>

</file>

<file path=xl/worksheets/_rels/sheet5.xml.rels><?xml version="1.0" encoding="UTF-8"?>
<Relationships xmlns="http://schemas.openxmlformats.org/package/2006/relationships"><Relationship Id="rId1" Type="http://schemas.openxmlformats.org/officeDocument/2006/relationships/hyperlink" Target="https://volxholds.com/catalogue/prises/marque-inspir/galette/" TargetMode="External"/><Relationship Id="rId2" Type="http://schemas.openxmlformats.org/officeDocument/2006/relationships/hyperlink" Target="https://volxholds.com/catalogue/prises/marque-inspir/santoko/" TargetMode="External"/><Relationship Id="rId3" Type="http://schemas.openxmlformats.org/officeDocument/2006/relationships/hyperlink" Target="https://volxholds.com/catalogue/prises/marque-inspir/lames/" TargetMode="External"/><Relationship Id="rId4" Type="http://schemas.openxmlformats.org/officeDocument/2006/relationships/hyperlink" Target="https://volxholds.com/catalogue/prises/marque-inspir/stick/" TargetMode="External"/><Relationship Id="rId5" Type="http://schemas.openxmlformats.org/officeDocument/2006/relationships/hyperlink" Target="https://volxholds.com/catalogue/prises/marque-inspir/opinel/" TargetMode="External"/><Relationship Id="rId6" Type="http://schemas.openxmlformats.org/officeDocument/2006/relationships/hyperlink" Target="https://volxholds.com/catalogue/prises/marque-inspir/plouf/" TargetMode="External"/><Relationship Id="rId7" Type="http://schemas.openxmlformats.org/officeDocument/2006/relationships/hyperlink" Target="https://volxholds.com/catalogue/prises/marque-inspir/katini/" TargetMode="External"/><Relationship Id="rId8" Type="http://schemas.openxmlformats.org/officeDocument/2006/relationships/hyperlink" Target="https://volxholds.com/catalogue/prises/marque-inspir/plince/" TargetMode="External"/><Relationship Id="rId9" Type="http://schemas.openxmlformats.org/officeDocument/2006/relationships/hyperlink" Target="https://volxholds.com/catalogue/prises/marque-inspir/plince/" TargetMode="External"/><Relationship Id="rId10" Type="http://schemas.openxmlformats.org/officeDocument/2006/relationships/hyperlink" Target="https://volxholds.com/catalogue/prises/marque-inspir/katana/" TargetMode="External"/><Relationship Id="rId11" Type="http://schemas.openxmlformats.org/officeDocument/2006/relationships/hyperlink" Target="https://volxholds.com/catalogue/prises/marque-inspir/grandma1/" TargetMode="External"/><Relationship Id="rId12" Type="http://schemas.openxmlformats.org/officeDocument/2006/relationships/hyperlink" Target="https://volxholds.com/catalogue/prises/marque-inspir/grandma1/" TargetMode="External"/><Relationship Id="rId13" Type="http://schemas.openxmlformats.org/officeDocument/2006/relationships/hyperlink" Target="https://volxholds.com/catalogue/prises/marque-inspir/grandma2/" TargetMode="External"/><Relationship Id="rId14" Type="http://schemas.openxmlformats.org/officeDocument/2006/relationships/hyperlink" Target="https://volxholds.com/catalogue/prises/marque-inspir/grandma2/" TargetMode="External"/><Relationship Id="rId15" Type="http://schemas.openxmlformats.org/officeDocument/2006/relationships/hyperlink" Target="https://volxholds.com/catalogue/prises/marque-inspir/grandma3/" TargetMode="External"/><Relationship Id="rId16" Type="http://schemas.openxmlformats.org/officeDocument/2006/relationships/hyperlink" Target="https://volxholds.com/catalogue/prises/marque-inspir/grandma3/" TargetMode="External"/><Relationship Id="rId17" Type="http://schemas.openxmlformats.org/officeDocument/2006/relationships/hyperlink" Target="https://volxholds.com/catalogue/prises/marque-inspir/grandma4/" TargetMode="External"/><Relationship Id="rId18" Type="http://schemas.openxmlformats.org/officeDocument/2006/relationships/hyperlink" Target="https://volxholds.com/catalogue/prises/marque-inspir/grandma4/" TargetMode="External"/><Relationship Id="rId19" Type="http://schemas.openxmlformats.org/officeDocument/2006/relationships/hyperlink" Target="https://volxholds.com/catalogue/prises/marque-inspir/vlc-1/" TargetMode="External"/><Relationship Id="rId20" Type="http://schemas.openxmlformats.org/officeDocument/2006/relationships/hyperlink" Target="https://volxholds.com/catalogue/prises/marque-inspir/vlc-2/" TargetMode="External"/><Relationship Id="rId21" Type="http://schemas.openxmlformats.org/officeDocument/2006/relationships/hyperlink" Target="https://volxholds.com/catalogue/prises/marque-inspir/vlc-3/" TargetMode="External"/><Relationship Id="rId22" Type="http://schemas.openxmlformats.org/officeDocument/2006/relationships/hyperlink" Target="https://volxholds.com/catalogue/prises/marque-inspir/vlc-4/" TargetMode="External"/><Relationship Id="rId23" Type="http://schemas.openxmlformats.org/officeDocument/2006/relationships/hyperlink" Target="https://volxholds.com/catalogue/prises/marque-inspir/orl/" TargetMode="External"/><Relationship Id="rId24" Type="http://schemas.openxmlformats.org/officeDocument/2006/relationships/hyperlink" Target="https://volxholds.com/catalogue/prises/marque-inspir/orl/" TargetMode="External"/><Relationship Id="rId25" Type="http://schemas.openxmlformats.org/officeDocument/2006/relationships/hyperlink" Target="https://volxholds.com/catalogue/prises/marque-inspir/applik/" TargetMode="External"/><Relationship Id="rId26" Type="http://schemas.openxmlformats.org/officeDocument/2006/relationships/hyperlink" Target="https://volxholds.com/catalogue/prises/marque-inspir/applik/" TargetMode="External"/><Relationship Id="rId27" Type="http://schemas.openxmlformats.org/officeDocument/2006/relationships/hyperlink" Target="https://volxholds.com/catalogue/prises/marque-inspir/brother/" TargetMode="External"/><Relationship Id="rId28" Type="http://schemas.openxmlformats.org/officeDocument/2006/relationships/hyperlink" Target="https://volxholds.com/catalogue/prises/marque-inspir/bac-flowers/" TargetMode="External"/><Relationship Id="rId29" Type="http://schemas.openxmlformats.org/officeDocument/2006/relationships/hyperlink" Target="https://volxholds.com/catalogue/prises/marque-inspir/bac-flowers/" TargetMode="External"/><Relationship Id="rId30" Type="http://schemas.openxmlformats.org/officeDocument/2006/relationships/hyperlink" Target="https://volxholds.com/catalogue/prises/marque-inspir/pinchter/" TargetMode="External"/><Relationship Id="rId31" Type="http://schemas.openxmlformats.org/officeDocument/2006/relationships/hyperlink" Target="https://volxholds.com/catalogue/prises/marque-inspir/vlc-cut-1/" TargetMode="External"/><Relationship Id="rId32" Type="http://schemas.openxmlformats.org/officeDocument/2006/relationships/hyperlink" Target="https://volxholds.com/catalogue/prises/marque-inspir/vlc-cut-2/" TargetMode="External"/><Relationship Id="rId33" Type="http://schemas.openxmlformats.org/officeDocument/2006/relationships/hyperlink" Target="https://volxholds.com/catalogue/prises/marque-inspir/vlc-cut-3/" TargetMode="External"/><Relationship Id="rId34" Type="http://schemas.openxmlformats.org/officeDocument/2006/relationships/hyperlink" Target="https://volxholds.com/catalogue/prises/marque-inspir/vlc-cut-4/" TargetMode="External"/><Relationship Id="rId35" Type="http://schemas.openxmlformats.org/officeDocument/2006/relationships/hyperlink" Target="https://volxholds.com/catalogue/prises/marque-inspir/kifeet/" TargetMode="External"/><Relationship Id="rId36" Type="http://schemas.openxmlformats.org/officeDocument/2006/relationships/hyperlink" Target="https://volxholds.com/catalogue/prises/marque-inspir/grandpa-1/" TargetMode="External"/><Relationship Id="rId37" Type="http://schemas.openxmlformats.org/officeDocument/2006/relationships/hyperlink" Target="https://volxholds.com/catalogue/prises/marque-inspir/grandpa-2/" TargetMode="External"/><Relationship Id="rId38" Type="http://schemas.openxmlformats.org/officeDocument/2006/relationships/hyperlink" Target="https://volxholds.com/catalogue/prises/marque-inspir/bacs-de-descente/" TargetMode="External"/><Relationship Id="rId39" Type="http://schemas.openxmlformats.org/officeDocument/2006/relationships/drawing" Target="../drawings/drawing5.xml"/></Relationships>

</file>

<file path=xl/worksheets/_rels/sheet6.xml.rels><?xml version="1.0" encoding="UTF-8"?>
<Relationships xmlns="http://schemas.openxmlformats.org/package/2006/relationships"><Relationship Id="rId1" Type="http://schemas.openxmlformats.org/officeDocument/2006/relationships/hyperlink" Target="https://volxholds.com/catalogue/prises/freestone/diamond-pack/" TargetMode="External"/><Relationship Id="rId2" Type="http://schemas.openxmlformats.org/officeDocument/2006/relationships/hyperlink" Target="https://volxholds.com/catalogue/prises/freestone/radical-pack/" TargetMode="External"/><Relationship Id="rId3" Type="http://schemas.openxmlformats.org/officeDocument/2006/relationships/hyperlink" Target="https://volxholds.com/catalogue/prises/freestone/magma-pack/" TargetMode="External"/><Relationship Id="rId4" Type="http://schemas.openxmlformats.org/officeDocument/2006/relationships/hyperlink" Target="https://volxholds.com/catalogue/prises/freestone/evolution-pack/" TargetMode="External"/><Relationship Id="rId5" Type="http://schemas.openxmlformats.org/officeDocument/2006/relationships/hyperlink" Target="https://volxholds.com/catalogue/prises/freestone/basic-pack/" TargetMode="External"/><Relationship Id="rId6" Type="http://schemas.openxmlformats.org/officeDocument/2006/relationships/hyperlink" Target="https://volxholds.com/catalogue/prises/freestone/seismic-pack/" TargetMode="External"/><Relationship Id="rId7" Type="http://schemas.openxmlformats.org/officeDocument/2006/relationships/hyperlink" Target="https://volxholds.com/catalogue/prises/freestone/easy-pack/" TargetMode="External"/><Relationship Id="rId8" Type="http://schemas.openxmlformats.org/officeDocument/2006/relationships/hyperlink" Target="https://volxholds.com/catalogue/prises/freestone/beans/" TargetMode="External"/><Relationship Id="rId9" Type="http://schemas.openxmlformats.org/officeDocument/2006/relationships/hyperlink" Target="https://volxholds.com/catalogue/prises/freestone/lamb-chops-s/" TargetMode="External"/><Relationship Id="rId10" Type="http://schemas.openxmlformats.org/officeDocument/2006/relationships/hyperlink" Target="https://volxholds.com/catalogue/prises/freestone/lamb-chops-l/" TargetMode="External"/><Relationship Id="rId11" Type="http://schemas.openxmlformats.org/officeDocument/2006/relationships/drawing" Target="../drawings/drawing6.xml"/></Relationships>

</file>

<file path=xl/worksheets/_rels/sheet8.xml.rels><?xml version="1.0" encoding="UTF-8"?>
<Relationships xmlns="http://schemas.openxmlformats.org/package/2006/relationships"><Relationship Id="rId1" Type="http://schemas.openxmlformats.org/officeDocument/2006/relationships/hyperlink" Target="https://volxholds.com/catalogue/volumes/v-wood/delta-1-2/" TargetMode="External"/><Relationship Id="rId2" Type="http://schemas.openxmlformats.org/officeDocument/2006/relationships/hyperlink" Target="https://volxholds.com/catalogue/volumes/v-wood/delta-2-2/" TargetMode="External"/><Relationship Id="rId3" Type="http://schemas.openxmlformats.org/officeDocument/2006/relationships/hyperlink" Target="https://volxholds.com/catalogue/volumes/v-wood/delta-3-2/" TargetMode="External"/><Relationship Id="rId4" Type="http://schemas.openxmlformats.org/officeDocument/2006/relationships/hyperlink" Target="https://volxholds.com/catalogue/volumes/v-wood/delta-4-2/" TargetMode="External"/><Relationship Id="rId5" Type="http://schemas.openxmlformats.org/officeDocument/2006/relationships/hyperlink" Target="https://volxholds.com/catalogue/volumes/v-wood/delta-5-2/" TargetMode="External"/><Relationship Id="rId6" Type="http://schemas.openxmlformats.org/officeDocument/2006/relationships/hyperlink" Target="https://volxholds.com/catalogue/volumes/v-wood/delta-6-2/" TargetMode="External"/><Relationship Id="rId7" Type="http://schemas.openxmlformats.org/officeDocument/2006/relationships/hyperlink" Target="https://volxholds.com/catalogue/volumes/v-wood/delta-8-2/" TargetMode="External"/><Relationship Id="rId8" Type="http://schemas.openxmlformats.org/officeDocument/2006/relationships/hyperlink" Target="https://volxholds.com/catalogue/volumes/v-wood/delta-9-2/" TargetMode="External"/><Relationship Id="rId9" Type="http://schemas.openxmlformats.org/officeDocument/2006/relationships/hyperlink" Target="https://volxholds.com/catalogue/volumes/v-wood/delta-10-2/" TargetMode="External"/><Relationship Id="rId10" Type="http://schemas.openxmlformats.org/officeDocument/2006/relationships/hyperlink" Target="https://volxholds.com/catalogue/volumes/v-wood/delta-11-2/" TargetMode="External"/><Relationship Id="rId11" Type="http://schemas.openxmlformats.org/officeDocument/2006/relationships/hyperlink" Target="https://volxholds.com/catalogue/volumes/v-wood/delta-12-2/" TargetMode="External"/><Relationship Id="rId12" Type="http://schemas.openxmlformats.org/officeDocument/2006/relationships/hyperlink" Target="https://volxholds.com/catalogue/volumes/v-wood/delta-13-2/" TargetMode="External"/><Relationship Id="rId13" Type="http://schemas.openxmlformats.org/officeDocument/2006/relationships/hyperlink" Target="https://volxholds.com/catalogue/volumes/v-wood/delta-14-2/" TargetMode="External"/><Relationship Id="rId14" Type="http://schemas.openxmlformats.org/officeDocument/2006/relationships/hyperlink" Target="https://volxholds.com/catalogue/volumes/v-wood/delta-15-2/" TargetMode="External"/><Relationship Id="rId15" Type="http://schemas.openxmlformats.org/officeDocument/2006/relationships/hyperlink" Target="https://volxholds.com/catalogue/volumes/v-wood/cairn-2-2/" TargetMode="External"/><Relationship Id="rId16" Type="http://schemas.openxmlformats.org/officeDocument/2006/relationships/hyperlink" Target="https://volxholds.com/catalogue/volumes/v-wood/cairn-5-2/" TargetMode="External"/><Relationship Id="rId17" Type="http://schemas.openxmlformats.org/officeDocument/2006/relationships/hyperlink" Target="https://volxholds.com/catalogue/volumes/v-wood/hedris-1-2/" TargetMode="External"/><Relationship Id="rId18" Type="http://schemas.openxmlformats.org/officeDocument/2006/relationships/hyperlink" Target="https://volxholds.com/catalogue/volumes/v-wood/hedris-2-2/" TargetMode="External"/><Relationship Id="rId19" Type="http://schemas.openxmlformats.org/officeDocument/2006/relationships/hyperlink" Target="https://volxholds.com/catalogue/volumes/v-wood/hedris-3-2/" TargetMode="External"/><Relationship Id="rId20" Type="http://schemas.openxmlformats.org/officeDocument/2006/relationships/hyperlink" Target="https://volxholds.com/catalogue/volumes/v-wood/starsystem-1-2/" TargetMode="External"/><Relationship Id="rId21" Type="http://schemas.openxmlformats.org/officeDocument/2006/relationships/hyperlink" Target="https://volxholds.com/catalogue/volumes/v-wood/starsystem-2-2/" TargetMode="External"/><Relationship Id="rId22" Type="http://schemas.openxmlformats.org/officeDocument/2006/relationships/hyperlink" Target="https://volxholds.com/catalogue/volumes/v-wood/starsystem-2c-2/" TargetMode="External"/><Relationship Id="rId23" Type="http://schemas.openxmlformats.org/officeDocument/2006/relationships/hyperlink" Target="https://volxholds.com/catalogue/volumes/v-wood/starsystem-3-2/" TargetMode="External"/><Relationship Id="rId24" Type="http://schemas.openxmlformats.org/officeDocument/2006/relationships/hyperlink" Target="https://volxholds.com/catalogue/volumes/v-wood/starsystem-3c-2/" TargetMode="External"/><Relationship Id="rId25" Type="http://schemas.openxmlformats.org/officeDocument/2006/relationships/hyperlink" Target="https://volxholds.com/catalogue/volumes/v-wood/carre/" TargetMode="External"/><Relationship Id="rId26" Type="http://schemas.openxmlformats.org/officeDocument/2006/relationships/hyperlink" Target="https://volxholds.com/catalogue/volumes/v-wood/quadrivex/" TargetMode="External"/><Relationship Id="rId27" Type="http://schemas.openxmlformats.org/officeDocument/2006/relationships/hyperlink" Target="https://volxholds.com/catalogue/volumes/v-wood/fam-2-3-v4/" TargetMode="External"/><Relationship Id="rId28" Type="http://schemas.openxmlformats.org/officeDocument/2006/relationships/hyperlink" Target="https://volxholds.com/catalogue/volumes/v-wood/penta/" TargetMode="External"/><Relationship Id="rId29" Type="http://schemas.openxmlformats.org/officeDocument/2006/relationships/hyperlink" Target="https://volxholds.com/catalogue/volumes/v-wood/pyramide/" TargetMode="External"/><Relationship Id="rId30" Type="http://schemas.openxmlformats.org/officeDocument/2006/relationships/hyperlink" Target="https://volxholds.com/catalogue/volumes/v-wood/trap/" TargetMode="External"/><Relationship Id="rId31" Type="http://schemas.openxmlformats.org/officeDocument/2006/relationships/hyperlink" Target="https://volxholds.com/catalogue/volumes/v-wood/coffin/" TargetMode="External"/><Relationship Id="rId32" Type="http://schemas.openxmlformats.org/officeDocument/2006/relationships/drawing" Target="../drawings/drawing7.xml"/></Relationships>

</file>

<file path=xl/worksheets/_rels/sheet9.xml.rels><?xml version="1.0" encoding="UTF-8"?>
<Relationships xmlns="http://schemas.openxmlformats.org/package/2006/relationships"><Relationship Id="rId1" Type="http://schemas.openxmlformats.org/officeDocument/2006/relationships/hyperlink" Target="https://volxholds.com/catalogue/volumes/v-illusion/confusion/" TargetMode="External"/><Relationship Id="rId2" Type="http://schemas.openxmlformats.org/officeDocument/2006/relationships/hyperlink" Target="https://volxholds.com/catalogue/volumes/v-illusion/hallucination/" TargetMode="External"/><Relationship Id="rId3" Type="http://schemas.openxmlformats.org/officeDocument/2006/relationships/hyperlink" Target="https://volxholds.com/catalogue/volumes/volumes-nouveautes/deception-illusion-holds/" TargetMode="External"/><Relationship Id="rId4" Type="http://schemas.openxmlformats.org/officeDocument/2006/relationships/hyperlink" Target="https://volxholds.com/catalogue/volumes/volumes-nouveautes/impression-illusion-holds/" TargetMode="External"/><Relationship Id="rId5" Type="http://schemas.openxmlformats.org/officeDocument/2006/relationships/hyperlink" Target="https://volxholds.com/catalogue/volumes/volumes-nouveautes/phantom-illusion-holds/" TargetMode="External"/><Relationship Id="rId6" Type="http://schemas.openxmlformats.org/officeDocument/2006/relationships/hyperlink" Target="https://volxholds.com/catalogue/volumes/volumes-nouveautes/fantasy-illusion-holds/" TargetMode="External"/><Relationship Id="rId7" Type="http://schemas.openxmlformats.org/officeDocument/2006/relationships/hyperlink" Target="https://volxholds.com/catalogue/volumes/volumes-nouveautes/imagination-illusion-holds/" TargetMode="External"/><Relationship Id="rId8" Type="http://schemas.openxmlformats.org/officeDocument/2006/relationships/hyperlink" Target="https://volxholds.com/catalogue/volumes/volumes-nouveautes/fatamorgana-illusion-holds/" TargetMode="External"/><Relationship Id="rId9" Type="http://schemas.openxmlformats.org/officeDocument/2006/relationships/hyperlink" Target="https://volxholds.com/catalogue/volumes/volumes-nouveautes/reflexion-illusion-holds/" TargetMode="External"/><Relationship Id="rId10" Type="http://schemas.openxmlformats.org/officeDocument/2006/relationships/hyperlink" Target="https://volxholds.com/catalogue/volumes/volumes-nouveautes/mirage-illusion-holds/" TargetMode="External"/><Relationship Id="rId11" Type="http://schemas.openxmlformats.org/officeDocument/2006/relationships/hyperlink" Target="https://volxholds.com/catalogue/volumes/volumes-nouveautes/vision-illusion-holds/" TargetMode="External"/><Relationship Id="rId12" Type="http://schemas.openxmlformats.org/officeDocument/2006/relationships/hyperlink" Target="https://volxholds.com/catalogue/volumes/volumes-nouveautes/virtuality-illusion-holds/" TargetMode="External"/><Relationship Id="rId13" Type="http://schemas.openxmlformats.org/officeDocument/2006/relationships/hyperlink" Target="https://volxholds.com/catalogue/volumes/volumes-nouveautes/izohypse-volume-1-illusion-holds-2/" TargetMode="External"/><Relationship Id="rId14" Type="http://schemas.openxmlformats.org/officeDocument/2006/relationships/hyperlink" Target="https://volxholds.com/catalogue/volumes/volumes-nouveautes/izohypse-volume-1-illusion-holds-2/" TargetMode="External"/><Relationship Id="rId15" Type="http://schemas.openxmlformats.org/officeDocument/2006/relationships/hyperlink" Target="https://volxholds.com/catalogue/volumes/volumes-nouveautes/izohypse-volume-2-illusion-holds-2/" TargetMode="External"/><Relationship Id="rId16" Type="http://schemas.openxmlformats.org/officeDocument/2006/relationships/hyperlink" Target="https://volxholds.com/catalogue/volumes/volumes-nouveautes/izohypse-volume-2-illusion-holds-2/" TargetMode="External"/><Relationship Id="rId17" Type="http://schemas.openxmlformats.org/officeDocument/2006/relationships/hyperlink" Target="https://volxholds.com/catalogue/volumes/volumes-nouveautes/izohypse-volume-3-illusion-holds-2/" TargetMode="External"/><Relationship Id="rId18" Type="http://schemas.openxmlformats.org/officeDocument/2006/relationships/hyperlink" Target="https://volxholds.com/catalogue/volumes/volumes-nouveautes/izohypse-volume-3-illusion-holds-2/" TargetMode="External"/><Relationship Id="rId19" Type="http://schemas.openxmlformats.org/officeDocument/2006/relationships/hyperlink" Target="https://volxholds.com/catalogue/volumes/v-illusion/izohypse-volume-4/" TargetMode="External"/><Relationship Id="rId20" Type="http://schemas.openxmlformats.org/officeDocument/2006/relationships/hyperlink" Target="https://volxholds.com/catalogue/volumes/v-illusion/izohypse-volume-4-dual-texture/" TargetMode="External"/><Relationship Id="rId21" Type="http://schemas.openxmlformats.org/officeDocument/2006/relationships/hyperlink" Target="https://volxholds.com/catalogue/volumes/v-illusion/izohypse-volume-5/" TargetMode="External"/><Relationship Id="rId22" Type="http://schemas.openxmlformats.org/officeDocument/2006/relationships/hyperlink" Target="https://volxholds.com/catalogue/volumes/v-illusion/izohypse-volume-5-dual-texture/" TargetMode="External"/><Relationship Id="rId23" Type="http://schemas.openxmlformats.org/officeDocument/2006/relationships/hyperlink" Target="https://volxholds.com/catalogue/volumes/v-illusion/izohypse-volume-6/" TargetMode="External"/><Relationship Id="rId24" Type="http://schemas.openxmlformats.org/officeDocument/2006/relationships/hyperlink" Target="https://volxholds.com/catalogue/volumes/v-illusion/izohypse-volume-6-dual-texture/" TargetMode="External"/><Relationship Id="rId25" Type="http://schemas.openxmlformats.org/officeDocument/2006/relationships/hyperlink" Target="https://volxholds.com/catalogue/volumes/volumes-nouveautes/cone-1-sanded-illusion-holds-2/" TargetMode="External"/><Relationship Id="rId26" Type="http://schemas.openxmlformats.org/officeDocument/2006/relationships/hyperlink" Target="https://volxholds.com/catalogue/volumes/volumes-nouveautes/cone-2-sanded-illusion-holds-2/" TargetMode="External"/><Relationship Id="rId27" Type="http://schemas.openxmlformats.org/officeDocument/2006/relationships/hyperlink" Target="https://volxholds.com/catalogue/volumes/volumes-nouveautes/cone-2-dual-illusion-holds-2/" TargetMode="External"/><Relationship Id="rId28" Type="http://schemas.openxmlformats.org/officeDocument/2006/relationships/hyperlink" Target="https://volxholds.com/catalogue/volumes/volumes-nouveautes/cone-3-sanded-illusion-holds-2/" TargetMode="External"/><Relationship Id="rId29" Type="http://schemas.openxmlformats.org/officeDocument/2006/relationships/hyperlink" Target="https://volxholds.com/catalogue/volumes/volumes-nouveautes/cone-3-dual-illusion-holds-2/" TargetMode="External"/><Relationship Id="rId30" Type="http://schemas.openxmlformats.org/officeDocument/2006/relationships/hyperlink" Target="https://volxholds.com/catalogue/volumes/volumes-nouveautes/cone-4-sanded-illusion-holds-2/" TargetMode="External"/><Relationship Id="rId31" Type="http://schemas.openxmlformats.org/officeDocument/2006/relationships/hyperlink" Target="https://volxholds.com/catalogue/volumes/volumes-nouveautes/cone-4-dual-illusion-holds-2/" TargetMode="External"/><Relationship Id="rId32" Type="http://schemas.openxmlformats.org/officeDocument/2006/relationships/hyperlink" Target="https://volxholds.com/catalogue/volumes/v-illusion/cone-5/" TargetMode="External"/><Relationship Id="rId33" Type="http://schemas.openxmlformats.org/officeDocument/2006/relationships/hyperlink" Target="https://volxholds.com/catalogue/volumes/v-illusion/cone-5-dual-texture/" TargetMode="External"/><Relationship Id="rId34" Type="http://schemas.openxmlformats.org/officeDocument/2006/relationships/hyperlink" Target="https://volxholds.com/catalogue/volumes/v-illusion/cone-6/" TargetMode="External"/><Relationship Id="rId35" Type="http://schemas.openxmlformats.org/officeDocument/2006/relationships/hyperlink" Target="https://volxholds.com/catalogue/volumes/v-illusion/cone-7/" TargetMode="External"/><Relationship Id="rId36" Type="http://schemas.openxmlformats.org/officeDocument/2006/relationships/hyperlink" Target="https://volxholds.com/catalogue/volumes/v-illusion/cone-7-dual-texture/" TargetMode="External"/><Relationship Id="rId37" Type="http://schemas.openxmlformats.org/officeDocument/2006/relationships/hyperlink" Target="https://volxholds.com/catalogue/volumes/v-illusion/cone-8/" TargetMode="External"/><Relationship Id="rId38" Type="http://schemas.openxmlformats.org/officeDocument/2006/relationships/hyperlink" Target="https://volxholds.com/catalogue/volumes/v-illusion/cone-8-dual-texture/" TargetMode="External"/><Relationship Id="rId39" Type="http://schemas.openxmlformats.org/officeDocument/2006/relationships/hyperlink" Target="https://volxholds.com/catalogue/volumes/v-illusion/cone-9/" TargetMode="External"/><Relationship Id="rId40" Type="http://schemas.openxmlformats.org/officeDocument/2006/relationships/hyperlink" Target="https://volxholds.com/catalogue/volumes/v-illusion/cone-9-dual-texture/" TargetMode="External"/><Relationship Id="rId41" Type="http://schemas.openxmlformats.org/officeDocument/2006/relationships/hyperlink" Target="https://volxholds.com/catalogue/volumes/v-illusion/cone-10/" TargetMode="External"/><Relationship Id="rId42" Type="http://schemas.openxmlformats.org/officeDocument/2006/relationships/hyperlink" Target="https://volxholds.com/catalogue/volumes/v-illusion/cone-10-dual-texture/" TargetMode="External"/><Relationship Id="rId43" Type="http://schemas.openxmlformats.org/officeDocument/2006/relationships/hyperlink" Target="https://volxholds.com/catalogue/volumes/v-illusion/cone-11/" TargetMode="External"/><Relationship Id="rId44" Type="http://schemas.openxmlformats.org/officeDocument/2006/relationships/hyperlink" Target="https://volxholds.com/catalogue/volumes/v-illusion/cone-11-dual-texture/" TargetMode="External"/><Relationship Id="rId45" Type="http://schemas.openxmlformats.org/officeDocument/2006/relationships/hyperlink" Target="https://volxholds.com/catalogue/volumes/v-illusion/cone-12/" TargetMode="External"/><Relationship Id="rId46" Type="http://schemas.openxmlformats.org/officeDocument/2006/relationships/hyperlink" Target="https://volxholds.com/catalogue/volumes/v-illusion/cone-12-dual-texture/" TargetMode="External"/><Relationship Id="rId47" Type="http://schemas.openxmlformats.org/officeDocument/2006/relationships/hyperlink" Target="https://volxholds.com/catalogue/volumes/v-illusion/cone-13/" TargetMode="External"/><Relationship Id="rId48" Type="http://schemas.openxmlformats.org/officeDocument/2006/relationships/hyperlink" Target="https://volxholds.com/catalogue/volumes/v-illusion/cone-13-dual-texture/" TargetMode="External"/><Relationship Id="rId49" Type="http://schemas.openxmlformats.org/officeDocument/2006/relationships/hyperlink" Target="https://volxholds.com/catalogue/volumes/v-illusion/cone-14/" TargetMode="External"/><Relationship Id="rId50" Type="http://schemas.openxmlformats.org/officeDocument/2006/relationships/hyperlink" Target="https://volxholds.com/catalogue/volumes/v-illusion/cone-15/" TargetMode="External"/><Relationship Id="rId51" Type="http://schemas.openxmlformats.org/officeDocument/2006/relationships/hyperlink" Target="https://volxholds.com/catalogue/volumes/v-illusion/cone-16/" TargetMode="External"/><Relationship Id="rId52" Type="http://schemas.openxmlformats.org/officeDocument/2006/relationships/hyperlink" Target="https://volxholds.com/catalogue/volumes/v-illusion/oval-cone-1/" TargetMode="External"/><Relationship Id="rId53" Type="http://schemas.openxmlformats.org/officeDocument/2006/relationships/hyperlink" Target="https://volxholds.com/catalogue/volumes/v-illusion/oval-cone-1-dual-texture/" TargetMode="External"/><Relationship Id="rId54" Type="http://schemas.openxmlformats.org/officeDocument/2006/relationships/hyperlink" Target="https://volxholds.com/catalogue/volumes/v-illusion/oval-cone-2/" TargetMode="External"/><Relationship Id="rId55" Type="http://schemas.openxmlformats.org/officeDocument/2006/relationships/hyperlink" Target="https://volxholds.com/catalogue/volumes/v-illusion/oval-cone-2-dual-texture/" TargetMode="External"/><Relationship Id="rId56" Type="http://schemas.openxmlformats.org/officeDocument/2006/relationships/hyperlink" Target="https://volxholds.com/catalogue/volumes/v-illusion/oval-cone-3/" TargetMode="External"/><Relationship Id="rId57" Type="http://schemas.openxmlformats.org/officeDocument/2006/relationships/hyperlink" Target="https://volxholds.com/catalogue/volumes/v-illusion/oval-cone-3-dual-texture/" TargetMode="External"/><Relationship Id="rId58" Type="http://schemas.openxmlformats.org/officeDocument/2006/relationships/hyperlink" Target="https://volxholds.com/catalogue/volumes/v-illusion/oval-cone-4/" TargetMode="External"/><Relationship Id="rId59" Type="http://schemas.openxmlformats.org/officeDocument/2006/relationships/hyperlink" Target="https://volxholds.com/catalogue/volumes/v-illusion/oval-cone-4-dual-texture/" TargetMode="External"/><Relationship Id="rId60" Type="http://schemas.openxmlformats.org/officeDocument/2006/relationships/hyperlink" Target="https://volxholds.com/catalogue/volumes/v-illusion/oval-cone-5/" TargetMode="External"/><Relationship Id="rId61" Type="http://schemas.openxmlformats.org/officeDocument/2006/relationships/hyperlink" Target="https://volxholds.com/catalogue/volumes/v-illusion/oval-cone-5-dual-texture/" TargetMode="External"/><Relationship Id="rId62" Type="http://schemas.openxmlformats.org/officeDocument/2006/relationships/hyperlink" Target="https://volxholds.com/catalogue/volumes/v-illusion/oval-cone-6/" TargetMode="External"/><Relationship Id="rId63" Type="http://schemas.openxmlformats.org/officeDocument/2006/relationships/hyperlink" Target="https://volxholds.com/catalogue/volumes/v-illusion/oval-cone-6-dual-texture/" TargetMode="External"/><Relationship Id="rId64" Type="http://schemas.openxmlformats.org/officeDocument/2006/relationships/hyperlink" Target="https://volxholds.com/catalogue/volumes/v-illusion/oval-cone-7/" TargetMode="External"/><Relationship Id="rId65" Type="http://schemas.openxmlformats.org/officeDocument/2006/relationships/hyperlink" Target="https://volxholds.com/catalogue/volumes/v-illusion/oval-cone-7-dual-texture/" TargetMode="External"/><Relationship Id="rId66" Type="http://schemas.openxmlformats.org/officeDocument/2006/relationships/hyperlink" Target="https://volxholds.com/catalogue/volumes/v-illusion/oval-cone-8/" TargetMode="External"/><Relationship Id="rId67" Type="http://schemas.openxmlformats.org/officeDocument/2006/relationships/hyperlink" Target="https://volxholds.com/catalogue/volumes/v-illusion/oval-cone-9/" TargetMode="External"/><Relationship Id="rId68" Type="http://schemas.openxmlformats.org/officeDocument/2006/relationships/hyperlink" Target="https://volxholds.com/catalogue/volumes/v-illusion/oval-cone-10/" TargetMode="External"/><Relationship Id="rId69" Type="http://schemas.openxmlformats.org/officeDocument/2006/relationships/hyperlink" Target="https://volxholds.com/catalogue/volumes/v-illusion/oval-cone-10-dual-texture/" TargetMode="External"/><Relationship Id="rId70" Type="http://schemas.openxmlformats.org/officeDocument/2006/relationships/hyperlink" Target="https://volxholds.com/catalogue/volumes/v-illusion/oval-cone-11/" TargetMode="External"/><Relationship Id="rId71" Type="http://schemas.openxmlformats.org/officeDocument/2006/relationships/hyperlink" Target="https://volxholds.com/catalogue/volumes/v-illusion/oval-cone-12/" TargetMode="External"/><Relationship Id="rId72" Type="http://schemas.openxmlformats.org/officeDocument/2006/relationships/hyperlink" Target="https://volxholds.com/catalogue/volumes/v-illusion/oval-cone-13/" TargetMode="External"/><Relationship Id="rId73" Type="http://schemas.openxmlformats.org/officeDocument/2006/relationships/hyperlink" Target="https://volxholds.com/catalogue/volumes/v-illusion/oval-cone-14/" TargetMode="External"/><Relationship Id="rId74" Type="http://schemas.openxmlformats.org/officeDocument/2006/relationships/hyperlink" Target="https://volxholds.com/catalogue/volumes/v-illusion/oval-cone-15/" TargetMode="External"/><Relationship Id="rId75" Type="http://schemas.openxmlformats.org/officeDocument/2006/relationships/hyperlink" Target="https://volxholds.com/catalogue/volumes/v-illusion/retro-nose-1/" TargetMode="External"/><Relationship Id="rId76" Type="http://schemas.openxmlformats.org/officeDocument/2006/relationships/hyperlink" Target="https://volxholds.com/catalogue/volumes/v-illusion/retro-nose-2/" TargetMode="External"/><Relationship Id="rId77" Type="http://schemas.openxmlformats.org/officeDocument/2006/relationships/hyperlink" Target="https://volxholds.com/catalogue/volumes/v-illusion/retro-nose-3/" TargetMode="External"/><Relationship Id="rId78" Type="http://schemas.openxmlformats.org/officeDocument/2006/relationships/hyperlink" Target="https://volxholds.com/catalogue/volumes/v-illusion/retro-nose-4/" TargetMode="External"/><Relationship Id="rId79" Type="http://schemas.openxmlformats.org/officeDocument/2006/relationships/hyperlink" Target="https://volxholds.com/catalogue/volumes/v-illusion/retro-nose-5/" TargetMode="External"/><Relationship Id="rId80" Type="http://schemas.openxmlformats.org/officeDocument/2006/relationships/hyperlink" Target="https://volxholds.com/catalogue/volumes/v-illusion/retro-nose-6/" TargetMode="External"/><Relationship Id="rId81" Type="http://schemas.openxmlformats.org/officeDocument/2006/relationships/hyperlink" Target="https://volxholds.com/catalogue/volumes/v-illusion/retro-nose-7/" TargetMode="External"/><Relationship Id="rId82" Type="http://schemas.openxmlformats.org/officeDocument/2006/relationships/hyperlink" Target="https://volxholds.com/catalogue/volumes/v-illusion/retro-nose-8/" TargetMode="External"/><Relationship Id="rId83" Type="http://schemas.openxmlformats.org/officeDocument/2006/relationships/hyperlink" Target="https://volxholds.com/catalogue/volumes/v-illusion/retro-nose-9/" TargetMode="External"/><Relationship Id="rId84" Type="http://schemas.openxmlformats.org/officeDocument/2006/relationships/hyperlink" Target="https://volxholds.com/catalogue/volumes/v-illusion/retro-nose-10/" TargetMode="External"/><Relationship Id="rId85" Type="http://schemas.openxmlformats.org/officeDocument/2006/relationships/hyperlink" Target="https://volxholds.com/catalogue/volumes/v-illusion/oval-cone-pinch-1-dual-texture/" TargetMode="External"/><Relationship Id="rId86" Type="http://schemas.openxmlformats.org/officeDocument/2006/relationships/hyperlink" Target="https://volxholds.com/catalogue/volumes/v-illusion/oval-cone-pinch-2-dual-texture/" TargetMode="External"/><Relationship Id="rId87" Type="http://schemas.openxmlformats.org/officeDocument/2006/relationships/hyperlink" Target="https://volxholds.com/catalogue/volumes/v-illusion/oval-cone-pinch-3-dual-texture/" TargetMode="External"/><Relationship Id="rId88" Type="http://schemas.openxmlformats.org/officeDocument/2006/relationships/hyperlink" Target="https://volxholds.com/catalogue/volumes/v-illusion/oval-cone-pinch-4-dual-texture/" TargetMode="External"/><Relationship Id="rId89" Type="http://schemas.openxmlformats.org/officeDocument/2006/relationships/hyperlink" Target="https://volxholds.com/catalogue/volumes/v-illusion/oval-cone-pinch-5-dual-texture/" TargetMode="External"/><Relationship Id="rId90" Type="http://schemas.openxmlformats.org/officeDocument/2006/relationships/hyperlink" Target="https://volxholds.com/catalogue/volumes/v-illusion/oval-cone-pinch-6-dual-texture/" TargetMode="External"/><Relationship Id="rId91" Type="http://schemas.openxmlformats.org/officeDocument/2006/relationships/hyperlink" Target="https://volxholds.com/catalogue/volumes/v-illusion/oval-cone-pinch-7-dual-texture/" TargetMode="External"/><Relationship Id="rId92" Type="http://schemas.openxmlformats.org/officeDocument/2006/relationships/hyperlink" Target="https://volxholds.com/catalogue/volumes/v-illusion/oval-cone-pinch-8-dual-texture/" TargetMode="External"/><Relationship Id="rId93" Type="http://schemas.openxmlformats.org/officeDocument/2006/relationships/hyperlink" Target="https://volxholds.com/catalogue/volumes/v-illusion/oval-cone-pinch-9-dual-texture/" TargetMode="External"/><Relationship Id="rId94" Type="http://schemas.openxmlformats.org/officeDocument/2006/relationships/hyperlink" Target="https://volxholds.com/catalogue/volumes/v-illusion/oval-cone-pinch-10-dual-texture/" TargetMode="External"/><Relationship Id="rId95" Type="http://schemas.openxmlformats.org/officeDocument/2006/relationships/drawing" Target="../drawings/drawing8.xml"/></Relationships>

</file>

<file path=xl/worksheets/sheet1.xml><?xml version="1.0" encoding="utf-8"?>
<worksheet xmlns:r="http://schemas.openxmlformats.org/officeDocument/2006/relationships" xmlns="http://schemas.openxmlformats.org/spreadsheetml/2006/main">
  <sheetPr>
    <pageSetUpPr fitToPage="1"/>
  </sheetPr>
  <dimension ref="A1:P51"/>
  <sheetViews>
    <sheetView workbookViewId="0" showGridLines="0" defaultGridColor="1"/>
  </sheetViews>
  <sheetFormatPr defaultColWidth="11.5" defaultRowHeight="13.2" customHeight="1" outlineLevelRow="0" outlineLevelCol="0"/>
  <cols>
    <col min="1" max="1" width="33.3516" style="1" customWidth="1"/>
    <col min="2" max="3" width="20.6719" style="1" customWidth="1"/>
    <col min="4" max="4" width="19.3516" style="1" customWidth="1"/>
    <col min="5" max="5" width="13.6719" style="1" customWidth="1"/>
    <col min="6" max="6" width="26.3516" style="1" customWidth="1"/>
    <col min="7" max="7" width="14.6719" style="1" customWidth="1"/>
    <col min="8" max="8" width="12.8516" style="1" customWidth="1"/>
    <col min="9" max="9" width="15" style="1" customWidth="1"/>
    <col min="10" max="10" width="28.1719" style="1" customWidth="1"/>
    <col min="11" max="11" width="17.3516" style="1" customWidth="1"/>
    <col min="12" max="12" width="11.5" style="1" customWidth="1"/>
    <col min="13" max="14" hidden="1" width="11.5" style="1" customWidth="1"/>
    <col min="15" max="16" width="11.5" style="1" customWidth="1"/>
    <col min="17" max="16384" width="11.5" style="1" customWidth="1"/>
  </cols>
  <sheetData>
    <row r="1" ht="13.2" customHeight="1">
      <c r="A1" s="2"/>
      <c r="B1" s="2"/>
      <c r="C1" s="2"/>
      <c r="D1" s="2"/>
      <c r="E1" s="2"/>
      <c r="F1" s="2"/>
      <c r="G1" s="2"/>
      <c r="H1" s="2"/>
      <c r="I1" s="2"/>
      <c r="J1" s="2"/>
      <c r="K1" s="2"/>
      <c r="L1" s="2"/>
      <c r="M1" s="2"/>
      <c r="N1" s="2"/>
      <c r="O1" s="3"/>
      <c r="P1" s="3"/>
    </row>
    <row r="2" ht="187.5" customHeight="1">
      <c r="A2" s="4"/>
      <c r="B2" s="4"/>
      <c r="C2" s="4"/>
      <c r="D2" s="4"/>
      <c r="E2" s="4"/>
      <c r="F2" s="4"/>
      <c r="G2" s="4"/>
      <c r="H2" s="4"/>
      <c r="I2" s="4"/>
      <c r="J2" s="4"/>
      <c r="K2" s="2"/>
      <c r="L2" s="2"/>
      <c r="M2" s="2"/>
      <c r="N2" s="2"/>
      <c r="O2" s="3"/>
      <c r="P2" s="3"/>
    </row>
    <row r="3" ht="13.8" customHeight="1">
      <c r="A3" s="5"/>
      <c r="B3" s="5"/>
      <c r="C3" s="5"/>
      <c r="D3" s="5"/>
      <c r="E3" s="4"/>
      <c r="F3" s="5"/>
      <c r="G3" s="5"/>
      <c r="H3" s="5"/>
      <c r="I3" s="5"/>
      <c r="J3" s="5"/>
      <c r="K3" s="5"/>
      <c r="L3" s="2"/>
      <c r="M3" s="2"/>
      <c r="N3" s="2"/>
      <c r="O3" s="3"/>
      <c r="P3" s="3"/>
    </row>
    <row r="4" ht="13.95" customHeight="1">
      <c r="A4" s="6"/>
      <c r="B4" s="6"/>
      <c r="C4" s="6"/>
      <c r="D4" s="7"/>
      <c r="E4" s="2"/>
      <c r="F4" s="8"/>
      <c r="G4" s="8"/>
      <c r="H4" s="8"/>
      <c r="I4" s="8"/>
      <c r="J4" s="8"/>
      <c r="K4" s="8"/>
      <c r="L4" s="9"/>
      <c r="M4" s="9"/>
      <c r="N4" s="2"/>
      <c r="O4" s="3"/>
      <c r="P4" s="3"/>
    </row>
    <row r="5" ht="13.95" customHeight="1">
      <c r="A5" t="s" s="10">
        <v>0</v>
      </c>
      <c r="B5" s="11"/>
      <c r="C5" t="s" s="12">
        <v>1</v>
      </c>
      <c r="D5" s="13"/>
      <c r="E5" s="2"/>
      <c r="F5" s="14"/>
      <c r="G5" s="14"/>
      <c r="H5" s="14"/>
      <c r="I5" s="14"/>
      <c r="J5" s="14"/>
      <c r="K5" s="14"/>
      <c r="L5" s="9"/>
      <c r="M5" s="9"/>
      <c r="N5" s="2"/>
      <c r="O5" s="3"/>
      <c r="P5" s="3"/>
    </row>
    <row r="6" ht="13.95" customHeight="1">
      <c r="A6" s="15"/>
      <c r="B6" s="16"/>
      <c r="C6" s="17"/>
      <c r="D6" s="13"/>
      <c r="E6" s="2"/>
      <c r="F6" s="14"/>
      <c r="G6" s="14"/>
      <c r="H6" s="14"/>
      <c r="I6" s="14"/>
      <c r="J6" s="14"/>
      <c r="K6" s="14"/>
      <c r="L6" s="9"/>
      <c r="M6" s="9"/>
      <c r="N6" s="2"/>
      <c r="O6" s="3"/>
      <c r="P6" s="3"/>
    </row>
    <row r="7" ht="13.95" customHeight="1">
      <c r="A7" s="18"/>
      <c r="B7" s="19"/>
      <c r="C7" s="20"/>
      <c r="D7" s="13"/>
      <c r="E7" s="2"/>
      <c r="F7" s="14"/>
      <c r="G7" s="14"/>
      <c r="H7" s="14"/>
      <c r="I7" s="14"/>
      <c r="J7" s="14"/>
      <c r="K7" s="14"/>
      <c r="L7" s="9"/>
      <c r="M7" s="9"/>
      <c r="N7" s="2"/>
      <c r="O7" s="3"/>
      <c r="P7" s="3"/>
    </row>
    <row r="8" ht="13.2" customHeight="1">
      <c r="A8" s="21"/>
      <c r="B8" s="21"/>
      <c r="C8" s="21"/>
      <c r="D8" s="22"/>
      <c r="E8" s="2"/>
      <c r="F8" s="22"/>
      <c r="G8" s="22"/>
      <c r="H8" s="22"/>
      <c r="I8" s="2"/>
      <c r="J8" s="22"/>
      <c r="K8" s="22"/>
      <c r="L8" s="2"/>
      <c r="M8" s="23"/>
      <c r="N8" s="23"/>
      <c r="O8" s="3"/>
      <c r="P8" s="3"/>
    </row>
    <row r="9" ht="13.8" customHeight="1">
      <c r="A9" t="s" s="24">
        <v>2</v>
      </c>
      <c r="B9" s="25"/>
      <c r="C9" s="25"/>
      <c r="D9" s="25"/>
      <c r="E9" s="26"/>
      <c r="F9" t="s" s="27">
        <v>3</v>
      </c>
      <c r="G9" s="28"/>
      <c r="H9" s="29"/>
      <c r="I9" s="30"/>
      <c r="J9" t="s" s="24">
        <v>4</v>
      </c>
      <c r="K9" s="31"/>
      <c r="L9" s="32"/>
      <c r="M9" t="s" s="33">
        <v>5</v>
      </c>
      <c r="N9" t="s" s="33">
        <v>6</v>
      </c>
      <c r="O9" s="34"/>
      <c r="P9" s="3"/>
    </row>
    <row r="10" ht="13.2" customHeight="1">
      <c r="A10" s="35"/>
      <c r="B10" s="36"/>
      <c r="C10" s="36"/>
      <c r="D10" s="36"/>
      <c r="E10" s="2"/>
      <c r="F10" s="37"/>
      <c r="G10" s="37"/>
      <c r="H10" s="37"/>
      <c r="I10" s="2"/>
      <c r="J10" s="36"/>
      <c r="K10" s="36"/>
      <c r="L10" s="2"/>
      <c r="M10" t="s" s="38">
        <v>7</v>
      </c>
      <c r="N10" s="39">
        <v>0.23</v>
      </c>
      <c r="O10" s="3"/>
      <c r="P10" s="3"/>
    </row>
    <row r="11" ht="13.2" customHeight="1">
      <c r="A11" s="40"/>
      <c r="B11" t="s" s="41">
        <v>8</v>
      </c>
      <c r="C11" t="s" s="41">
        <v>9</v>
      </c>
      <c r="D11" t="s" s="41">
        <v>10</v>
      </c>
      <c r="E11" s="42"/>
      <c r="F11" t="s" s="41">
        <v>11</v>
      </c>
      <c r="G11" t="s" s="41">
        <v>12</v>
      </c>
      <c r="H11" t="s" s="41">
        <v>13</v>
      </c>
      <c r="I11" s="42"/>
      <c r="J11" t="s" s="43">
        <v>11</v>
      </c>
      <c r="K11" t="s" s="43">
        <v>13</v>
      </c>
      <c r="L11" s="44"/>
      <c r="M11" t="s" s="45">
        <v>14</v>
      </c>
      <c r="N11" s="46">
        <v>0.28</v>
      </c>
      <c r="O11" s="34"/>
      <c r="P11" s="3"/>
    </row>
    <row r="12" ht="13.2" customHeight="1">
      <c r="A12" t="s" s="41">
        <v>15</v>
      </c>
      <c r="B12" s="47">
        <f>'VOLX -Prises PU '!B78</f>
        <v>20972</v>
      </c>
      <c r="C12" s="47">
        <f>B12-K12*B12</f>
        <v>20972</v>
      </c>
      <c r="D12" s="47">
        <f>C12*1.2</f>
        <v>25166.4</v>
      </c>
      <c r="E12" s="42"/>
      <c r="F12" t="s" s="41">
        <v>15</v>
      </c>
      <c r="G12" s="48">
        <f>'VOLX -Prises PU '!B80</f>
        <v>1242</v>
      </c>
      <c r="H12" s="49">
        <f>_xlfn.IFERROR(G12/$G$25,0)</f>
        <v>0.453284671532847</v>
      </c>
      <c r="I12" s="42"/>
      <c r="J12" t="s" s="50">
        <v>16</v>
      </c>
      <c r="K12" s="51"/>
      <c r="L12" s="52"/>
      <c r="M12" t="s" s="45">
        <v>17</v>
      </c>
      <c r="N12" s="46">
        <v>0.33</v>
      </c>
      <c r="O12" s="34"/>
      <c r="P12" s="3"/>
    </row>
    <row r="13" ht="13.2" customHeight="1">
      <c r="A13" t="s" s="41">
        <v>18</v>
      </c>
      <c r="B13" s="47">
        <f>'VOLX - Prises PE'!B210</f>
        <v>13260</v>
      </c>
      <c r="C13" s="47">
        <f>B13-K13*B13</f>
        <v>13260</v>
      </c>
      <c r="D13" s="47">
        <f>C13*1.2</f>
        <v>15912</v>
      </c>
      <c r="E13" s="42"/>
      <c r="F13" t="s" s="41">
        <v>18</v>
      </c>
      <c r="G13" s="48">
        <f>'VOLX - Prises PE'!B212</f>
        <v>1122</v>
      </c>
      <c r="H13" s="49">
        <f>_xlfn.IFERROR(G13/$G$25,0)</f>
        <v>0.409489051094891</v>
      </c>
      <c r="I13" s="42"/>
      <c r="J13" t="s" s="50">
        <v>19</v>
      </c>
      <c r="K13" s="51"/>
      <c r="L13" s="53"/>
      <c r="M13" t="s" s="45">
        <v>20</v>
      </c>
      <c r="N13" s="46">
        <v>0.38</v>
      </c>
      <c r="O13" s="34"/>
      <c r="P13" s="3"/>
    </row>
    <row r="14" ht="13.2" customHeight="1">
      <c r="A14" t="s" s="41">
        <v>21</v>
      </c>
      <c r="B14" s="47">
        <f>'VOLX - Prises Dual Texture'!B36</f>
        <v>6392.5</v>
      </c>
      <c r="C14" s="47">
        <f>B14-K14*B14</f>
        <v>6392.5</v>
      </c>
      <c r="D14" s="47">
        <f>C14*1.2</f>
        <v>7671</v>
      </c>
      <c r="E14" s="42"/>
      <c r="F14" t="s" s="41">
        <v>21</v>
      </c>
      <c r="G14" s="48">
        <f>'VOLX - Prises Dual Texture'!B38</f>
        <v>214</v>
      </c>
      <c r="H14" s="49">
        <f>_xlfn.IFERROR(G14/$G$25,0)</f>
        <v>0.0781021897810219</v>
      </c>
      <c r="I14" s="42"/>
      <c r="J14" t="s" s="50">
        <v>22</v>
      </c>
      <c r="K14" s="51"/>
      <c r="L14" s="54"/>
      <c r="M14" t="s" s="38">
        <v>23</v>
      </c>
      <c r="N14" s="39">
        <v>0.43</v>
      </c>
      <c r="O14" s="3"/>
      <c r="P14" s="3"/>
    </row>
    <row r="15" ht="13.2" customHeight="1">
      <c r="A15" t="s" s="41">
        <v>24</v>
      </c>
      <c r="B15" s="47">
        <f>'INSPIR - Prises PE PU'!B68</f>
        <v>1832.5</v>
      </c>
      <c r="C15" s="47">
        <f>B15-K15*B15</f>
        <v>1832.5</v>
      </c>
      <c r="D15" s="47">
        <f>C15*1.2</f>
        <v>2199</v>
      </c>
      <c r="E15" s="42"/>
      <c r="F15" t="s" s="41">
        <v>24</v>
      </c>
      <c r="G15" s="48">
        <f>'INSPIR - Prises PE PU'!B70</f>
        <v>121</v>
      </c>
      <c r="H15" s="49">
        <f>_xlfn.IFERROR(G15/$G$25,0)</f>
        <v>0.0441605839416058</v>
      </c>
      <c r="I15" s="42"/>
      <c r="J15" t="s" s="50">
        <v>25</v>
      </c>
      <c r="K15" s="51"/>
      <c r="L15" s="54"/>
      <c r="M15" t="s" s="38">
        <v>26</v>
      </c>
      <c r="N15" s="39">
        <v>0.45</v>
      </c>
      <c r="O15" s="3"/>
      <c r="P15" s="3"/>
    </row>
    <row r="16" ht="13.2" customHeight="1">
      <c r="A16" t="s" s="41">
        <v>27</v>
      </c>
      <c r="B16" s="47">
        <f>'FREESTONE - Prises PE'!B26</f>
        <v>0</v>
      </c>
      <c r="C16" s="47">
        <f>B16-K16*B16</f>
        <v>0</v>
      </c>
      <c r="D16" s="47">
        <f>C16*1.2</f>
        <v>0</v>
      </c>
      <c r="E16" s="42"/>
      <c r="F16" t="s" s="41">
        <v>27</v>
      </c>
      <c r="G16" s="48">
        <f>'FREESTONE - Prises PE'!B28</f>
        <v>0</v>
      </c>
      <c r="H16" s="49">
        <f>_xlfn.IFERROR(G16/$G$25,0)</f>
        <v>0</v>
      </c>
      <c r="I16" s="42"/>
      <c r="J16" t="s" s="50">
        <v>28</v>
      </c>
      <c r="K16" s="51"/>
      <c r="L16" s="54"/>
      <c r="M16" t="s" s="38">
        <v>29</v>
      </c>
      <c r="N16" s="39">
        <v>0.68</v>
      </c>
      <c r="O16" s="3"/>
      <c r="P16" s="3"/>
    </row>
    <row r="17" ht="13.2" customHeight="1">
      <c r="A17" t="s" s="55">
        <v>30</v>
      </c>
      <c r="B17" s="56">
        <f>SUM(B12:B16)</f>
        <v>42457</v>
      </c>
      <c r="C17" s="56">
        <f>SUM(C12:C16)</f>
        <v>42457</v>
      </c>
      <c r="D17" s="56">
        <f>SUM(D12:D16)</f>
        <v>50948.4</v>
      </c>
      <c r="E17" s="42"/>
      <c r="F17" t="s" s="55">
        <f>A17</f>
        <v>31</v>
      </c>
      <c r="G17" s="57">
        <f>SUM(G12:G16)</f>
        <v>2699</v>
      </c>
      <c r="H17" s="58">
        <f>_xlfn.IFERROR(G17/$G$25,0)</f>
        <v>0.9850364963503651</v>
      </c>
      <c r="I17" s="42"/>
      <c r="J17" s="59"/>
      <c r="K17" s="51"/>
      <c r="L17" s="53"/>
      <c r="M17" t="s" s="45">
        <v>32</v>
      </c>
      <c r="N17" s="46">
        <v>0.83</v>
      </c>
      <c r="O17" s="34"/>
      <c r="P17" s="3"/>
    </row>
    <row r="18" ht="13.2" customHeight="1">
      <c r="A18" t="s" s="41">
        <v>33</v>
      </c>
      <c r="B18" s="47">
        <f>'VOLX - Volumes BOIS'!B38</f>
        <v>4040</v>
      </c>
      <c r="C18" s="47">
        <f>B18-K18*B18</f>
        <v>4040</v>
      </c>
      <c r="D18" s="47">
        <f>C18*1.2</f>
        <v>4848</v>
      </c>
      <c r="E18" s="42"/>
      <c r="F18" t="s" s="41">
        <v>33</v>
      </c>
      <c r="G18" s="48">
        <f>'VOLX - Volumes BOIS'!B40</f>
        <v>32</v>
      </c>
      <c r="H18" s="49">
        <f>_xlfn.IFERROR(G18/$G$25,0)</f>
        <v>0.0116788321167883</v>
      </c>
      <c r="I18" s="42"/>
      <c r="J18" t="s" s="50">
        <v>34</v>
      </c>
      <c r="K18" s="51"/>
      <c r="L18" s="54"/>
      <c r="M18" t="s" s="38">
        <v>35</v>
      </c>
      <c r="N18" s="39">
        <v>0.9</v>
      </c>
      <c r="O18" s="3"/>
      <c r="P18" s="3"/>
    </row>
    <row r="19" ht="13.2" customHeight="1">
      <c r="A19" t="s" s="41">
        <v>36</v>
      </c>
      <c r="B19" s="47">
        <f>'ILLUSION - Volumes Fibre'!B112</f>
        <v>1905</v>
      </c>
      <c r="C19" s="47">
        <f>B19-K19*B19</f>
        <v>1905</v>
      </c>
      <c r="D19" s="47">
        <f>C19*1.2</f>
        <v>2286</v>
      </c>
      <c r="E19" s="42"/>
      <c r="F19" t="s" s="41">
        <v>36</v>
      </c>
      <c r="G19" s="48">
        <f>'ILLUSION - Volumes Fibre'!B114</f>
        <v>9</v>
      </c>
      <c r="H19" s="49">
        <f>_xlfn.IFERROR(G19/$G$25,0)</f>
        <v>0.00328467153284672</v>
      </c>
      <c r="I19" s="42"/>
      <c r="J19" t="s" s="50">
        <v>37</v>
      </c>
      <c r="K19" s="51"/>
      <c r="L19" s="54"/>
      <c r="M19" t="s" s="38">
        <v>38</v>
      </c>
      <c r="N19" s="39">
        <v>1.3</v>
      </c>
      <c r="O19" s="3"/>
      <c r="P19" s="3"/>
    </row>
    <row r="20" ht="13.2" customHeight="1">
      <c r="A20" t="s" s="55">
        <v>39</v>
      </c>
      <c r="B20" s="56">
        <f>SUM(B18:B19)</f>
        <v>5945</v>
      </c>
      <c r="C20" s="56">
        <f>SUM(C18:C19)</f>
        <v>5945</v>
      </c>
      <c r="D20" s="56">
        <f>SUM(D18:D19)</f>
        <v>7134</v>
      </c>
      <c r="E20" s="42"/>
      <c r="F20" t="s" s="55">
        <f>A20</f>
        <v>40</v>
      </c>
      <c r="G20" s="57">
        <f>SUM(G18:G19)</f>
        <v>41</v>
      </c>
      <c r="H20" s="58">
        <f>_xlfn.IFERROR(G20/$G$25,0)</f>
        <v>0.014963503649635</v>
      </c>
      <c r="I20" s="42"/>
      <c r="J20" s="60"/>
      <c r="K20" s="51"/>
      <c r="L20" s="54"/>
      <c r="M20" t="s" s="38">
        <v>41</v>
      </c>
      <c r="N20" s="39">
        <v>1.55</v>
      </c>
      <c r="O20" s="3"/>
      <c r="P20" s="3"/>
    </row>
    <row r="21" ht="13.2" customHeight="1">
      <c r="A21" t="s" s="41">
        <v>42</v>
      </c>
      <c r="B21" s="47">
        <f>'IFSC'!B17</f>
        <v>0</v>
      </c>
      <c r="C21" s="47">
        <f>B21-K21*B21</f>
        <v>0</v>
      </c>
      <c r="D21" s="47">
        <f>C21*1.2</f>
        <v>0</v>
      </c>
      <c r="E21" s="42"/>
      <c r="F21" t="s" s="41">
        <f>A21</f>
        <v>43</v>
      </c>
      <c r="G21" s="48">
        <f>'IFSC'!B19</f>
        <v>0</v>
      </c>
      <c r="H21" s="49">
        <f>_xlfn.IFERROR(G21/$G$25,0)</f>
        <v>0</v>
      </c>
      <c r="I21" s="42"/>
      <c r="J21" t="s" s="61">
        <v>44</v>
      </c>
      <c r="K21" s="51">
        <v>0</v>
      </c>
      <c r="L21" s="54"/>
      <c r="M21" t="s" s="38">
        <v>45</v>
      </c>
      <c r="N21" s="39">
        <v>1.65</v>
      </c>
      <c r="O21" s="3"/>
      <c r="P21" s="3"/>
    </row>
    <row r="22" ht="13.2" customHeight="1">
      <c r="A22" t="s" s="55">
        <v>46</v>
      </c>
      <c r="B22" s="56">
        <f>SUM(B21)</f>
        <v>0</v>
      </c>
      <c r="C22" s="56">
        <f>SUM(C21)</f>
        <v>0</v>
      </c>
      <c r="D22" s="56">
        <f>SUM(D21)</f>
        <v>0</v>
      </c>
      <c r="E22" s="42"/>
      <c r="F22" t="s" s="55">
        <f>A22</f>
        <v>47</v>
      </c>
      <c r="G22" s="57">
        <f>SUM(G21)</f>
        <v>0</v>
      </c>
      <c r="H22" s="58">
        <f>_xlfn.IFERROR(G22/$G$25,0)</f>
        <v>0</v>
      </c>
      <c r="I22" s="42"/>
      <c r="J22" s="60"/>
      <c r="K22" s="51"/>
      <c r="L22" s="54"/>
      <c r="M22" t="s" s="38">
        <v>48</v>
      </c>
      <c r="N22" s="39">
        <v>1.75</v>
      </c>
      <c r="O22" s="3"/>
      <c r="P22" s="3"/>
    </row>
    <row r="23" ht="13.2" customHeight="1">
      <c r="A23" t="s" s="41">
        <v>49</v>
      </c>
      <c r="B23" s="47">
        <f>IF($C$5="OUI",(F34*N10)+(F35*N11)+(F36*N12)+(F37*N13)+(F38*N14)+(F39*N15)+(F40*N16)+(F41*N17)+(F42*N18)+(F43*N19)+(F44*N20)+(F45*N21)+(F46*N22)+(F47*N23)+(F48*N24)+(F49*N25)+(F50*N26)+(F51*N27),0)</f>
        <v>0</v>
      </c>
      <c r="C23" s="47">
        <f>B23-K23*B23</f>
        <v>0</v>
      </c>
      <c r="D23" s="47">
        <f>C23*1.2</f>
        <v>0</v>
      </c>
      <c r="E23" s="42"/>
      <c r="F23" t="s" s="41">
        <f>A23</f>
        <v>50</v>
      </c>
      <c r="G23" s="48">
        <f>F51</f>
        <v>6493</v>
      </c>
      <c r="H23" s="62"/>
      <c r="I23" s="42"/>
      <c r="J23" t="s" s="61">
        <v>51</v>
      </c>
      <c r="K23" s="51">
        <v>0</v>
      </c>
      <c r="L23" s="54"/>
      <c r="M23" t="s" s="38">
        <v>52</v>
      </c>
      <c r="N23" s="39">
        <v>2.2</v>
      </c>
      <c r="O23" s="3"/>
      <c r="P23" s="3"/>
    </row>
    <row r="24" ht="13.2" customHeight="1">
      <c r="A24" t="s" s="55">
        <v>53</v>
      </c>
      <c r="B24" s="56">
        <f>SUM(B23)</f>
        <v>0</v>
      </c>
      <c r="C24" s="56">
        <f>SUM(C23)</f>
        <v>0</v>
      </c>
      <c r="D24" s="56">
        <f>SUM(D23)</f>
        <v>0</v>
      </c>
      <c r="E24" s="42"/>
      <c r="F24" t="s" s="55">
        <f>A24</f>
        <v>54</v>
      </c>
      <c r="G24" s="57">
        <f>SUM(G23)</f>
        <v>6493</v>
      </c>
      <c r="H24" s="62"/>
      <c r="I24" s="54"/>
      <c r="J24" s="63"/>
      <c r="K24" s="64"/>
      <c r="L24" s="2"/>
      <c r="M24" t="s" s="38">
        <v>55</v>
      </c>
      <c r="N24" s="39">
        <v>3</v>
      </c>
      <c r="O24" s="3"/>
      <c r="P24" s="3"/>
    </row>
    <row r="25" ht="13.2" customHeight="1">
      <c r="A25" t="s" s="65">
        <v>56</v>
      </c>
      <c r="B25" s="66">
        <f>B20+B17+B22+B24</f>
        <v>48402</v>
      </c>
      <c r="C25" s="66">
        <f>C20+C17+C22+C24</f>
        <v>48402</v>
      </c>
      <c r="D25" s="66">
        <f>D20+D17+D22+D24</f>
        <v>58082.4</v>
      </c>
      <c r="E25" s="42"/>
      <c r="F25" t="s" s="65">
        <v>57</v>
      </c>
      <c r="G25" s="67">
        <f>SUM(G12:G16,G18:G19,G21)</f>
        <v>2740</v>
      </c>
      <c r="H25" s="68">
        <f>SUM(H12:H16,H18:H19,H21)</f>
        <v>1</v>
      </c>
      <c r="I25" s="54"/>
      <c r="J25" s="2"/>
      <c r="K25" s="2"/>
      <c r="L25" s="2"/>
      <c r="M25" t="s" s="38">
        <v>58</v>
      </c>
      <c r="N25" s="39">
        <v>0.042</v>
      </c>
      <c r="O25" s="3"/>
      <c r="P25" s="3"/>
    </row>
    <row r="26" ht="13.8" customHeight="1">
      <c r="A26" s="69"/>
      <c r="B26" s="70"/>
      <c r="C26" s="70"/>
      <c r="D26" s="70"/>
      <c r="E26" s="71"/>
      <c r="F26" s="70"/>
      <c r="G26" s="70"/>
      <c r="H26" s="70"/>
      <c r="I26" s="71"/>
      <c r="J26" s="2"/>
      <c r="K26" s="72"/>
      <c r="L26" s="2"/>
      <c r="M26" t="s" s="38">
        <v>59</v>
      </c>
      <c r="N26" s="39">
        <v>0.06</v>
      </c>
      <c r="O26" s="3"/>
      <c r="P26" s="3"/>
    </row>
    <row r="27" ht="14.4" customHeight="1">
      <c r="A27" s="73"/>
      <c r="B27" t="s" s="74">
        <v>60</v>
      </c>
      <c r="C27" s="75"/>
      <c r="D27" s="75"/>
      <c r="E27" s="75"/>
      <c r="F27" s="75"/>
      <c r="G27" s="75"/>
      <c r="H27" s="75"/>
      <c r="I27" s="76"/>
      <c r="J27" s="77"/>
      <c r="K27" s="72"/>
      <c r="L27" s="2"/>
      <c r="M27" t="s" s="38">
        <v>61</v>
      </c>
      <c r="N27" s="39">
        <v>0.14</v>
      </c>
      <c r="O27" s="3"/>
      <c r="P27" s="3"/>
    </row>
    <row r="28" ht="13.8" customHeight="1">
      <c r="A28" s="2"/>
      <c r="B28" s="78"/>
      <c r="C28" s="78"/>
      <c r="D28" s="78"/>
      <c r="E28" s="78"/>
      <c r="F28" s="78"/>
      <c r="G28" s="78"/>
      <c r="H28" s="78"/>
      <c r="I28" s="78"/>
      <c r="J28" s="2"/>
      <c r="K28" s="2"/>
      <c r="L28" s="2"/>
      <c r="M28" s="79"/>
      <c r="N28" s="79"/>
      <c r="O28" s="3"/>
      <c r="P28" s="3"/>
    </row>
    <row r="29" ht="14.4" customHeight="1">
      <c r="A29" s="80"/>
      <c r="B29" t="s" s="81">
        <v>62</v>
      </c>
      <c r="C29" t="s" s="82">
        <v>63</v>
      </c>
      <c r="D29" t="s" s="82">
        <v>64</v>
      </c>
      <c r="E29" t="s" s="82">
        <v>65</v>
      </c>
      <c r="F29" t="s" s="82">
        <v>66</v>
      </c>
      <c r="G29" t="s" s="82">
        <v>67</v>
      </c>
      <c r="H29" t="s" s="83">
        <v>68</v>
      </c>
      <c r="I29" t="s" s="84">
        <v>69</v>
      </c>
      <c r="J29" s="77"/>
      <c r="K29" s="2"/>
      <c r="L29" s="2"/>
      <c r="M29" s="2"/>
      <c r="N29" s="2"/>
      <c r="O29" s="3"/>
      <c r="P29" s="3"/>
    </row>
    <row r="30" ht="13.8" customHeight="1">
      <c r="A30" s="80"/>
      <c r="B30" s="85">
        <f>SUM('FREESTONE - Prises PE'!X27+'INSPIR - Prises PE PU'!X69+'INSPIR - Prises PE PU'!X70+'VOLX - Prises Dual Texture'!V37+'VOLX -Prises PU '!W79+'VOLX - Prises PE'!X211)</f>
        <v>378</v>
      </c>
      <c r="C30" s="85">
        <f>SUM('FREESTONE - Prises PE'!Y27+'INSPIR - Prises PE PU'!Y69+'INSPIR - Prises PE PU'!Y70+'VOLX - Prises Dual Texture'!W37+'VOLX -Prises PU '!X79+'VOLX - Prises PE'!Y211)</f>
        <v>507</v>
      </c>
      <c r="D30" s="85">
        <f>SUM('FREESTONE - Prises PE'!Z27+'INSPIR - Prises PE PU'!Z69+'INSPIR - Prises PE PU'!Z70+'VOLX - Prises Dual Texture'!X37+'VOLX -Prises PU '!Y79+'VOLX - Prises PE'!Z211)</f>
        <v>582</v>
      </c>
      <c r="E30" s="85">
        <f>SUM('FREESTONE - Prises PE'!AA27+'INSPIR - Prises PE PU'!AA69+'INSPIR - Prises PE PU'!AA70+'VOLX - Prises Dual Texture'!Y37+'VOLX -Prises PU '!Z79+'VOLX - Prises PE'!AA211)</f>
        <v>791</v>
      </c>
      <c r="F30" s="85">
        <f>SUM('FREESTONE - Prises PE'!AB27+'INSPIR - Prises PE PU'!AB69+'INSPIR - Prises PE PU'!AB70+'VOLX - Prises Dual Texture'!Z37+'VOLX -Prises PU '!AA79+'VOLX - Prises PE'!AB211)</f>
        <v>382</v>
      </c>
      <c r="G30" s="85">
        <f>SUM('FREESTONE - Prises PE'!AC27+'INSPIR - Prises PE PU'!AC69+'INSPIR - Prises PE PU'!AC70+'VOLX - Prises Dual Texture'!AA37+'VOLX -Prises PU '!AB79+'VOLX - Prises PE'!AC211)</f>
        <v>55</v>
      </c>
      <c r="H30" s="85">
        <f>SUM('FREESTONE - Prises PE'!AD27+'INSPIR - Prises PE PU'!AD69+'INSPIR - Prises PE PU'!AD70+'VOLX - Prises Dual Texture'!AB37+'VOLX -Prises PU '!AC79+'VOLX - Prises PE'!AD211)</f>
        <v>2</v>
      </c>
      <c r="I30" s="86">
        <f>SUM(B30:H30)</f>
        <v>2697</v>
      </c>
      <c r="J30" s="77"/>
      <c r="K30" s="2"/>
      <c r="L30" s="2"/>
      <c r="M30" s="2"/>
      <c r="N30" s="2"/>
      <c r="O30" s="3"/>
      <c r="P30" s="3"/>
    </row>
    <row r="31" ht="13.8" customHeight="1">
      <c r="A31" s="80"/>
      <c r="B31" s="87">
        <f>_xlfn.IFERROR(B30/$I$30,0)</f>
        <v>0.140155728587319</v>
      </c>
      <c r="C31" s="87">
        <f>_xlfn.IFERROR(C30/$I$30,0)</f>
        <v>0.187986651835373</v>
      </c>
      <c r="D31" s="87">
        <f>_xlfn.IFERROR(D30/$I$30,0)</f>
        <v>0.21579532814238</v>
      </c>
      <c r="E31" s="87">
        <f>_xlfn.IFERROR(E30/$I$30,0)</f>
        <v>0.293288839451242</v>
      </c>
      <c r="F31" s="87">
        <f>_xlfn.IFERROR(F30/$I$30,0)</f>
        <v>0.14163885799036</v>
      </c>
      <c r="G31" s="87">
        <f>_xlfn.IFERROR(G30/$I$30,0)</f>
        <v>0.0203930292918057</v>
      </c>
      <c r="H31" s="87">
        <f>_xlfn.IFERROR(H30/$I$30,0)</f>
        <v>0.000741564701520208</v>
      </c>
      <c r="I31" s="88">
        <f>_xlfn.IFERROR(I30/$I$30,0)</f>
        <v>1</v>
      </c>
      <c r="J31" s="77"/>
      <c r="K31" s="2"/>
      <c r="L31" s="2"/>
      <c r="M31" s="2"/>
      <c r="N31" s="2"/>
      <c r="O31" s="3"/>
      <c r="P31" s="3"/>
    </row>
    <row r="32" ht="13.2" customHeight="1">
      <c r="A32" s="2"/>
      <c r="B32" s="35"/>
      <c r="C32" s="35"/>
      <c r="D32" s="35"/>
      <c r="E32" s="36"/>
      <c r="F32" s="36"/>
      <c r="G32" s="35"/>
      <c r="H32" s="35"/>
      <c r="I32" s="35"/>
      <c r="J32" s="2"/>
      <c r="K32" s="2"/>
      <c r="L32" s="2"/>
      <c r="M32" s="2"/>
      <c r="N32" s="2"/>
      <c r="O32" s="3"/>
      <c r="P32" s="3"/>
    </row>
    <row r="33" ht="13.8" customHeight="1">
      <c r="A33" s="2"/>
      <c r="B33" s="2"/>
      <c r="C33" s="2"/>
      <c r="D33" s="89"/>
      <c r="E33" t="s" s="90">
        <v>70</v>
      </c>
      <c r="F33" s="91"/>
      <c r="G33" s="54"/>
      <c r="H33" s="2"/>
      <c r="I33" s="2"/>
      <c r="J33" s="2"/>
      <c r="K33" s="2"/>
      <c r="L33" s="2"/>
      <c r="M33" s="2"/>
      <c r="N33" s="2"/>
      <c r="O33" s="3"/>
      <c r="P33" s="3"/>
    </row>
    <row r="34" ht="13.2" customHeight="1">
      <c r="A34" s="2"/>
      <c r="B34" s="2"/>
      <c r="C34" s="2"/>
      <c r="D34" s="89"/>
      <c r="E34" t="s" s="92">
        <v>7</v>
      </c>
      <c r="F34" s="93">
        <f>'VOLX -Prises PU '!W85+'VOLX - Prises PE'!G216+'INSPIR - Prises PE PU'!F75+'FREESTONE - Prises PE'!X32</f>
        <v>493</v>
      </c>
      <c r="G34" s="54"/>
      <c r="H34" s="2"/>
      <c r="I34" s="2"/>
      <c r="J34" s="2"/>
      <c r="K34" s="2"/>
      <c r="L34" s="2"/>
      <c r="M34" s="2"/>
      <c r="N34" s="2"/>
      <c r="O34" s="3"/>
      <c r="P34" s="3"/>
    </row>
    <row r="35" ht="13.2" customHeight="1">
      <c r="A35" s="2"/>
      <c r="B35" s="2"/>
      <c r="C35" s="2"/>
      <c r="D35" s="89"/>
      <c r="E35" t="s" s="92">
        <v>14</v>
      </c>
      <c r="F35" s="48">
        <f>'VOLX -Prises PU '!X85+'VOLX - Prises PE'!H216+'VOLX - Prises Dual Texture'!G42+'INSPIR - Prises PE PU'!G75+'FREESTONE - Prises PE'!Y32</f>
        <v>718</v>
      </c>
      <c r="G35" s="54"/>
      <c r="H35" s="2"/>
      <c r="I35" s="2"/>
      <c r="J35" s="2"/>
      <c r="K35" s="2"/>
      <c r="L35" s="2"/>
      <c r="M35" s="2"/>
      <c r="N35" s="2"/>
      <c r="O35" s="3"/>
      <c r="P35" s="3"/>
    </row>
    <row r="36" ht="13.2" customHeight="1">
      <c r="A36" s="2"/>
      <c r="B36" s="2"/>
      <c r="C36" s="2"/>
      <c r="D36" s="89"/>
      <c r="E36" t="s" s="92">
        <v>71</v>
      </c>
      <c r="F36" s="93">
        <f>'VOLX -Prises PU '!Y85+'VOLX - Prises PE'!I216+'VOLX - Prises Dual Texture'!H42+'INSPIR - Prises PE PU'!H75+'FREESTONE - Prises PE'!Z32+'IFSC'!F23</f>
        <v>528</v>
      </c>
      <c r="G36" s="54"/>
      <c r="H36" s="2"/>
      <c r="I36" s="2"/>
      <c r="J36" s="2"/>
      <c r="K36" s="2"/>
      <c r="L36" s="2"/>
      <c r="M36" s="2"/>
      <c r="N36" s="2"/>
      <c r="O36" s="3"/>
      <c r="P36" s="3"/>
    </row>
    <row r="37" ht="13.2" customHeight="1">
      <c r="A37" s="2"/>
      <c r="B37" s="2"/>
      <c r="C37" s="2"/>
      <c r="D37" s="89"/>
      <c r="E37" t="s" s="92">
        <v>20</v>
      </c>
      <c r="F37" s="48">
        <f>'VOLX -Prises PU '!Z85+'VOLX - Prises PE'!J216+'VOLX - Prises Dual Texture'!I42+'INSPIR - Prises PE PU'!I75+'FREESTONE - Prises PE'!AA32</f>
        <v>159</v>
      </c>
      <c r="G37" s="54"/>
      <c r="H37" s="2"/>
      <c r="I37" s="2"/>
      <c r="J37" s="2"/>
      <c r="K37" s="2"/>
      <c r="L37" s="2"/>
      <c r="M37" s="2"/>
      <c r="N37" s="2"/>
      <c r="O37" s="3"/>
      <c r="P37" s="3"/>
    </row>
    <row r="38" ht="13.2" customHeight="1">
      <c r="A38" s="2"/>
      <c r="B38" s="2"/>
      <c r="C38" s="2"/>
      <c r="D38" s="89"/>
      <c r="E38" t="s" s="92">
        <v>72</v>
      </c>
      <c r="F38" s="48">
        <f>'VOLX -Prises PU '!AA85+'VOLX - Prises PE'!K216+'VOLX - Prises Dual Texture'!J42+'INSPIR - Prises PE PU'!J75+'FREESTONE - Prises PE'!AB32</f>
        <v>79</v>
      </c>
      <c r="G38" s="54"/>
      <c r="H38" s="2"/>
      <c r="I38" s="2"/>
      <c r="J38" s="2"/>
      <c r="K38" s="2"/>
      <c r="L38" s="2"/>
      <c r="M38" s="2"/>
      <c r="N38" s="2"/>
      <c r="O38" s="3"/>
      <c r="P38" s="3"/>
    </row>
    <row r="39" ht="13.2" customHeight="1">
      <c r="A39" s="2"/>
      <c r="B39" s="2"/>
      <c r="C39" s="2"/>
      <c r="D39" s="89"/>
      <c r="E39" t="s" s="92">
        <v>26</v>
      </c>
      <c r="F39" s="48">
        <f>'VOLX -Prises PU '!AB85+'VOLX - Prises PE'!L216+'VOLX - Prises Dual Texture'!K42+'INSPIR - Prises PE PU'!K75</f>
        <v>29</v>
      </c>
      <c r="G39" s="54"/>
      <c r="H39" s="2"/>
      <c r="I39" s="2"/>
      <c r="J39" s="2"/>
      <c r="K39" s="2"/>
      <c r="L39" s="2"/>
      <c r="M39" s="2"/>
      <c r="N39" s="2"/>
      <c r="O39" s="3"/>
      <c r="P39" s="3"/>
    </row>
    <row r="40" ht="13.2" customHeight="1">
      <c r="A40" s="2"/>
      <c r="B40" s="2"/>
      <c r="C40" s="2"/>
      <c r="D40" s="89"/>
      <c r="E40" t="s" s="92">
        <v>29</v>
      </c>
      <c r="F40" s="93">
        <f>'VOLX -Prises PU '!AC85+'VOLX - Prises PE'!M216+'VOLX - Prises Dual Texture'!L42+'INSPIR - Prises PE PU'!L75+'IFSC'!G23</f>
        <v>26</v>
      </c>
      <c r="G40" s="54"/>
      <c r="H40" s="2"/>
      <c r="I40" s="2"/>
      <c r="J40" s="2"/>
      <c r="K40" s="2"/>
      <c r="L40" s="2"/>
      <c r="M40" s="2"/>
      <c r="N40" s="2"/>
      <c r="O40" s="3"/>
      <c r="P40" s="3"/>
    </row>
    <row r="41" ht="13.2" customHeight="1">
      <c r="A41" s="2"/>
      <c r="B41" s="2"/>
      <c r="C41" s="2"/>
      <c r="D41" s="89"/>
      <c r="E41" t="s" s="92">
        <v>32</v>
      </c>
      <c r="F41" s="48">
        <f>'VOLX -Prises PU '!AD85+'VOLX - Prises PE'!N216+'VOLX - Prises Dual Texture'!M42+'INSPIR - Prises PE PU'!M75+'FREESTONE - Prises PE'!AC32</f>
        <v>14</v>
      </c>
      <c r="G41" s="54"/>
      <c r="H41" s="2"/>
      <c r="I41" s="2"/>
      <c r="J41" s="2"/>
      <c r="K41" s="2"/>
      <c r="L41" s="2"/>
      <c r="M41" s="2"/>
      <c r="N41" s="2"/>
      <c r="O41" s="3"/>
      <c r="P41" s="3"/>
    </row>
    <row r="42" ht="13.2" customHeight="1">
      <c r="A42" s="2"/>
      <c r="B42" s="2"/>
      <c r="C42" s="2"/>
      <c r="D42" s="89"/>
      <c r="E42" t="s" s="92">
        <v>35</v>
      </c>
      <c r="F42" s="48">
        <f>'VOLX - Prises PE'!O216+'VOLX - Prises Dual Texture'!N42+'INSPIR - Prises PE PU'!N75</f>
        <v>3</v>
      </c>
      <c r="G42" s="54"/>
      <c r="H42" s="2"/>
      <c r="I42" s="2"/>
      <c r="J42" s="2"/>
      <c r="K42" s="2"/>
      <c r="L42" s="2"/>
      <c r="M42" s="2"/>
      <c r="N42" s="2"/>
      <c r="O42" s="3"/>
      <c r="P42" s="3"/>
    </row>
    <row r="43" ht="13.2" customHeight="1">
      <c r="A43" s="2"/>
      <c r="B43" s="2"/>
      <c r="C43" s="2"/>
      <c r="D43" s="89"/>
      <c r="E43" t="s" s="92">
        <v>38</v>
      </c>
      <c r="F43" s="93">
        <f>'VOLX -Prises PU '!AE85+'VOLX - Prises PE'!P216+'INSPIR - Prises PE PU'!O75+'FREESTONE - Prises PE'!AD32</f>
        <v>5</v>
      </c>
      <c r="G43" s="54"/>
      <c r="H43" s="2"/>
      <c r="I43" s="2"/>
      <c r="J43" s="2"/>
      <c r="K43" s="2"/>
      <c r="L43" s="2"/>
      <c r="M43" s="2"/>
      <c r="N43" s="2"/>
      <c r="O43" s="3"/>
      <c r="P43" s="3"/>
    </row>
    <row r="44" ht="13.2" customHeight="1">
      <c r="A44" s="2"/>
      <c r="B44" s="2"/>
      <c r="C44" s="2"/>
      <c r="D44" s="89"/>
      <c r="E44" t="s" s="92">
        <v>41</v>
      </c>
      <c r="F44" s="93">
        <f>'VOLX - Prises PE'!R216+'INSPIR - Prises PE PU'!Q75</f>
        <v>0</v>
      </c>
      <c r="G44" s="54"/>
      <c r="H44" s="2"/>
      <c r="I44" s="2"/>
      <c r="J44" s="2"/>
      <c r="K44" s="2"/>
      <c r="L44" s="2"/>
      <c r="M44" s="2"/>
      <c r="N44" s="2"/>
      <c r="O44" s="3"/>
      <c r="P44" s="3"/>
    </row>
    <row r="45" ht="13.2" customHeight="1">
      <c r="A45" s="2"/>
      <c r="B45" s="2"/>
      <c r="C45" s="2"/>
      <c r="D45" s="89"/>
      <c r="E45" t="s" s="92">
        <v>48</v>
      </c>
      <c r="F45" s="93">
        <f>'VOLX - Prises PE'!T216+'INSPIR - Prises PE PU'!S75</f>
        <v>0</v>
      </c>
      <c r="G45" s="54"/>
      <c r="H45" s="2"/>
      <c r="I45" s="2"/>
      <c r="J45" s="2"/>
      <c r="K45" s="2"/>
      <c r="L45" s="2"/>
      <c r="M45" s="2"/>
      <c r="N45" s="2"/>
      <c r="O45" s="3"/>
      <c r="P45" s="3"/>
    </row>
    <row r="46" ht="13.2" customHeight="1">
      <c r="A46" s="2"/>
      <c r="B46" s="2"/>
      <c r="C46" s="2"/>
      <c r="D46" s="89"/>
      <c r="E46" t="s" s="92">
        <v>52</v>
      </c>
      <c r="F46" s="93">
        <f>'VOLX - Prises PE'!U216+'INSPIR - Prises PE PU'!T75</f>
        <v>0</v>
      </c>
      <c r="G46" s="54"/>
      <c r="H46" s="2"/>
      <c r="I46" s="2"/>
      <c r="J46" s="2"/>
      <c r="K46" s="2"/>
      <c r="L46" s="2"/>
      <c r="M46" s="2"/>
      <c r="N46" s="2"/>
      <c r="O46" s="3"/>
      <c r="P46" s="3"/>
    </row>
    <row r="47" ht="13.2" customHeight="1">
      <c r="A47" s="2"/>
      <c r="B47" s="2"/>
      <c r="C47" s="2"/>
      <c r="D47" s="89"/>
      <c r="E47" t="s" s="92">
        <v>55</v>
      </c>
      <c r="F47" s="93">
        <f>'VOLX - Prises PE'!V216+'VOLX - Prises PE'!W216+'INSPIR - Prises PE PU'!U75+'INSPIR - Prises PE PU'!V75</f>
        <v>0</v>
      </c>
      <c r="G47" s="54"/>
      <c r="H47" s="2"/>
      <c r="I47" s="2"/>
      <c r="J47" s="2"/>
      <c r="K47" s="2"/>
      <c r="L47" s="2"/>
      <c r="M47" s="2"/>
      <c r="N47" s="2"/>
      <c r="O47" s="3"/>
      <c r="P47" s="3"/>
    </row>
    <row r="48" ht="13.2" customHeight="1">
      <c r="A48" s="2"/>
      <c r="B48" s="2"/>
      <c r="C48" s="2"/>
      <c r="D48" s="89"/>
      <c r="E48" t="s" s="92">
        <v>58</v>
      </c>
      <c r="F48" s="93">
        <f>'VOLX -Prises PU '!AF85+'VOLX - Prises PE'!X216+'VOLX - Prises Dual Texture'!O42+'INSPIR - Prises PE PU'!W75+'FREESTONE - Prises PE'!AE32+'IFSC'!H23</f>
        <v>4195</v>
      </c>
      <c r="G48" s="54"/>
      <c r="H48" s="2"/>
      <c r="I48" s="2"/>
      <c r="J48" s="2"/>
      <c r="K48" s="2"/>
      <c r="L48" s="2"/>
      <c r="M48" s="2"/>
      <c r="N48" s="2"/>
      <c r="O48" s="3"/>
      <c r="P48" s="3"/>
    </row>
    <row r="49" ht="13.2" customHeight="1">
      <c r="A49" s="2"/>
      <c r="B49" s="2"/>
      <c r="C49" s="2"/>
      <c r="D49" s="89"/>
      <c r="E49" t="s" s="92">
        <v>59</v>
      </c>
      <c r="F49" s="93">
        <f>'VOLX - Volumes BOIS'!V34+'IFSC'!I23</f>
        <v>244</v>
      </c>
      <c r="G49" s="54"/>
      <c r="H49" s="2"/>
      <c r="I49" s="2"/>
      <c r="J49" s="2"/>
      <c r="K49" s="2"/>
      <c r="L49" s="2"/>
      <c r="M49" s="2"/>
      <c r="N49" s="2"/>
      <c r="O49" s="3"/>
      <c r="P49" s="3"/>
    </row>
    <row r="50" ht="13.2" customHeight="1">
      <c r="A50" s="2"/>
      <c r="B50" s="2"/>
      <c r="C50" s="2"/>
      <c r="D50" s="89"/>
      <c r="E50" t="s" s="92">
        <v>61</v>
      </c>
      <c r="F50" s="93">
        <f>'IFSC'!J23</f>
        <v>0</v>
      </c>
      <c r="G50" s="54"/>
      <c r="H50" s="2"/>
      <c r="I50" s="2"/>
      <c r="J50" s="2"/>
      <c r="K50" s="2"/>
      <c r="L50" s="2"/>
      <c r="M50" s="2"/>
      <c r="N50" s="2"/>
      <c r="O50" s="3"/>
      <c r="P50" s="3"/>
    </row>
    <row r="51" ht="13.2" customHeight="1">
      <c r="A51" s="2"/>
      <c r="B51" s="2"/>
      <c r="C51" s="2"/>
      <c r="D51" s="89"/>
      <c r="E51" t="s" s="92">
        <v>69</v>
      </c>
      <c r="F51" s="93">
        <f>SUM(F34:F50)</f>
        <v>6493</v>
      </c>
      <c r="G51" s="54"/>
      <c r="H51" s="2"/>
      <c r="I51" s="2"/>
      <c r="J51" s="2"/>
      <c r="K51" s="2"/>
      <c r="L51" s="2"/>
      <c r="M51" s="2"/>
      <c r="N51" s="2"/>
      <c r="O51" s="3"/>
      <c r="P51" s="3"/>
    </row>
  </sheetData>
  <mergeCells count="11">
    <mergeCell ref="E33:F33"/>
    <mergeCell ref="B27:I27"/>
    <mergeCell ref="H2:J2"/>
    <mergeCell ref="A2:B2"/>
    <mergeCell ref="E2:G2"/>
    <mergeCell ref="F9:H9"/>
    <mergeCell ref="C2:D2"/>
    <mergeCell ref="J9:K9"/>
    <mergeCell ref="A9:D9"/>
    <mergeCell ref="A5:B7"/>
    <mergeCell ref="C5:C7"/>
  </mergeCells>
  <dataValidations count="1">
    <dataValidation type="list" allowBlank="1" showInputMessage="1" showErrorMessage="1" sqref="C5:C7">
      <formula1>"OUI,NON"</formula1>
    </dataValidation>
  </dataValidation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1"/>
</worksheet>
</file>

<file path=xl/worksheets/sheet10.xml><?xml version="1.0" encoding="utf-8"?>
<worksheet xmlns:r="http://schemas.openxmlformats.org/officeDocument/2006/relationships" xmlns="http://schemas.openxmlformats.org/spreadsheetml/2006/main">
  <dimension ref="A1:BP23"/>
  <sheetViews>
    <sheetView workbookViewId="0" showGridLines="0" defaultGridColor="1"/>
  </sheetViews>
  <sheetFormatPr defaultColWidth="11.5" defaultRowHeight="13.2" customHeight="1" outlineLevelRow="0" outlineLevelCol="0"/>
  <cols>
    <col min="1" max="1" width="37.3516" style="686" customWidth="1"/>
    <col min="2" max="2" width="21.1719" style="686" customWidth="1"/>
    <col min="3" max="3" width="12.6719" style="686" customWidth="1"/>
    <col min="4" max="4" width="11.5" style="686" customWidth="1"/>
    <col min="5" max="5" width="8.35156" style="686" customWidth="1"/>
    <col min="6" max="6" width="10.8516" style="686" customWidth="1"/>
    <col min="7" max="7" width="10.5" style="686" customWidth="1"/>
    <col min="8" max="9" width="11.5" style="686" customWidth="1"/>
    <col min="10" max="10" width="9.5" style="686" customWidth="1"/>
    <col min="11" max="11" width="7.85156" style="686" customWidth="1"/>
    <col min="12" max="12" width="10.8516" style="686" customWidth="1"/>
    <col min="13" max="13" width="7.85156" style="686" customWidth="1"/>
    <col min="14" max="14" width="8.35156" style="686" customWidth="1"/>
    <col min="15" max="15" width="11.5" style="686" customWidth="1"/>
    <col min="16" max="16" width="8.67188" style="686" customWidth="1"/>
    <col min="17" max="17" width="5" style="686" customWidth="1"/>
    <col min="18" max="18" width="8.85156" style="686" customWidth="1"/>
    <col min="19" max="19" width="7.5" style="686" customWidth="1"/>
    <col min="20" max="20" width="6.5" style="686" customWidth="1"/>
    <col min="21" max="21" width="5.67188" style="686" customWidth="1"/>
    <col min="22" max="22" width="6.35156" style="686" customWidth="1"/>
    <col min="23" max="23" width="12.1719" style="686" customWidth="1"/>
    <col min="24" max="25" width="9.5" style="686" customWidth="1"/>
    <col min="26" max="26" width="10.1719" style="686" customWidth="1"/>
    <col min="27" max="27" width="12" style="686" customWidth="1"/>
    <col min="28" max="28" width="8.67188" style="686" customWidth="1"/>
    <col min="29" max="33" width="11.5" style="686" customWidth="1"/>
    <col min="34" max="34" width="3.67188" style="686" customWidth="1"/>
    <col min="35" max="68" width="11.5" style="686" customWidth="1"/>
    <col min="69" max="16384" width="11.5" style="686" customWidth="1"/>
  </cols>
  <sheetData>
    <row r="1" ht="69.6" customHeight="1">
      <c r="A1" s="71"/>
      <c r="B1" s="71"/>
      <c r="C1" s="492"/>
      <c r="D1" s="492"/>
      <c r="E1" s="492"/>
      <c r="F1" t="s" s="687">
        <v>862</v>
      </c>
      <c r="G1" s="688"/>
      <c r="H1" s="688"/>
      <c r="I1" s="688"/>
      <c r="J1" s="688"/>
      <c r="K1" s="688"/>
      <c r="L1" s="688"/>
      <c r="M1" s="688"/>
      <c r="N1" s="688"/>
      <c r="O1" s="688"/>
      <c r="P1" s="688"/>
      <c r="Q1" s="688"/>
      <c r="R1" s="688"/>
      <c r="S1" s="688"/>
      <c r="T1" s="688"/>
      <c r="U1" s="688"/>
      <c r="V1" s="688"/>
      <c r="W1" s="71"/>
      <c r="X1" s="71"/>
      <c r="Y1" s="71"/>
      <c r="Z1" s="71"/>
      <c r="AA1" s="71"/>
      <c r="AB1" s="2"/>
      <c r="AC1" s="71"/>
      <c r="AD1" s="287"/>
      <c r="AE1" s="287"/>
      <c r="AF1" s="287"/>
      <c r="AG1" s="287"/>
      <c r="AH1" s="3"/>
      <c r="AI1" s="287"/>
      <c r="AJ1" s="287"/>
      <c r="AK1" s="287"/>
      <c r="AL1" s="287"/>
      <c r="AM1" s="287"/>
      <c r="AN1" s="3"/>
      <c r="AO1" s="3"/>
      <c r="AP1" s="3"/>
      <c r="AQ1" s="3"/>
      <c r="AR1" s="3"/>
      <c r="AS1" s="3"/>
      <c r="AT1" s="3"/>
      <c r="AU1" s="3"/>
      <c r="AV1" s="3"/>
      <c r="AW1" s="3"/>
      <c r="AX1" s="3"/>
      <c r="AY1" s="3"/>
      <c r="AZ1" s="315"/>
      <c r="BA1" s="315"/>
      <c r="BB1" s="315"/>
      <c r="BC1" s="315"/>
      <c r="BD1" s="315"/>
      <c r="BE1" s="315"/>
      <c r="BF1" s="315"/>
      <c r="BG1" s="315"/>
      <c r="BH1" s="315"/>
      <c r="BI1" s="315"/>
      <c r="BJ1" s="315"/>
      <c r="BK1" s="315"/>
      <c r="BL1" s="315"/>
      <c r="BM1" s="315"/>
      <c r="BN1" s="315"/>
      <c r="BO1" s="315"/>
      <c r="BP1" s="315"/>
    </row>
    <row r="2" ht="57.75" customHeight="1">
      <c r="A2" t="s" s="466">
        <v>863</v>
      </c>
      <c r="B2" t="s" s="102">
        <v>75</v>
      </c>
      <c r="C2" t="s" s="102">
        <v>77</v>
      </c>
      <c r="D2" t="s" s="102">
        <v>78</v>
      </c>
      <c r="E2" t="s" s="102">
        <v>79</v>
      </c>
      <c r="F2" t="s" s="103">
        <v>80</v>
      </c>
      <c r="G2" t="s" s="104">
        <v>81</v>
      </c>
      <c r="H2" t="s" s="105">
        <v>82</v>
      </c>
      <c r="I2" t="s" s="689">
        <v>864</v>
      </c>
      <c r="J2" t="s" s="403">
        <v>83</v>
      </c>
      <c r="K2" t="s" s="107">
        <v>865</v>
      </c>
      <c r="L2" t="s" s="108">
        <v>85</v>
      </c>
      <c r="M2" t="s" s="690">
        <v>866</v>
      </c>
      <c r="N2" t="s" s="109">
        <v>86</v>
      </c>
      <c r="O2" t="s" s="691">
        <v>867</v>
      </c>
      <c r="P2" t="s" s="110">
        <v>87</v>
      </c>
      <c r="Q2" t="s" s="111">
        <v>88</v>
      </c>
      <c r="R2" t="s" s="112">
        <v>89</v>
      </c>
      <c r="S2" t="s" s="113">
        <v>90</v>
      </c>
      <c r="T2" t="s" s="321">
        <v>222</v>
      </c>
      <c r="U2" t="s" s="114">
        <v>868</v>
      </c>
      <c r="V2" t="s" s="322">
        <v>223</v>
      </c>
      <c r="W2" t="s" s="116">
        <v>92</v>
      </c>
      <c r="X2" t="s" s="116">
        <v>12</v>
      </c>
      <c r="Y2" t="s" s="323">
        <v>93</v>
      </c>
      <c r="Z2" t="s" s="692">
        <v>192</v>
      </c>
      <c r="AA2" t="s" s="324">
        <v>194</v>
      </c>
      <c r="AB2" s="548"/>
      <c r="AC2" t="s" s="692">
        <v>71</v>
      </c>
      <c r="AD2" t="s" s="692">
        <v>869</v>
      </c>
      <c r="AE2" t="s" s="692">
        <v>58</v>
      </c>
      <c r="AF2" t="s" s="692">
        <v>59</v>
      </c>
      <c r="AG2" t="s" s="324">
        <v>61</v>
      </c>
      <c r="AH2" s="548"/>
      <c r="AI2" t="s" s="692">
        <v>71</v>
      </c>
      <c r="AJ2" t="s" s="692">
        <v>869</v>
      </c>
      <c r="AK2" t="s" s="692">
        <v>58</v>
      </c>
      <c r="AL2" t="s" s="692">
        <v>59</v>
      </c>
      <c r="AM2" t="s" s="324">
        <v>61</v>
      </c>
      <c r="AN2" s="284"/>
      <c r="AO2" t="s" s="123">
        <v>62</v>
      </c>
      <c r="AP2" t="s" s="123">
        <v>63</v>
      </c>
      <c r="AQ2" t="s" s="123">
        <v>64</v>
      </c>
      <c r="AR2" t="s" s="123">
        <v>65</v>
      </c>
      <c r="AS2" t="s" s="123">
        <v>66</v>
      </c>
      <c r="AT2" t="s" s="123">
        <v>67</v>
      </c>
      <c r="AU2" t="s" s="123">
        <v>68</v>
      </c>
      <c r="AV2" s="124"/>
      <c r="AW2" s="3"/>
      <c r="AX2" s="3"/>
      <c r="AY2" s="3"/>
      <c r="AZ2" s="3"/>
      <c r="BA2" s="3"/>
      <c r="BB2" s="3"/>
      <c r="BC2" s="3"/>
      <c r="BD2" s="3"/>
      <c r="BE2" s="3"/>
      <c r="BF2" s="3"/>
      <c r="BG2" s="3"/>
      <c r="BH2" s="3"/>
      <c r="BI2" s="3"/>
      <c r="BJ2" s="3"/>
      <c r="BK2" s="3"/>
      <c r="BL2" s="3"/>
      <c r="BM2" s="3"/>
      <c r="BN2" s="3"/>
      <c r="BO2" s="3"/>
      <c r="BP2" s="3"/>
    </row>
    <row r="3" ht="15" customHeight="1">
      <c r="A3" t="s" s="153">
        <v>870</v>
      </c>
      <c r="B3" t="s" s="126">
        <v>871</v>
      </c>
      <c r="C3" t="s" s="126">
        <v>233</v>
      </c>
      <c r="D3" s="215">
        <v>31</v>
      </c>
      <c r="E3" s="693">
        <v>1090</v>
      </c>
      <c r="F3" s="471"/>
      <c r="G3" s="471"/>
      <c r="H3" s="471"/>
      <c r="I3" s="471"/>
      <c r="J3" s="471"/>
      <c r="K3" s="471"/>
      <c r="L3" s="694"/>
      <c r="M3" s="471"/>
      <c r="N3" s="471"/>
      <c r="O3" s="471"/>
      <c r="P3" s="471"/>
      <c r="Q3" s="471"/>
      <c r="R3" s="471"/>
      <c r="S3" s="471"/>
      <c r="T3" s="471"/>
      <c r="U3" s="471"/>
      <c r="V3" s="471"/>
      <c r="W3" s="695">
        <f>SUM(F3:V3)*E3</f>
        <v>0</v>
      </c>
      <c r="X3" s="93">
        <f>SUM(F3:V3)*D3</f>
        <v>0</v>
      </c>
      <c r="Y3" s="93">
        <f>SUM(F3:V3)</f>
        <v>0</v>
      </c>
      <c r="Z3" s="93">
        <f>Y3*11</f>
        <v>0</v>
      </c>
      <c r="AA3" s="93">
        <f>Y3*20</f>
        <v>0</v>
      </c>
      <c r="AB3" s="42"/>
      <c r="AC3" s="93">
        <v>11</v>
      </c>
      <c r="AD3" s="147">
        <v>20</v>
      </c>
      <c r="AE3" s="147">
        <v>11</v>
      </c>
      <c r="AF3" s="147">
        <v>20</v>
      </c>
      <c r="AG3" s="147">
        <v>40</v>
      </c>
      <c r="AH3" s="121"/>
      <c r="AI3" s="147">
        <f>$Y3*AC3</f>
        <v>0</v>
      </c>
      <c r="AJ3" s="147">
        <f>$Y3*AD3</f>
        <v>0</v>
      </c>
      <c r="AK3" s="147">
        <f>$Y3*AE3</f>
        <v>0</v>
      </c>
      <c r="AL3" s="147">
        <f>$Y3*AF3</f>
        <v>0</v>
      </c>
      <c r="AM3" s="147">
        <f>$Y3*AG3</f>
        <v>0</v>
      </c>
      <c r="AN3" s="284"/>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row>
    <row r="4" ht="15" customHeight="1">
      <c r="A4" t="s" s="153">
        <v>872</v>
      </c>
      <c r="B4" t="s" s="126">
        <v>871</v>
      </c>
      <c r="C4" t="s" s="126">
        <v>233</v>
      </c>
      <c r="D4" s="215">
        <v>20</v>
      </c>
      <c r="E4" s="693">
        <v>678</v>
      </c>
      <c r="F4" s="471"/>
      <c r="G4" s="471"/>
      <c r="H4" s="471"/>
      <c r="I4" s="471"/>
      <c r="J4" s="471"/>
      <c r="K4" s="471"/>
      <c r="L4" s="694"/>
      <c r="M4" s="471"/>
      <c r="N4" s="471"/>
      <c r="O4" s="471"/>
      <c r="P4" s="471"/>
      <c r="Q4" s="471"/>
      <c r="R4" s="471"/>
      <c r="S4" s="471"/>
      <c r="T4" s="471"/>
      <c r="U4" s="471"/>
      <c r="V4" s="471"/>
      <c r="W4" s="695">
        <f>SUM(F4:V4)*E4</f>
        <v>0</v>
      </c>
      <c r="X4" s="93">
        <f>SUM(F4:V4)*D4</f>
        <v>0</v>
      </c>
      <c r="Y4" s="93">
        <f>SUM(F4:V4)</f>
        <v>0</v>
      </c>
      <c r="Z4" s="93">
        <f>Y4*8</f>
        <v>0</v>
      </c>
      <c r="AA4" s="93">
        <f>Y4*12</f>
        <v>0</v>
      </c>
      <c r="AB4" s="42"/>
      <c r="AC4" s="93">
        <v>8</v>
      </c>
      <c r="AD4" s="147">
        <v>12</v>
      </c>
      <c r="AE4" s="147">
        <v>8</v>
      </c>
      <c r="AF4" s="147">
        <v>12</v>
      </c>
      <c r="AG4" s="147">
        <v>24</v>
      </c>
      <c r="AH4" s="121"/>
      <c r="AI4" s="147">
        <f>$Y4*AC4</f>
        <v>0</v>
      </c>
      <c r="AJ4" s="147">
        <f>$Y4*AD4</f>
        <v>0</v>
      </c>
      <c r="AK4" s="147">
        <f>$Y4*AE4</f>
        <v>0</v>
      </c>
      <c r="AL4" s="147">
        <f>$Y4*AF4</f>
        <v>0</v>
      </c>
      <c r="AM4" s="147">
        <f>$Y4*AG4</f>
        <v>0</v>
      </c>
      <c r="AN4" s="284"/>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row>
    <row r="5" ht="15" customHeight="1">
      <c r="A5" t="s" s="153">
        <v>873</v>
      </c>
      <c r="B5" t="s" s="126">
        <v>67</v>
      </c>
      <c r="C5" t="s" s="126">
        <v>874</v>
      </c>
      <c r="D5" s="215">
        <v>1</v>
      </c>
      <c r="E5" s="693">
        <v>55</v>
      </c>
      <c r="F5" s="471"/>
      <c r="G5" s="471"/>
      <c r="H5" s="471"/>
      <c r="I5" s="471"/>
      <c r="J5" s="471"/>
      <c r="K5" s="471"/>
      <c r="L5" s="694"/>
      <c r="M5" s="471"/>
      <c r="N5" s="471"/>
      <c r="O5" s="471"/>
      <c r="P5" s="471"/>
      <c r="Q5" s="471"/>
      <c r="R5" s="471"/>
      <c r="S5" s="471"/>
      <c r="T5" s="471"/>
      <c r="U5" s="471"/>
      <c r="V5" s="471"/>
      <c r="W5" s="695">
        <f>SUM(F5:V5)*E5</f>
        <v>0</v>
      </c>
      <c r="X5" s="93">
        <f>SUM(F5:V5)*D5</f>
        <v>0</v>
      </c>
      <c r="Y5" s="93">
        <f>SUM(F5:V5)</f>
        <v>0</v>
      </c>
      <c r="Z5" s="696"/>
      <c r="AA5" s="93">
        <f>Y5*1</f>
        <v>0</v>
      </c>
      <c r="AB5" s="42"/>
      <c r="AC5" s="146"/>
      <c r="AD5" s="147">
        <v>1</v>
      </c>
      <c r="AE5" s="471"/>
      <c r="AF5" s="147">
        <v>1</v>
      </c>
      <c r="AG5" s="147">
        <v>2</v>
      </c>
      <c r="AH5" s="121"/>
      <c r="AI5" s="147">
        <f>$Y5*AC5</f>
        <v>0</v>
      </c>
      <c r="AJ5" s="147">
        <f>$Y5*AD5</f>
        <v>0</v>
      </c>
      <c r="AK5" s="147">
        <f>$Y5*AE5</f>
        <v>0</v>
      </c>
      <c r="AL5" s="147">
        <f>$Y5*AF5</f>
        <v>0</v>
      </c>
      <c r="AM5" s="147">
        <f>$Y5*AG5</f>
        <v>0</v>
      </c>
      <c r="AN5" s="284"/>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row>
    <row r="6" ht="15" customHeight="1">
      <c r="A6" t="s" s="153">
        <v>875</v>
      </c>
      <c r="B6" t="s" s="126">
        <v>64</v>
      </c>
      <c r="C6" t="s" s="126">
        <v>144</v>
      </c>
      <c r="D6" s="215">
        <v>1</v>
      </c>
      <c r="E6" s="693">
        <v>4</v>
      </c>
      <c r="F6" s="471"/>
      <c r="G6" s="471"/>
      <c r="H6" s="471"/>
      <c r="I6" s="471"/>
      <c r="J6" s="471"/>
      <c r="K6" s="471"/>
      <c r="L6" s="694"/>
      <c r="M6" s="471"/>
      <c r="N6" s="471"/>
      <c r="O6" s="471"/>
      <c r="P6" s="471"/>
      <c r="Q6" s="471"/>
      <c r="R6" s="471"/>
      <c r="S6" s="471"/>
      <c r="T6" s="471"/>
      <c r="U6" s="471"/>
      <c r="V6" s="471"/>
      <c r="W6" s="695">
        <f>SUM(F6:V6)*E6</f>
        <v>0</v>
      </c>
      <c r="X6" s="93">
        <f>SUM(F6:V6)*D6</f>
        <v>0</v>
      </c>
      <c r="Y6" s="93">
        <f>SUM(F6:V6)</f>
        <v>0</v>
      </c>
      <c r="Z6" s="93">
        <f>Y6*1</f>
        <v>0</v>
      </c>
      <c r="AA6" s="146"/>
      <c r="AB6" s="42"/>
      <c r="AC6" s="93">
        <v>1</v>
      </c>
      <c r="AD6" s="471"/>
      <c r="AE6" s="147">
        <v>1</v>
      </c>
      <c r="AF6" s="471"/>
      <c r="AG6" s="471"/>
      <c r="AH6" s="121"/>
      <c r="AI6" s="147">
        <f>$Y6*AC6</f>
        <v>0</v>
      </c>
      <c r="AJ6" s="147">
        <f>$Y6*AD6</f>
        <v>0</v>
      </c>
      <c r="AK6" s="147">
        <f>$Y6*AE6</f>
        <v>0</v>
      </c>
      <c r="AL6" s="147">
        <f>$Y6*AF6</f>
        <v>0</v>
      </c>
      <c r="AM6" s="147">
        <f>$Y6*AG6</f>
        <v>0</v>
      </c>
      <c r="AN6" s="284"/>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row>
    <row r="7" ht="15" customHeight="1">
      <c r="A7" t="s" s="153">
        <v>876</v>
      </c>
      <c r="B7" t="s" s="126">
        <v>871</v>
      </c>
      <c r="C7" t="s" s="126">
        <v>233</v>
      </c>
      <c r="D7" s="215">
        <v>31</v>
      </c>
      <c r="E7" s="693">
        <v>1090</v>
      </c>
      <c r="F7" s="653"/>
      <c r="G7" s="697"/>
      <c r="H7" s="698"/>
      <c r="I7" s="699"/>
      <c r="J7" s="700"/>
      <c r="K7" s="655"/>
      <c r="L7" s="694"/>
      <c r="M7" s="701"/>
      <c r="N7" s="702"/>
      <c r="O7" s="703"/>
      <c r="P7" s="471"/>
      <c r="Q7" s="704"/>
      <c r="R7" s="705"/>
      <c r="S7" s="706"/>
      <c r="T7" s="707"/>
      <c r="U7" s="708"/>
      <c r="V7" s="655"/>
      <c r="W7" s="695">
        <f>SUM(F7:V7)*E7</f>
        <v>0</v>
      </c>
      <c r="X7" s="93">
        <f>SUM(F7:V7)*D7</f>
        <v>0</v>
      </c>
      <c r="Y7" s="93">
        <f>SUM(F7:V7)</f>
        <v>0</v>
      </c>
      <c r="Z7" s="93">
        <f>Y7*11</f>
        <v>0</v>
      </c>
      <c r="AA7" s="93">
        <f>Y7*20</f>
        <v>0</v>
      </c>
      <c r="AB7" s="42"/>
      <c r="AC7" s="93">
        <v>11</v>
      </c>
      <c r="AD7" s="147">
        <v>20</v>
      </c>
      <c r="AE7" s="147">
        <v>11</v>
      </c>
      <c r="AF7" s="147">
        <v>20</v>
      </c>
      <c r="AG7" s="147">
        <v>40</v>
      </c>
      <c r="AH7" s="121"/>
      <c r="AI7" s="147">
        <f>$Y7*AC7</f>
        <v>0</v>
      </c>
      <c r="AJ7" s="147">
        <f>$Y7*AD7</f>
        <v>0</v>
      </c>
      <c r="AK7" s="147">
        <f>$Y7*AE7</f>
        <v>0</v>
      </c>
      <c r="AL7" s="147">
        <f>$Y7*AF7</f>
        <v>0</v>
      </c>
      <c r="AM7" s="147">
        <f>$Y7*AG7</f>
        <v>0</v>
      </c>
      <c r="AN7" s="284"/>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row>
    <row r="8" ht="15" customHeight="1">
      <c r="A8" t="s" s="153">
        <v>877</v>
      </c>
      <c r="B8" t="s" s="126">
        <v>871</v>
      </c>
      <c r="C8" t="s" s="126">
        <v>233</v>
      </c>
      <c r="D8" s="215">
        <v>20</v>
      </c>
      <c r="E8" s="693">
        <v>678</v>
      </c>
      <c r="F8" s="653"/>
      <c r="G8" s="697"/>
      <c r="H8" s="698"/>
      <c r="I8" s="699"/>
      <c r="J8" s="700"/>
      <c r="K8" s="655"/>
      <c r="L8" s="694"/>
      <c r="M8" s="701"/>
      <c r="N8" s="702"/>
      <c r="O8" s="703"/>
      <c r="P8" s="471"/>
      <c r="Q8" s="704"/>
      <c r="R8" s="705"/>
      <c r="S8" s="706"/>
      <c r="T8" s="707"/>
      <c r="U8" s="708"/>
      <c r="V8" s="655"/>
      <c r="W8" s="695">
        <f>SUM(F8:V8)*E8</f>
        <v>0</v>
      </c>
      <c r="X8" s="93">
        <f>SUM(F8:V8)*D8</f>
        <v>0</v>
      </c>
      <c r="Y8" s="93">
        <f>SUM(F8:V8)</f>
        <v>0</v>
      </c>
      <c r="Z8" s="93">
        <f>Y8*8</f>
        <v>0</v>
      </c>
      <c r="AA8" s="93">
        <f>Y8*12</f>
        <v>0</v>
      </c>
      <c r="AB8" s="42"/>
      <c r="AC8" s="93">
        <v>8</v>
      </c>
      <c r="AD8" s="147">
        <v>12</v>
      </c>
      <c r="AE8" s="147">
        <v>8</v>
      </c>
      <c r="AF8" s="147">
        <v>12</v>
      </c>
      <c r="AG8" s="147">
        <v>24</v>
      </c>
      <c r="AH8" s="121"/>
      <c r="AI8" s="147">
        <f>$Y8*AC8</f>
        <v>0</v>
      </c>
      <c r="AJ8" s="147">
        <f>$Y8*AD8</f>
        <v>0</v>
      </c>
      <c r="AK8" s="147">
        <f>$Y8*AE8</f>
        <v>0</v>
      </c>
      <c r="AL8" s="147">
        <f>$Y8*AF8</f>
        <v>0</v>
      </c>
      <c r="AM8" s="147">
        <f>$Y8*AG8</f>
        <v>0</v>
      </c>
      <c r="AN8" s="284"/>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row>
    <row r="9" ht="15" customHeight="1">
      <c r="A9" t="s" s="153">
        <v>878</v>
      </c>
      <c r="B9" t="s" s="126">
        <v>67</v>
      </c>
      <c r="C9" t="s" s="126">
        <v>874</v>
      </c>
      <c r="D9" s="215">
        <v>1</v>
      </c>
      <c r="E9" s="693">
        <v>55</v>
      </c>
      <c r="F9" s="653"/>
      <c r="G9" s="697"/>
      <c r="H9" s="698"/>
      <c r="I9" s="699"/>
      <c r="J9" s="700"/>
      <c r="K9" s="655"/>
      <c r="L9" s="694"/>
      <c r="M9" s="701"/>
      <c r="N9" s="702"/>
      <c r="O9" s="703"/>
      <c r="P9" s="471"/>
      <c r="Q9" s="704"/>
      <c r="R9" s="705"/>
      <c r="S9" s="706"/>
      <c r="T9" s="707"/>
      <c r="U9" s="708"/>
      <c r="V9" s="655"/>
      <c r="W9" s="695">
        <f>SUM(F9:V9)*E9</f>
        <v>0</v>
      </c>
      <c r="X9" s="93">
        <f>SUM(F9:V9)*D9</f>
        <v>0</v>
      </c>
      <c r="Y9" s="93">
        <f>SUM(F9:V9)</f>
        <v>0</v>
      </c>
      <c r="Z9" s="696"/>
      <c r="AA9" s="93">
        <f>Y9*1</f>
        <v>0</v>
      </c>
      <c r="AB9" s="42"/>
      <c r="AC9" s="146"/>
      <c r="AD9" s="147">
        <v>1</v>
      </c>
      <c r="AE9" s="471"/>
      <c r="AF9" s="147">
        <v>1</v>
      </c>
      <c r="AG9" s="147">
        <v>2</v>
      </c>
      <c r="AH9" s="121"/>
      <c r="AI9" s="147">
        <f>$Y9*AC9</f>
        <v>0</v>
      </c>
      <c r="AJ9" s="147">
        <f>$Y9*AD9</f>
        <v>0</v>
      </c>
      <c r="AK9" s="147">
        <f>$Y9*AE9</f>
        <v>0</v>
      </c>
      <c r="AL9" s="147">
        <f>$Y9*AF9</f>
        <v>0</v>
      </c>
      <c r="AM9" s="147">
        <f>$Y9*AG9</f>
        <v>0</v>
      </c>
      <c r="AN9" s="284"/>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row>
    <row r="10" ht="13.8" customHeight="1">
      <c r="A10" t="s" s="153">
        <v>879</v>
      </c>
      <c r="B10" t="s" s="126">
        <v>64</v>
      </c>
      <c r="C10" t="s" s="126">
        <v>144</v>
      </c>
      <c r="D10" s="215">
        <v>1</v>
      </c>
      <c r="E10" s="709">
        <v>4</v>
      </c>
      <c r="F10" s="663"/>
      <c r="G10" s="710"/>
      <c r="H10" s="711"/>
      <c r="I10" s="712"/>
      <c r="J10" s="713"/>
      <c r="K10" s="665"/>
      <c r="L10" s="714"/>
      <c r="M10" s="715"/>
      <c r="N10" s="716"/>
      <c r="O10" s="717"/>
      <c r="P10" s="669"/>
      <c r="Q10" s="718"/>
      <c r="R10" s="719"/>
      <c r="S10" s="720"/>
      <c r="T10" s="721"/>
      <c r="U10" s="722"/>
      <c r="V10" s="665"/>
      <c r="W10" s="723">
        <f>SUM(F10:V10)*E10</f>
        <v>0</v>
      </c>
      <c r="X10" s="724">
        <f>SUM(F10:V10)*D10</f>
        <v>0</v>
      </c>
      <c r="Y10" s="724">
        <f>SUM(F10:V10)</f>
        <v>0</v>
      </c>
      <c r="Z10" s="724">
        <f>Y10*1</f>
        <v>0</v>
      </c>
      <c r="AA10" s="177"/>
      <c r="AB10" s="42"/>
      <c r="AC10" s="93">
        <v>1</v>
      </c>
      <c r="AD10" s="471"/>
      <c r="AE10" s="147">
        <v>1</v>
      </c>
      <c r="AF10" s="471"/>
      <c r="AG10" s="471"/>
      <c r="AH10" s="121"/>
      <c r="AI10" s="147">
        <f>$Y10*AC10</f>
        <v>0</v>
      </c>
      <c r="AJ10" s="147">
        <f>$Y10*AD10</f>
        <v>0</v>
      </c>
      <c r="AK10" s="147">
        <f>$Y10*AE10</f>
        <v>0</v>
      </c>
      <c r="AL10" s="147">
        <f>$Y10*AF10</f>
        <v>0</v>
      </c>
      <c r="AM10" s="147">
        <f>$Y10*AG10</f>
        <v>0</v>
      </c>
      <c r="AN10" s="284"/>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row>
    <row r="11" ht="13.8" customHeight="1">
      <c r="A11" s="725"/>
      <c r="B11" s="725"/>
      <c r="C11" s="63"/>
      <c r="D11" s="726"/>
      <c r="E11" t="s" s="727">
        <v>880</v>
      </c>
      <c r="F11" s="675">
        <f>SUM(F3:F10)</f>
        <v>0</v>
      </c>
      <c r="G11" s="675">
        <f>SUM(G3:G10)</f>
        <v>0</v>
      </c>
      <c r="H11" s="675">
        <f>SUM(H3:H10)</f>
        <v>0</v>
      </c>
      <c r="I11" s="675">
        <f>SUM(I3:I10)</f>
        <v>0</v>
      </c>
      <c r="J11" s="675">
        <f>SUM(J3:J10)</f>
        <v>0</v>
      </c>
      <c r="K11" s="675">
        <f>SUM(K3:K10)</f>
        <v>0</v>
      </c>
      <c r="L11" s="675">
        <f>SUM(L3:L10)</f>
        <v>0</v>
      </c>
      <c r="M11" s="675">
        <f>SUM(M3:M10)</f>
        <v>0</v>
      </c>
      <c r="N11" s="675">
        <f>SUM(N3:N10)</f>
        <v>0</v>
      </c>
      <c r="O11" s="675">
        <f>SUM(O3:O10)</f>
        <v>0</v>
      </c>
      <c r="P11" s="675">
        <f>SUM(P3:P10)</f>
        <v>0</v>
      </c>
      <c r="Q11" s="675">
        <f>SUM(Q3:Q10)</f>
        <v>0</v>
      </c>
      <c r="R11" s="675">
        <f>SUM(R3:R10)</f>
        <v>0</v>
      </c>
      <c r="S11" s="675">
        <f>SUM(S3:S10)</f>
        <v>0</v>
      </c>
      <c r="T11" s="675">
        <f>SUM(T3:T10)</f>
        <v>0</v>
      </c>
      <c r="U11" s="675">
        <f>SUM(U3:U10)</f>
        <v>0</v>
      </c>
      <c r="V11" s="676">
        <f>SUM(V3:V10)</f>
        <v>0</v>
      </c>
      <c r="W11" s="728">
        <f>SUM(W3:W10)</f>
        <v>0</v>
      </c>
      <c r="X11" s="729">
        <f>SUM(X3:X10)</f>
        <v>0</v>
      </c>
      <c r="Y11" s="729">
        <f>SUM(Y3:Y10)</f>
        <v>0</v>
      </c>
      <c r="Z11" s="729">
        <f>SUM(Z3:Z10)</f>
        <v>0</v>
      </c>
      <c r="AA11" s="729">
        <f>SUM(AA3:AA10)</f>
        <v>0</v>
      </c>
      <c r="AB11" s="77"/>
      <c r="AC11" s="63"/>
      <c r="AD11" s="281"/>
      <c r="AE11" s="281"/>
      <c r="AF11" s="281"/>
      <c r="AG11" s="281"/>
      <c r="AH11" s="291"/>
      <c r="AI11" s="583">
        <f>SUM(AI3:AI10)</f>
        <v>0</v>
      </c>
      <c r="AJ11" s="583">
        <f>SUM(AJ3:AJ10)</f>
        <v>0</v>
      </c>
      <c r="AK11" s="583">
        <f>SUM(AK3:AK10)</f>
        <v>0</v>
      </c>
      <c r="AL11" s="583">
        <f>SUM(AL3:AL10)</f>
        <v>0</v>
      </c>
      <c r="AM11" s="583">
        <f>SUM(AM3:AM10)</f>
        <v>0</v>
      </c>
      <c r="AN11" s="30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row>
    <row r="12" ht="13.2" customHeight="1">
      <c r="A12" s="2"/>
      <c r="B12" s="2"/>
      <c r="C12" s="2"/>
      <c r="D12" s="2"/>
      <c r="E12" s="35"/>
      <c r="F12" s="285"/>
      <c r="G12" s="285"/>
      <c r="H12" s="285"/>
      <c r="I12" s="285"/>
      <c r="J12" s="285"/>
      <c r="K12" s="285"/>
      <c r="L12" s="285"/>
      <c r="M12" s="285"/>
      <c r="N12" s="285"/>
      <c r="O12" s="285"/>
      <c r="P12" s="285"/>
      <c r="Q12" s="285"/>
      <c r="R12" s="285"/>
      <c r="S12" s="285"/>
      <c r="T12" s="285"/>
      <c r="U12" s="285"/>
      <c r="V12" s="285"/>
      <c r="W12" s="35"/>
      <c r="X12" s="35"/>
      <c r="Y12" s="35"/>
      <c r="Z12" s="35"/>
      <c r="AA12" s="35"/>
      <c r="AB12" s="2"/>
      <c r="AC12" s="2"/>
      <c r="AD12" s="3"/>
      <c r="AE12" s="3"/>
      <c r="AF12" s="3"/>
      <c r="AG12" s="3"/>
      <c r="AH12" s="3"/>
      <c r="AI12" s="730"/>
      <c r="AJ12" s="730"/>
      <c r="AK12" s="730"/>
      <c r="AL12" s="730"/>
      <c r="AM12" s="730"/>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row>
    <row r="13" ht="13.2" customHeight="1">
      <c r="A13" s="2"/>
      <c r="B13" s="2"/>
      <c r="C13" s="2"/>
      <c r="D13" s="2"/>
      <c r="E13" s="2"/>
      <c r="F13" s="3"/>
      <c r="G13" s="3"/>
      <c r="H13" s="3"/>
      <c r="I13" s="3"/>
      <c r="J13" s="3"/>
      <c r="K13" s="3"/>
      <c r="L13" s="3"/>
      <c r="M13" s="3"/>
      <c r="N13" s="3"/>
      <c r="O13" s="3"/>
      <c r="P13" s="3"/>
      <c r="Q13" s="3"/>
      <c r="R13" s="3"/>
      <c r="S13" s="3"/>
      <c r="T13" s="3"/>
      <c r="U13" s="3"/>
      <c r="V13" s="3"/>
      <c r="W13" s="2"/>
      <c r="X13" s="2"/>
      <c r="Y13" s="2"/>
      <c r="Z13" s="2"/>
      <c r="AA13" s="2"/>
      <c r="AB13" s="2"/>
      <c r="AC13" s="2"/>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row>
    <row r="14" ht="13.8" customHeight="1">
      <c r="A14" s="71"/>
      <c r="B14" s="71"/>
      <c r="C14" s="2"/>
      <c r="D14" s="2"/>
      <c r="E14" s="2"/>
      <c r="F14" s="287"/>
      <c r="G14" s="287"/>
      <c r="H14" s="287"/>
      <c r="I14" s="287"/>
      <c r="J14" s="287"/>
      <c r="K14" s="287"/>
      <c r="L14" s="287"/>
      <c r="M14" s="287"/>
      <c r="N14" s="287"/>
      <c r="O14" s="287"/>
      <c r="P14" s="287"/>
      <c r="Q14" s="287"/>
      <c r="R14" s="287"/>
      <c r="S14" s="287"/>
      <c r="T14" s="287"/>
      <c r="U14" s="287"/>
      <c r="V14" s="287"/>
      <c r="W14" s="2"/>
      <c r="X14" s="2"/>
      <c r="Y14" s="2"/>
      <c r="Z14" s="71"/>
      <c r="AA14" s="71"/>
      <c r="AB14" s="71"/>
      <c r="AC14" s="2"/>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row>
    <row r="15" ht="14.4" customHeight="1">
      <c r="A15" t="s" s="731">
        <v>881</v>
      </c>
      <c r="B15" s="732"/>
      <c r="C15" s="290"/>
      <c r="D15" s="2"/>
      <c r="E15" s="80"/>
      <c r="F15" t="s" s="733">
        <v>214</v>
      </c>
      <c r="G15" s="734"/>
      <c r="H15" s="734"/>
      <c r="I15" s="734"/>
      <c r="J15" s="734"/>
      <c r="K15" s="734"/>
      <c r="L15" s="734"/>
      <c r="M15" s="734"/>
      <c r="N15" s="734"/>
      <c r="O15" s="734"/>
      <c r="P15" s="734"/>
      <c r="Q15" s="734"/>
      <c r="R15" s="734"/>
      <c r="S15" s="734"/>
      <c r="T15" s="734"/>
      <c r="U15" s="734"/>
      <c r="V15" s="734"/>
      <c r="W15" s="290"/>
      <c r="X15" s="2"/>
      <c r="Y15" s="80"/>
      <c r="Z15" t="s" s="733">
        <v>215</v>
      </c>
      <c r="AA15" s="734"/>
      <c r="AB15" s="735"/>
      <c r="AC15" s="77"/>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row>
    <row r="16" ht="13.8" customHeight="1">
      <c r="A16" s="78"/>
      <c r="B16" s="78"/>
      <c r="C16" s="2"/>
      <c r="D16" s="2"/>
      <c r="E16" s="2"/>
      <c r="F16" s="297"/>
      <c r="G16" s="297"/>
      <c r="H16" s="297"/>
      <c r="I16" s="297"/>
      <c r="J16" s="297"/>
      <c r="K16" s="297"/>
      <c r="L16" s="297"/>
      <c r="M16" s="297"/>
      <c r="N16" s="297"/>
      <c r="O16" s="297"/>
      <c r="P16" s="297"/>
      <c r="Q16" s="297"/>
      <c r="R16" s="297"/>
      <c r="S16" s="297"/>
      <c r="T16" s="297"/>
      <c r="U16" s="297"/>
      <c r="V16" s="297"/>
      <c r="W16" s="71"/>
      <c r="X16" s="2"/>
      <c r="Y16" s="2"/>
      <c r="Z16" s="78"/>
      <c r="AA16" s="78"/>
      <c r="AB16" s="78"/>
      <c r="AC16" s="2"/>
      <c r="AD16" s="3"/>
      <c r="AE16" s="3"/>
      <c r="AF16" s="3"/>
      <c r="AG16" s="3"/>
      <c r="AH16" s="3"/>
      <c r="AI16" s="3"/>
      <c r="AJ16" s="3"/>
      <c r="AK16" s="3"/>
      <c r="AL16" s="3"/>
      <c r="AM16" s="450"/>
      <c r="AN16" s="450"/>
      <c r="AO16" s="450"/>
      <c r="AP16" s="450"/>
      <c r="AQ16" s="450"/>
      <c r="AR16" s="450"/>
      <c r="AS16" s="450"/>
      <c r="AT16" s="450"/>
      <c r="AU16" s="450"/>
      <c r="AV16" s="450"/>
      <c r="AW16" s="450"/>
      <c r="AX16" s="450"/>
      <c r="AY16" s="450"/>
      <c r="AZ16" s="450"/>
      <c r="BA16" s="450"/>
      <c r="BB16" s="450"/>
      <c r="BC16" s="450"/>
      <c r="BD16" s="450"/>
      <c r="BE16" s="450"/>
      <c r="BF16" s="450"/>
      <c r="BG16" s="3"/>
      <c r="BH16" s="3"/>
      <c r="BI16" s="3"/>
      <c r="BJ16" s="3"/>
      <c r="BK16" s="3"/>
      <c r="BL16" s="3"/>
      <c r="BM16" s="3"/>
      <c r="BN16" s="3"/>
      <c r="BO16" s="3"/>
      <c r="BP16" s="3"/>
    </row>
    <row r="17" ht="43.5" customHeight="1">
      <c r="A17" t="s" s="736">
        <v>216</v>
      </c>
      <c r="B17" s="390">
        <f>SUM(W11)</f>
        <v>0</v>
      </c>
      <c r="C17" s="77"/>
      <c r="D17" s="2"/>
      <c r="E17" s="80"/>
      <c r="F17" t="s" s="180">
        <v>80</v>
      </c>
      <c r="G17" t="s" s="181">
        <v>81</v>
      </c>
      <c r="H17" t="s" s="182">
        <v>82</v>
      </c>
      <c r="I17" t="s" s="737">
        <v>864</v>
      </c>
      <c r="J17" t="s" s="451">
        <v>83</v>
      </c>
      <c r="K17" t="s" s="184">
        <v>84</v>
      </c>
      <c r="L17" t="s" s="185">
        <v>85</v>
      </c>
      <c r="M17" t="s" s="543">
        <v>866</v>
      </c>
      <c r="N17" t="s" s="186">
        <v>86</v>
      </c>
      <c r="O17" t="s" s="544">
        <v>867</v>
      </c>
      <c r="P17" t="s" s="187">
        <v>87</v>
      </c>
      <c r="Q17" t="s" s="188">
        <v>88</v>
      </c>
      <c r="R17" t="s" s="189">
        <v>89</v>
      </c>
      <c r="S17" t="s" s="190">
        <v>90</v>
      </c>
      <c r="T17" t="s" s="343">
        <v>222</v>
      </c>
      <c r="U17" t="s" s="191">
        <v>91</v>
      </c>
      <c r="V17" t="s" s="184">
        <v>223</v>
      </c>
      <c r="W17" t="s" s="483">
        <v>69</v>
      </c>
      <c r="X17" s="77"/>
      <c r="Y17" s="80"/>
      <c r="Z17" t="s" s="84">
        <v>96</v>
      </c>
      <c r="AA17" t="s" s="84">
        <v>99</v>
      </c>
      <c r="AB17" t="s" s="84">
        <v>69</v>
      </c>
      <c r="AC17" s="77"/>
      <c r="AD17" s="3"/>
      <c r="AE17" s="3"/>
      <c r="AF17" s="3"/>
      <c r="AG17" s="3"/>
      <c r="AH17" s="3"/>
      <c r="AI17" s="3"/>
      <c r="AJ17" s="3"/>
      <c r="AK17" s="3"/>
      <c r="AL17" s="3"/>
      <c r="AM17" s="450"/>
      <c r="AN17" s="450"/>
      <c r="AO17" s="450"/>
      <c r="AP17" s="450"/>
      <c r="AQ17" s="450"/>
      <c r="AR17" s="450"/>
      <c r="AS17" s="450"/>
      <c r="AT17" s="450"/>
      <c r="AU17" s="450"/>
      <c r="AV17" s="450"/>
      <c r="AW17" s="450"/>
      <c r="AX17" s="450"/>
      <c r="AY17" s="450"/>
      <c r="AZ17" s="450"/>
      <c r="BA17" s="450"/>
      <c r="BB17" s="450"/>
      <c r="BC17" s="450"/>
      <c r="BD17" s="450"/>
      <c r="BE17" s="450"/>
      <c r="BF17" s="450"/>
      <c r="BG17" s="3"/>
      <c r="BH17" s="3"/>
      <c r="BI17" s="3"/>
      <c r="BJ17" s="3"/>
      <c r="BK17" s="3"/>
      <c r="BL17" s="3"/>
      <c r="BM17" s="3"/>
      <c r="BN17" s="3"/>
      <c r="BO17" s="3"/>
      <c r="BP17" s="3"/>
    </row>
    <row r="18" ht="13.8" customHeight="1">
      <c r="A18" t="s" s="307">
        <v>218</v>
      </c>
      <c r="B18" s="390">
        <f>B17*1.2</f>
        <v>0</v>
      </c>
      <c r="C18" s="77"/>
      <c r="D18" s="2"/>
      <c r="E18" s="80"/>
      <c r="F18" s="453">
        <f>SUMPRODUCT($D$3:$D$10,F3:F10)</f>
        <v>0</v>
      </c>
      <c r="G18" s="453">
        <f>SUMPRODUCT($D$3:$D$10,G3:G10)</f>
        <v>0</v>
      </c>
      <c r="H18" s="453">
        <f>SUMPRODUCT($D$3:$D$10,H3:H10)</f>
        <v>0</v>
      </c>
      <c r="I18" s="453">
        <f>SUMPRODUCT($D$3:$D$10,I3:I10)</f>
        <v>0</v>
      </c>
      <c r="J18" s="453">
        <f>SUMPRODUCT($D$3:$D$10,J3:J10)</f>
        <v>0</v>
      </c>
      <c r="K18" s="453">
        <f>SUMPRODUCT($D$3:$D$10,K3:K10)</f>
        <v>0</v>
      </c>
      <c r="L18" s="453">
        <f>SUMPRODUCT($D$3:$D$10,L3:L10)</f>
        <v>0</v>
      </c>
      <c r="M18" s="453">
        <f>SUMPRODUCT($D$3:$D$10,M3:M10)</f>
        <v>0</v>
      </c>
      <c r="N18" s="453">
        <f>SUMPRODUCT($D$3:$D$10,N3:N10)</f>
        <v>0</v>
      </c>
      <c r="O18" s="453">
        <f>SUMPRODUCT($D$3:$D$10,O3:O10)</f>
        <v>0</v>
      </c>
      <c r="P18" s="453">
        <f>SUMPRODUCT($D$3:$D$10,P3:P10)</f>
        <v>0</v>
      </c>
      <c r="Q18" s="453">
        <f>SUMPRODUCT($D$3:$D$10,Q3:Q10)</f>
        <v>0</v>
      </c>
      <c r="R18" s="453">
        <f>SUMPRODUCT($D$3:$D$10,R3:R10)</f>
        <v>0</v>
      </c>
      <c r="S18" s="453">
        <f>SUMPRODUCT($D$3:$D$10,S3:S10)</f>
        <v>0</v>
      </c>
      <c r="T18" s="453">
        <f>SUMPRODUCT($D$3:$D$10,T3:T10)</f>
        <v>0</v>
      </c>
      <c r="U18" s="453">
        <f>SUMPRODUCT($D$3:$D$10,U3:U10)</f>
        <v>0</v>
      </c>
      <c r="V18" s="453">
        <f>SUMPRODUCT($D$3:$D$10,V3:V10)</f>
        <v>0</v>
      </c>
      <c r="W18" s="524">
        <f>SUM(F18:V18)</f>
        <v>0</v>
      </c>
      <c r="X18" s="77"/>
      <c r="Y18" s="80"/>
      <c r="Z18" s="486">
        <f>SUM(Z11)</f>
        <v>0</v>
      </c>
      <c r="AA18" s="486">
        <f>SUM(AA11)</f>
        <v>0</v>
      </c>
      <c r="AB18" s="486">
        <f>SUM(Z18:AA18)</f>
        <v>0</v>
      </c>
      <c r="AC18" s="77"/>
      <c r="AD18" s="3"/>
      <c r="AE18" s="3"/>
      <c r="AF18" s="3"/>
      <c r="AG18" s="3"/>
      <c r="AH18" s="3"/>
      <c r="AI18" s="3"/>
      <c r="AJ18" s="3"/>
      <c r="AK18" s="3"/>
      <c r="AL18" s="3"/>
      <c r="AM18" s="450"/>
      <c r="AN18" s="450"/>
      <c r="AO18" s="450"/>
      <c r="AP18" s="450"/>
      <c r="AQ18" s="450"/>
      <c r="AR18" s="450"/>
      <c r="AS18" s="450"/>
      <c r="AT18" s="450"/>
      <c r="AU18" s="450"/>
      <c r="AV18" s="450"/>
      <c r="AW18" s="450"/>
      <c r="AX18" s="450"/>
      <c r="AY18" s="450"/>
      <c r="AZ18" s="450"/>
      <c r="BA18" s="450"/>
      <c r="BB18" s="450"/>
      <c r="BC18" s="450"/>
      <c r="BD18" s="450"/>
      <c r="BE18" s="450"/>
      <c r="BF18" s="450"/>
      <c r="BG18" s="3"/>
      <c r="BH18" s="3"/>
      <c r="BI18" s="3"/>
      <c r="BJ18" s="3"/>
      <c r="BK18" s="3"/>
      <c r="BL18" s="3"/>
      <c r="BM18" s="3"/>
      <c r="BN18" s="3"/>
      <c r="BO18" s="3"/>
      <c r="BP18" s="3"/>
    </row>
    <row r="19" ht="13.8" customHeight="1">
      <c r="A19" t="s" s="307">
        <v>219</v>
      </c>
      <c r="B19" s="394">
        <f>X11</f>
        <v>0</v>
      </c>
      <c r="C19" s="77"/>
      <c r="D19" s="2"/>
      <c r="E19" s="80"/>
      <c r="F19" s="455">
        <f>_xlfn.IFERROR(F18/$W$18,0)</f>
        <v>0</v>
      </c>
      <c r="G19" s="455">
        <f>_xlfn.IFERROR(G18/$W$18,0)</f>
        <v>0</v>
      </c>
      <c r="H19" s="455">
        <f>_xlfn.IFERROR(H18/$W$18,0)</f>
        <v>0</v>
      </c>
      <c r="I19" s="455">
        <f>_xlfn.IFERROR(I18/$W$18,0)</f>
        <v>0</v>
      </c>
      <c r="J19" s="455">
        <f>_xlfn.IFERROR(J18/$W$18,0)</f>
        <v>0</v>
      </c>
      <c r="K19" s="455">
        <f>_xlfn.IFERROR(K18/$W$18,0)</f>
        <v>0</v>
      </c>
      <c r="L19" s="455">
        <f>_xlfn.IFERROR(L18/$W$18,0)</f>
        <v>0</v>
      </c>
      <c r="M19" s="455">
        <f>_xlfn.IFERROR(M18/$W$18,0)</f>
        <v>0</v>
      </c>
      <c r="N19" s="455">
        <f>_xlfn.IFERROR(N18/$W$18,0)</f>
        <v>0</v>
      </c>
      <c r="O19" s="455">
        <f>_xlfn.IFERROR(O18/$W$18,0)</f>
        <v>0</v>
      </c>
      <c r="P19" s="455">
        <f>_xlfn.IFERROR(P18/$W$18,0)</f>
        <v>0</v>
      </c>
      <c r="Q19" s="455">
        <f>_xlfn.IFERROR(Q18/$W$18,0)</f>
        <v>0</v>
      </c>
      <c r="R19" s="455">
        <f>_xlfn.IFERROR(R18/$W$18,0)</f>
        <v>0</v>
      </c>
      <c r="S19" s="455">
        <f>_xlfn.IFERROR(S18/$W$18,0)</f>
        <v>0</v>
      </c>
      <c r="T19" s="455">
        <f>_xlfn.IFERROR(T18/$W$18,0)</f>
        <v>0</v>
      </c>
      <c r="U19" s="455">
        <f>_xlfn.IFERROR(U18/$W$18,0)</f>
        <v>0</v>
      </c>
      <c r="V19" s="455">
        <f>_xlfn.IFERROR(V18/$W$18,0)</f>
        <v>0</v>
      </c>
      <c r="W19" s="738">
        <f>_xlfn.IFERROR(W18/$W$18,0)</f>
        <v>0</v>
      </c>
      <c r="X19" s="77"/>
      <c r="Y19" s="80"/>
      <c r="Z19" s="457">
        <f>_xlfn.IFERROR(Z18/$AB$18,0)</f>
        <v>0</v>
      </c>
      <c r="AA19" s="457">
        <f>_xlfn.IFERROR(AA18/$AB$18,0)</f>
        <v>0</v>
      </c>
      <c r="AB19" s="457">
        <f>_xlfn.IFERROR(AB18/$AB$18,0)</f>
        <v>0</v>
      </c>
      <c r="AC19" s="77"/>
      <c r="AD19" s="3"/>
      <c r="AE19" s="3"/>
      <c r="AF19" s="3"/>
      <c r="AG19" s="3"/>
      <c r="AH19" s="3"/>
      <c r="AI19" s="3"/>
      <c r="AJ19" s="3"/>
      <c r="AK19" s="3"/>
      <c r="AL19" s="3"/>
      <c r="AM19" s="450"/>
      <c r="AN19" s="450"/>
      <c r="AO19" s="450"/>
      <c r="AP19" s="450"/>
      <c r="AQ19" s="450"/>
      <c r="AR19" s="450"/>
      <c r="AS19" s="450"/>
      <c r="AT19" s="450"/>
      <c r="AU19" s="450"/>
      <c r="AV19" s="450"/>
      <c r="AW19" s="450"/>
      <c r="AX19" s="450"/>
      <c r="AY19" s="450"/>
      <c r="AZ19" s="450"/>
      <c r="BA19" s="450"/>
      <c r="BB19" s="450"/>
      <c r="BC19" s="450"/>
      <c r="BD19" s="450"/>
      <c r="BE19" s="450"/>
      <c r="BF19" s="450"/>
      <c r="BG19" s="3"/>
      <c r="BH19" s="3"/>
      <c r="BI19" s="3"/>
      <c r="BJ19" s="3"/>
      <c r="BK19" s="3"/>
      <c r="BL19" s="3"/>
      <c r="BM19" s="3"/>
      <c r="BN19" s="3"/>
      <c r="BO19" s="3"/>
      <c r="BP19" s="3"/>
    </row>
    <row r="20" ht="13.2" customHeight="1">
      <c r="A20" s="35"/>
      <c r="B20" s="35"/>
      <c r="C20" s="2"/>
      <c r="D20" s="2"/>
      <c r="E20" s="2"/>
      <c r="F20" s="395"/>
      <c r="G20" s="395"/>
      <c r="H20" s="395"/>
      <c r="I20" s="395"/>
      <c r="J20" s="395"/>
      <c r="K20" s="285"/>
      <c r="L20" s="285"/>
      <c r="M20" s="285"/>
      <c r="N20" s="285"/>
      <c r="O20" s="285"/>
      <c r="P20" s="285"/>
      <c r="Q20" s="285"/>
      <c r="R20" s="285"/>
      <c r="S20" s="285"/>
      <c r="T20" s="285"/>
      <c r="U20" s="285"/>
      <c r="V20" s="285"/>
      <c r="W20" s="35"/>
      <c r="X20" s="2"/>
      <c r="Y20" s="2"/>
      <c r="Z20" s="35"/>
      <c r="AA20" s="35"/>
      <c r="AB20" s="35"/>
      <c r="AC20" s="2"/>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row>
    <row r="21" ht="13.8" customHeight="1">
      <c r="A21" s="2"/>
      <c r="B21" s="2"/>
      <c r="C21" s="2"/>
      <c r="D21" s="2"/>
      <c r="E21" s="89"/>
      <c r="F21" t="s" s="739">
        <v>70</v>
      </c>
      <c r="G21" s="740"/>
      <c r="H21" s="740"/>
      <c r="I21" s="740"/>
      <c r="J21" s="740"/>
      <c r="K21" s="284"/>
      <c r="L21" s="3"/>
      <c r="M21" s="3"/>
      <c r="N21" s="3"/>
      <c r="O21" s="3"/>
      <c r="P21" s="3"/>
      <c r="Q21" s="3"/>
      <c r="R21" s="3"/>
      <c r="S21" s="3"/>
      <c r="T21" s="3"/>
      <c r="U21" s="3"/>
      <c r="V21" s="3"/>
      <c r="W21" s="2"/>
      <c r="X21" s="2"/>
      <c r="Y21" s="2"/>
      <c r="Z21" s="2"/>
      <c r="AA21" s="2"/>
      <c r="AB21" s="2"/>
      <c r="AC21" s="2"/>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row>
    <row r="22" ht="13.2" customHeight="1">
      <c r="A22" s="2"/>
      <c r="B22" s="2"/>
      <c r="C22" s="2"/>
      <c r="D22" s="2"/>
      <c r="E22" s="89"/>
      <c r="F22" t="s" s="741">
        <v>17</v>
      </c>
      <c r="G22" t="s" s="741">
        <v>869</v>
      </c>
      <c r="H22" t="s" s="741">
        <v>58</v>
      </c>
      <c r="I22" t="s" s="741">
        <v>59</v>
      </c>
      <c r="J22" t="s" s="741">
        <v>61</v>
      </c>
      <c r="K22" s="284"/>
      <c r="L22" s="3"/>
      <c r="M22" s="3"/>
      <c r="N22" s="3"/>
      <c r="O22" s="3"/>
      <c r="P22" s="3"/>
      <c r="Q22" s="3"/>
      <c r="R22" s="3"/>
      <c r="S22" s="3"/>
      <c r="T22" s="3"/>
      <c r="U22" s="3"/>
      <c r="V22" s="3"/>
      <c r="W22" s="2"/>
      <c r="X22" s="2"/>
      <c r="Y22" s="2"/>
      <c r="Z22" s="2"/>
      <c r="AA22" s="2"/>
      <c r="AB22" s="2"/>
      <c r="AC22" s="2"/>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row>
    <row r="23" ht="13.2" customHeight="1">
      <c r="A23" s="2"/>
      <c r="B23" s="2"/>
      <c r="C23" s="2"/>
      <c r="D23" s="2"/>
      <c r="E23" s="89"/>
      <c r="F23" s="283">
        <f>AI11</f>
        <v>0</v>
      </c>
      <c r="G23" s="283">
        <f>AJ11</f>
        <v>0</v>
      </c>
      <c r="H23" s="283">
        <f>AK11</f>
        <v>0</v>
      </c>
      <c r="I23" s="283">
        <f>AL11</f>
        <v>0</v>
      </c>
      <c r="J23" s="283">
        <f>AM11</f>
        <v>0</v>
      </c>
      <c r="K23" s="284"/>
      <c r="L23" s="3"/>
      <c r="M23" s="3"/>
      <c r="N23" s="3"/>
      <c r="O23" s="3"/>
      <c r="P23" s="3"/>
      <c r="Q23" s="3"/>
      <c r="R23" s="3"/>
      <c r="S23" s="3"/>
      <c r="T23" s="3"/>
      <c r="U23" s="3"/>
      <c r="V23" s="3"/>
      <c r="W23" s="2"/>
      <c r="X23" s="2"/>
      <c r="Y23" s="2"/>
      <c r="Z23" s="2"/>
      <c r="AA23" s="2"/>
      <c r="AB23" s="2"/>
      <c r="AC23" s="2"/>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row>
  </sheetData>
  <mergeCells count="5">
    <mergeCell ref="Z15:AB15"/>
    <mergeCell ref="A15:B15"/>
    <mergeCell ref="F1:V1"/>
    <mergeCell ref="F15:V15"/>
    <mergeCell ref="F21:J21"/>
  </mergeCells>
  <hyperlinks>
    <hyperlink ref="A3" r:id="rId1" location="" tooltip="" display="IFSC OFFICIAL Speed Holds : Pack 15 M"/>
    <hyperlink ref="A4" r:id="rId2" location="" tooltip="" display="IFSC OFFICIAL Speed Holds : Pack 10 M"/>
    <hyperlink ref="A5" r:id="rId3" location="" tooltip="" display="IFSC OFFICIAL Speed holds Hand"/>
    <hyperlink ref="A6" r:id="rId4" location="" tooltip="" display="IFSC OFFICIAL Speed holds Foot"/>
    <hyperlink ref="A7" r:id="rId5" location="" tooltip="" display="NON Officielle Speed Holds : Pack 15 M"/>
    <hyperlink ref="A8" r:id="rId6" location="" tooltip="" display="NON Officielle  Speed Holds : Pack 10 M"/>
    <hyperlink ref="A9" r:id="rId7" location="" tooltip="" display="NON Officielle  Speed holds Hand"/>
    <hyperlink ref="A10" r:id="rId8" location="" tooltip="" display="NON Officielle  Speed holds Foot"/>
  </hyperlinks>
  <pageMargins left="0.7" right="0.7" top="0.75" bottom="0.75" header="0.3" footer="0.3"/>
  <pageSetup firstPageNumber="1" fitToHeight="1" fitToWidth="1" scale="100" useFirstPageNumber="0" orientation="portrait" pageOrder="downThenOver"/>
  <headerFooter>
    <oddFooter>&amp;C&amp;"Helvetica Neue,Regular"&amp;12&amp;K000000&amp;P</oddFooter>
  </headerFooter>
  <drawing r:id="rId9"/>
</worksheet>
</file>

<file path=xl/worksheets/sheet2.xml><?xml version="1.0" encoding="utf-8"?>
<worksheet xmlns:r="http://schemas.openxmlformats.org/officeDocument/2006/relationships" xmlns="http://schemas.openxmlformats.org/spreadsheetml/2006/main">
  <sheetPr>
    <pageSetUpPr fitToPage="1"/>
  </sheetPr>
  <dimension ref="A1:BF87"/>
  <sheetViews>
    <sheetView workbookViewId="0" showGridLines="0" defaultGridColor="1"/>
  </sheetViews>
  <sheetFormatPr defaultColWidth="11.5" defaultRowHeight="13.2" customHeight="1" outlineLevelRow="0" outlineLevelCol="0"/>
  <cols>
    <col min="1" max="1" width="32.5" style="94" customWidth="1"/>
    <col min="2" max="2" width="21.6719" style="94" customWidth="1"/>
    <col min="3" max="3" width="13" style="94" customWidth="1"/>
    <col min="4" max="4" width="12.6719" style="94" customWidth="1"/>
    <col min="5" max="5" width="11.5" style="94" customWidth="1"/>
    <col min="6" max="6" width="11.3516" style="94" customWidth="1"/>
    <col min="7" max="7" width="9" style="94" customWidth="1"/>
    <col min="8" max="9" width="11.5" style="94" customWidth="1"/>
    <col min="10" max="10" width="9.17188" style="94" customWidth="1"/>
    <col min="11" max="12" width="11.5" style="94" customWidth="1"/>
    <col min="13" max="13" width="10.6719" style="94" customWidth="1"/>
    <col min="14" max="18" width="11.5" style="94" customWidth="1"/>
    <col min="19" max="19" width="10.3516" style="94" customWidth="1"/>
    <col min="20" max="20" width="16.1719" style="94" customWidth="1"/>
    <col min="21" max="21" width="10.1719" style="94" customWidth="1"/>
    <col min="22" max="22" width="9.67188" style="94" customWidth="1"/>
    <col min="23" max="40" width="11.5" style="94" customWidth="1"/>
    <col min="41" max="41" width="3.67188" style="94" customWidth="1"/>
    <col min="42" max="58" width="11.5" style="94" customWidth="1"/>
    <col min="59" max="16384" width="11.5" style="94" customWidth="1"/>
  </cols>
  <sheetData>
    <row r="1" ht="127.2" customHeight="1">
      <c r="A1" s="71"/>
      <c r="B1" s="71"/>
      <c r="C1" s="95"/>
      <c r="D1" s="95"/>
      <c r="E1" s="95"/>
      <c r="F1" s="96"/>
      <c r="G1" t="s" s="97">
        <v>73</v>
      </c>
      <c r="H1" s="98"/>
      <c r="I1" s="98"/>
      <c r="J1" s="98"/>
      <c r="K1" s="98"/>
      <c r="L1" s="98"/>
      <c r="M1" s="98"/>
      <c r="N1" s="98"/>
      <c r="O1" s="98"/>
      <c r="P1" s="98"/>
      <c r="Q1" s="98"/>
      <c r="R1" s="98"/>
      <c r="S1" s="98"/>
      <c r="T1" s="98"/>
      <c r="U1" s="98"/>
      <c r="V1" s="98"/>
      <c r="W1" s="98"/>
      <c r="X1" s="98"/>
      <c r="Y1" s="98"/>
      <c r="Z1" s="98"/>
      <c r="AA1" s="98"/>
      <c r="AB1" s="98"/>
      <c r="AC1" s="98"/>
      <c r="AD1" s="99"/>
      <c r="AE1" s="100"/>
      <c r="AF1" s="100"/>
      <c r="AG1" s="100"/>
      <c r="AH1" s="100"/>
      <c r="AI1" s="100"/>
      <c r="AJ1" s="100"/>
      <c r="AK1" s="100"/>
      <c r="AL1" s="100"/>
      <c r="AM1" s="100"/>
      <c r="AN1" s="3"/>
      <c r="AO1" s="100"/>
      <c r="AP1" s="100"/>
      <c r="AQ1" s="100"/>
      <c r="AR1" s="100"/>
      <c r="AS1" s="100"/>
      <c r="AT1" s="100"/>
      <c r="AU1" s="100"/>
      <c r="AV1" s="100"/>
      <c r="AW1" s="100"/>
      <c r="AX1" s="100"/>
      <c r="AY1" s="3"/>
      <c r="AZ1" s="3"/>
      <c r="BA1" s="3"/>
      <c r="BB1" s="3"/>
      <c r="BC1" s="3"/>
      <c r="BD1" s="3"/>
      <c r="BE1" s="3"/>
      <c r="BF1" s="3"/>
    </row>
    <row r="2" ht="83.4" customHeight="1">
      <c r="A2" t="s" s="101">
        <v>74</v>
      </c>
      <c r="B2" t="s" s="102">
        <v>75</v>
      </c>
      <c r="C2" t="s" s="102">
        <v>76</v>
      </c>
      <c r="D2" t="s" s="102">
        <v>77</v>
      </c>
      <c r="E2" t="s" s="102">
        <v>78</v>
      </c>
      <c r="F2" t="s" s="102">
        <v>79</v>
      </c>
      <c r="G2" t="s" s="103">
        <v>80</v>
      </c>
      <c r="H2" t="s" s="104">
        <v>81</v>
      </c>
      <c r="I2" t="s" s="105">
        <v>82</v>
      </c>
      <c r="J2" t="s" s="106">
        <v>83</v>
      </c>
      <c r="K2" t="s" s="107">
        <v>84</v>
      </c>
      <c r="L2" t="s" s="108">
        <v>85</v>
      </c>
      <c r="M2" t="s" s="109">
        <v>86</v>
      </c>
      <c r="N2" t="s" s="110">
        <v>87</v>
      </c>
      <c r="O2" t="s" s="111">
        <v>88</v>
      </c>
      <c r="P2" t="s" s="112">
        <v>89</v>
      </c>
      <c r="Q2" t="s" s="113">
        <v>90</v>
      </c>
      <c r="R2" t="s" s="114">
        <v>91</v>
      </c>
      <c r="S2" t="s" s="102">
        <v>92</v>
      </c>
      <c r="T2" t="s" s="115">
        <v>12</v>
      </c>
      <c r="U2" t="s" s="116">
        <v>93</v>
      </c>
      <c r="V2" t="s" s="117">
        <v>94</v>
      </c>
      <c r="W2" t="s" s="117">
        <v>95</v>
      </c>
      <c r="X2" t="s" s="117">
        <v>96</v>
      </c>
      <c r="Y2" t="s" s="117">
        <v>97</v>
      </c>
      <c r="Z2" t="s" s="117">
        <v>98</v>
      </c>
      <c r="AA2" t="s" s="117">
        <v>99</v>
      </c>
      <c r="AB2" t="s" s="118">
        <v>100</v>
      </c>
      <c r="AC2" s="119"/>
      <c r="AD2" t="s" s="120">
        <v>101</v>
      </c>
      <c r="AE2" t="s" s="120">
        <v>102</v>
      </c>
      <c r="AF2" t="s" s="120">
        <v>103</v>
      </c>
      <c r="AG2" t="s" s="120">
        <v>104</v>
      </c>
      <c r="AH2" t="s" s="120">
        <v>105</v>
      </c>
      <c r="AI2" t="s" s="120">
        <v>106</v>
      </c>
      <c r="AJ2" t="s" s="120">
        <v>107</v>
      </c>
      <c r="AK2" t="s" s="120">
        <v>108</v>
      </c>
      <c r="AL2" t="s" s="120">
        <v>109</v>
      </c>
      <c r="AM2" t="s" s="120">
        <v>58</v>
      </c>
      <c r="AN2" s="121"/>
      <c r="AO2" t="s" s="120">
        <v>101</v>
      </c>
      <c r="AP2" t="s" s="120">
        <v>102</v>
      </c>
      <c r="AQ2" t="s" s="120">
        <v>103</v>
      </c>
      <c r="AR2" t="s" s="120">
        <v>104</v>
      </c>
      <c r="AS2" t="s" s="120">
        <v>105</v>
      </c>
      <c r="AT2" t="s" s="120">
        <v>106</v>
      </c>
      <c r="AU2" t="s" s="120">
        <v>107</v>
      </c>
      <c r="AV2" t="s" s="120">
        <v>108</v>
      </c>
      <c r="AW2" t="s" s="120">
        <v>109</v>
      </c>
      <c r="AX2" t="s" s="120">
        <v>58</v>
      </c>
      <c r="AY2" t="s" s="122">
        <v>66</v>
      </c>
      <c r="AZ2" t="s" s="123">
        <v>67</v>
      </c>
      <c r="BA2" t="s" s="123">
        <v>68</v>
      </c>
      <c r="BB2" s="124"/>
      <c r="BC2" s="124"/>
      <c r="BD2" s="124"/>
      <c r="BE2" s="124"/>
      <c r="BF2" s="3"/>
    </row>
    <row r="3" ht="16.5" customHeight="1">
      <c r="A3" t="s" s="125">
        <v>110</v>
      </c>
      <c r="B3" t="s" s="126">
        <v>65</v>
      </c>
      <c r="C3" t="s" s="127">
        <v>111</v>
      </c>
      <c r="D3" t="s" s="128">
        <v>112</v>
      </c>
      <c r="E3" s="129">
        <v>10</v>
      </c>
      <c r="F3" s="130">
        <v>180</v>
      </c>
      <c r="G3" s="131">
        <v>0</v>
      </c>
      <c r="H3" s="132">
        <v>0</v>
      </c>
      <c r="I3" s="133">
        <v>0</v>
      </c>
      <c r="J3" s="134">
        <v>0</v>
      </c>
      <c r="K3" s="135">
        <v>0</v>
      </c>
      <c r="L3" s="136">
        <v>0</v>
      </c>
      <c r="M3" s="137">
        <v>0</v>
      </c>
      <c r="N3" s="138">
        <v>0</v>
      </c>
      <c r="O3" s="139">
        <v>0</v>
      </c>
      <c r="P3" s="140">
        <v>0</v>
      </c>
      <c r="Q3" s="141">
        <v>0</v>
      </c>
      <c r="R3" s="142">
        <v>0</v>
      </c>
      <c r="S3" s="143">
        <f>SUM(G3:R3)*F3</f>
        <v>0</v>
      </c>
      <c r="T3" s="144">
        <f>SUM(G3:R3)*E3</f>
        <v>0</v>
      </c>
      <c r="U3" s="145">
        <f>SUM(G3:R3)</f>
        <v>0</v>
      </c>
      <c r="V3" s="146"/>
      <c r="W3" s="146"/>
      <c r="X3" s="146"/>
      <c r="Y3" s="145">
        <f>$U3*10</f>
        <v>0</v>
      </c>
      <c r="Z3" s="146"/>
      <c r="AA3" s="146"/>
      <c r="AB3" s="146"/>
      <c r="AC3" s="42"/>
      <c r="AD3" s="146"/>
      <c r="AE3" s="147">
        <v>10</v>
      </c>
      <c r="AF3" s="146"/>
      <c r="AG3" s="146"/>
      <c r="AH3" s="146"/>
      <c r="AI3" s="146"/>
      <c r="AJ3" s="146"/>
      <c r="AK3" s="146"/>
      <c r="AL3" s="146"/>
      <c r="AM3" s="147">
        <v>20</v>
      </c>
      <c r="AN3" s="121"/>
      <c r="AO3" t="s" s="148">
        <f>IF(AD3="","",$U3*AD3)</f>
      </c>
      <c r="AP3" s="147">
        <f>IF(AE3="","",$U3*AE3)</f>
        <v>0</v>
      </c>
      <c r="AQ3" t="s" s="148">
        <f>IF(AF3="","",$U3*AF3)</f>
      </c>
      <c r="AR3" t="s" s="148">
        <f>IF(AG3="","",$U3*AG3)</f>
      </c>
      <c r="AS3" t="s" s="148">
        <f>IF(AH3="","",$U3*AH3)</f>
      </c>
      <c r="AT3" t="s" s="148">
        <f>IF(AI3="","",$U3*AI3)</f>
      </c>
      <c r="AU3" t="s" s="148">
        <f>IF(AJ3="","",$U3*AJ3)</f>
      </c>
      <c r="AV3" t="s" s="148">
        <f>IF(AK3="","",$U3*AK3)</f>
      </c>
      <c r="AW3" t="s" s="148">
        <f>IF(AL3="","",$U3*AL3)</f>
      </c>
      <c r="AX3" s="147">
        <f>IF(AM3="","",$U3*AM3)</f>
        <v>0</v>
      </c>
      <c r="AY3" s="149"/>
      <c r="AZ3" s="150"/>
      <c r="BA3" s="150"/>
      <c r="BB3" s="151"/>
      <c r="BC3" s="151"/>
      <c r="BD3" s="151"/>
      <c r="BE3" s="151"/>
      <c r="BF3" s="3"/>
    </row>
    <row r="4" ht="16.5" customHeight="1">
      <c r="A4" t="s" s="152">
        <v>113</v>
      </c>
      <c r="B4" t="s" s="126">
        <v>114</v>
      </c>
      <c r="C4" t="s" s="127">
        <v>111</v>
      </c>
      <c r="D4" t="s" s="128">
        <v>112</v>
      </c>
      <c r="E4" s="129">
        <v>10</v>
      </c>
      <c r="F4" s="130">
        <v>85</v>
      </c>
      <c r="G4" s="131">
        <v>0</v>
      </c>
      <c r="H4" s="132">
        <v>0</v>
      </c>
      <c r="I4" s="133">
        <v>0</v>
      </c>
      <c r="J4" s="134">
        <v>0</v>
      </c>
      <c r="K4" s="135">
        <v>0</v>
      </c>
      <c r="L4" s="136">
        <v>0</v>
      </c>
      <c r="M4" s="137">
        <v>0</v>
      </c>
      <c r="N4" s="138">
        <v>0</v>
      </c>
      <c r="O4" s="139">
        <v>0</v>
      </c>
      <c r="P4" s="140">
        <v>0</v>
      </c>
      <c r="Q4" s="141">
        <v>0</v>
      </c>
      <c r="R4" s="142">
        <v>0</v>
      </c>
      <c r="S4" s="143">
        <f>SUM(G4:R4)*F4</f>
        <v>0</v>
      </c>
      <c r="T4" s="144">
        <f>SUM(G4:R4)*E4</f>
        <v>0</v>
      </c>
      <c r="U4" s="145">
        <f>SUM(G4:R4)</f>
        <v>0</v>
      </c>
      <c r="V4" s="146"/>
      <c r="W4" s="146"/>
      <c r="X4" s="145">
        <f>$U4*5</f>
        <v>0</v>
      </c>
      <c r="Y4" s="145">
        <f>$U4*5</f>
        <v>0</v>
      </c>
      <c r="Z4" s="146"/>
      <c r="AA4" s="146"/>
      <c r="AB4" s="146"/>
      <c r="AC4" s="42"/>
      <c r="AD4" s="146"/>
      <c r="AE4" s="147">
        <v>10</v>
      </c>
      <c r="AF4" s="146"/>
      <c r="AG4" s="146"/>
      <c r="AH4" s="146"/>
      <c r="AI4" s="146"/>
      <c r="AJ4" s="146"/>
      <c r="AK4" s="146"/>
      <c r="AL4" s="146"/>
      <c r="AM4" s="147">
        <v>20</v>
      </c>
      <c r="AN4" s="121"/>
      <c r="AO4" t="s" s="148">
        <f>IF(AD4="","",$U4*AD4)</f>
      </c>
      <c r="AP4" s="147">
        <f>IF(AE4="","",$U4*AE4)</f>
        <v>0</v>
      </c>
      <c r="AQ4" t="s" s="148">
        <f>IF(AF4="","",$U4*AF4)</f>
      </c>
      <c r="AR4" t="s" s="148">
        <f>IF(AG4="","",$U4*AG4)</f>
      </c>
      <c r="AS4" t="s" s="148">
        <f>IF(AH4="","",$U4*AH4)</f>
      </c>
      <c r="AT4" t="s" s="148">
        <f>IF(AI4="","",$U4*AI4)</f>
      </c>
      <c r="AU4" t="s" s="148">
        <f>IF(AJ4="","",$U4*AJ4)</f>
      </c>
      <c r="AV4" t="s" s="148">
        <f>IF(AK4="","",$U4*AK4)</f>
      </c>
      <c r="AW4" t="s" s="148">
        <f>IF(AL4="","",$U4*AL4)</f>
      </c>
      <c r="AX4" s="147">
        <f>IF(AM4="","",$U4*AM4)</f>
        <v>0</v>
      </c>
      <c r="AY4" s="149"/>
      <c r="AZ4" s="150"/>
      <c r="BA4" s="150"/>
      <c r="BB4" s="151"/>
      <c r="BC4" s="151"/>
      <c r="BD4" s="151"/>
      <c r="BE4" s="151"/>
      <c r="BF4" s="3"/>
    </row>
    <row r="5" ht="16.5" customHeight="1">
      <c r="A5" t="s" s="152">
        <v>115</v>
      </c>
      <c r="B5" t="s" s="126">
        <v>66</v>
      </c>
      <c r="C5" t="s" s="127">
        <v>111</v>
      </c>
      <c r="D5" t="s" s="128">
        <v>116</v>
      </c>
      <c r="E5" s="129">
        <v>3</v>
      </c>
      <c r="F5" s="130">
        <v>130</v>
      </c>
      <c r="G5" s="131">
        <v>0</v>
      </c>
      <c r="H5" s="132">
        <v>0</v>
      </c>
      <c r="I5" s="133">
        <v>0</v>
      </c>
      <c r="J5" s="134">
        <v>0</v>
      </c>
      <c r="K5" s="135">
        <v>0</v>
      </c>
      <c r="L5" s="136">
        <v>0</v>
      </c>
      <c r="M5" s="137">
        <v>0</v>
      </c>
      <c r="N5" s="138">
        <v>0</v>
      </c>
      <c r="O5" s="139">
        <v>0</v>
      </c>
      <c r="P5" s="140">
        <v>0</v>
      </c>
      <c r="Q5" s="141">
        <v>0</v>
      </c>
      <c r="R5" s="142">
        <v>0</v>
      </c>
      <c r="S5" s="143">
        <f>SUM(G5:R5)*F5</f>
        <v>0</v>
      </c>
      <c r="T5" s="144">
        <f>SUM(G5:R5)*E5</f>
        <v>0</v>
      </c>
      <c r="U5" s="145">
        <f>SUM(G5:R5)</f>
        <v>0</v>
      </c>
      <c r="V5" s="146"/>
      <c r="W5" s="146"/>
      <c r="X5" s="146"/>
      <c r="Y5" s="146"/>
      <c r="Z5" s="145">
        <f>$U5*3</f>
        <v>0</v>
      </c>
      <c r="AA5" s="146"/>
      <c r="AB5" s="146"/>
      <c r="AC5" s="42"/>
      <c r="AD5" s="146"/>
      <c r="AE5" s="146"/>
      <c r="AF5" s="146"/>
      <c r="AG5" s="146"/>
      <c r="AH5" s="146"/>
      <c r="AI5" s="146"/>
      <c r="AJ5" s="146"/>
      <c r="AK5" s="146"/>
      <c r="AL5" s="146"/>
      <c r="AM5" s="147">
        <v>9</v>
      </c>
      <c r="AN5" s="121"/>
      <c r="AO5" t="s" s="148">
        <f>IF(AD5="","",$U5*AD5)</f>
      </c>
      <c r="AP5" t="s" s="148">
        <f>IF(AE5="","",$U5*AE5)</f>
      </c>
      <c r="AQ5" t="s" s="148">
        <f>IF(AF5="","",$U5*AF5)</f>
      </c>
      <c r="AR5" t="s" s="148">
        <f>IF(AG5="","",$U5*AG5)</f>
      </c>
      <c r="AS5" t="s" s="148">
        <f>IF(AH5="","",$U5*AH5)</f>
      </c>
      <c r="AT5" t="s" s="148">
        <f>IF(AI5="","",$U5*AI5)</f>
      </c>
      <c r="AU5" t="s" s="148">
        <f>IF(AJ5="","",$U5*AJ5)</f>
      </c>
      <c r="AV5" t="s" s="148">
        <f>IF(AK5="","",$U5*AK5)</f>
      </c>
      <c r="AW5" t="s" s="148">
        <f>IF(AL5="","",$U5*AL5)</f>
      </c>
      <c r="AX5" s="147">
        <f>IF(AM5="","",$U5*AM5)</f>
        <v>0</v>
      </c>
      <c r="AY5" s="149"/>
      <c r="AZ5" s="150"/>
      <c r="BA5" s="150"/>
      <c r="BB5" s="151"/>
      <c r="BC5" s="151"/>
      <c r="BD5" s="151"/>
      <c r="BE5" s="151"/>
      <c r="BF5" s="3"/>
    </row>
    <row r="6" ht="16.5" customHeight="1">
      <c r="A6" t="s" s="152">
        <v>117</v>
      </c>
      <c r="B6" t="s" s="126">
        <v>63</v>
      </c>
      <c r="C6" t="s" s="127">
        <v>111</v>
      </c>
      <c r="D6" t="s" s="128">
        <v>118</v>
      </c>
      <c r="E6" s="129">
        <v>10</v>
      </c>
      <c r="F6" s="130">
        <v>50</v>
      </c>
      <c r="G6" s="131">
        <v>0</v>
      </c>
      <c r="H6" s="132">
        <v>0</v>
      </c>
      <c r="I6" s="133">
        <v>0</v>
      </c>
      <c r="J6" s="134">
        <v>0</v>
      </c>
      <c r="K6" s="135">
        <v>0</v>
      </c>
      <c r="L6" s="136">
        <v>0</v>
      </c>
      <c r="M6" s="137">
        <v>0</v>
      </c>
      <c r="N6" s="138">
        <v>0</v>
      </c>
      <c r="O6" s="139">
        <v>0</v>
      </c>
      <c r="P6" s="140">
        <v>0</v>
      </c>
      <c r="Q6" s="141">
        <v>0</v>
      </c>
      <c r="R6" s="142">
        <v>0</v>
      </c>
      <c r="S6" s="143">
        <f>SUM(G6:R6)*F6</f>
        <v>0</v>
      </c>
      <c r="T6" s="144">
        <f>SUM(G6:R6)*E6</f>
        <v>0</v>
      </c>
      <c r="U6" s="145">
        <f>SUM(G6:R6)</f>
        <v>0</v>
      </c>
      <c r="V6" s="146"/>
      <c r="W6" s="145">
        <f>$U6*10</f>
        <v>0</v>
      </c>
      <c r="X6" s="146"/>
      <c r="Y6" s="146"/>
      <c r="Z6" s="146"/>
      <c r="AA6" s="146"/>
      <c r="AB6" s="146"/>
      <c r="AC6" s="42"/>
      <c r="AD6" s="146"/>
      <c r="AE6" s="146"/>
      <c r="AF6" s="146"/>
      <c r="AG6" s="146"/>
      <c r="AH6" s="146"/>
      <c r="AI6" s="146"/>
      <c r="AJ6" s="146"/>
      <c r="AK6" s="146"/>
      <c r="AL6" s="146"/>
      <c r="AM6" s="147">
        <v>20</v>
      </c>
      <c r="AN6" s="121"/>
      <c r="AO6" t="s" s="148">
        <f>IF(AD6="","",$U6*AD6)</f>
      </c>
      <c r="AP6" t="s" s="148">
        <f>IF(AE6="","",$U6*AE6)</f>
      </c>
      <c r="AQ6" t="s" s="148">
        <f>IF(AF6="","",$U6*AF6)</f>
      </c>
      <c r="AR6" t="s" s="148">
        <f>IF(AG6="","",$U6*AG6)</f>
      </c>
      <c r="AS6" t="s" s="148">
        <f>IF(AH6="","",$U6*AH6)</f>
      </c>
      <c r="AT6" t="s" s="148">
        <f>IF(AI6="","",$U6*AI6)</f>
      </c>
      <c r="AU6" t="s" s="148">
        <f>IF(AJ6="","",$U6*AJ6)</f>
      </c>
      <c r="AV6" t="s" s="148">
        <f>IF(AK6="","",$U6*AK6)</f>
      </c>
      <c r="AW6" t="s" s="148">
        <f>IF(AL6="","",$U6*AL6)</f>
      </c>
      <c r="AX6" s="147">
        <f>IF(AM6="","",$U6*AM6)</f>
        <v>0</v>
      </c>
      <c r="AY6" s="149"/>
      <c r="AZ6" s="150"/>
      <c r="BA6" s="150"/>
      <c r="BB6" s="151"/>
      <c r="BC6" s="151"/>
      <c r="BD6" s="151"/>
      <c r="BE6" s="151"/>
      <c r="BF6" s="3"/>
    </row>
    <row r="7" ht="16.5" customHeight="1">
      <c r="A7" t="s" s="152">
        <v>119</v>
      </c>
      <c r="B7" t="s" s="126">
        <v>63</v>
      </c>
      <c r="C7" t="s" s="127">
        <v>111</v>
      </c>
      <c r="D7" t="s" s="128">
        <v>118</v>
      </c>
      <c r="E7" s="129">
        <v>10</v>
      </c>
      <c r="F7" s="130">
        <v>50</v>
      </c>
      <c r="G7" s="131">
        <v>0</v>
      </c>
      <c r="H7" s="132">
        <v>0</v>
      </c>
      <c r="I7" s="133">
        <v>0</v>
      </c>
      <c r="J7" s="134">
        <v>0</v>
      </c>
      <c r="K7" s="135">
        <v>0</v>
      </c>
      <c r="L7" s="136">
        <v>0</v>
      </c>
      <c r="M7" s="137">
        <v>0</v>
      </c>
      <c r="N7" s="138">
        <v>0</v>
      </c>
      <c r="O7" s="139">
        <v>0</v>
      </c>
      <c r="P7" s="140">
        <v>0</v>
      </c>
      <c r="Q7" s="141">
        <v>0</v>
      </c>
      <c r="R7" s="142">
        <v>0</v>
      </c>
      <c r="S7" s="143">
        <f>SUM(G7:R7)*F7</f>
        <v>0</v>
      </c>
      <c r="T7" s="144">
        <f>SUM(G7:R7)*E7</f>
        <v>0</v>
      </c>
      <c r="U7" s="145">
        <f>SUM(G7:R7)</f>
        <v>0</v>
      </c>
      <c r="V7" s="146"/>
      <c r="W7" s="145">
        <f>$U7*10</f>
        <v>0</v>
      </c>
      <c r="X7" s="146"/>
      <c r="Y7" s="146"/>
      <c r="Z7" s="146"/>
      <c r="AA7" s="146"/>
      <c r="AB7" s="146"/>
      <c r="AC7" s="42"/>
      <c r="AD7" s="146"/>
      <c r="AE7" s="146"/>
      <c r="AF7" s="146"/>
      <c r="AG7" s="146"/>
      <c r="AH7" s="146"/>
      <c r="AI7" s="146"/>
      <c r="AJ7" s="146"/>
      <c r="AK7" s="146"/>
      <c r="AL7" s="146"/>
      <c r="AM7" s="147">
        <v>20</v>
      </c>
      <c r="AN7" s="121"/>
      <c r="AO7" t="s" s="148">
        <f>IF(AD7="","",$U7*AD7)</f>
      </c>
      <c r="AP7" t="s" s="148">
        <f>IF(AE7="","",$U7*AE7)</f>
      </c>
      <c r="AQ7" t="s" s="148">
        <f>IF(AF7="","",$U7*AF7)</f>
      </c>
      <c r="AR7" t="s" s="148">
        <f>IF(AG7="","",$U7*AG7)</f>
      </c>
      <c r="AS7" t="s" s="148">
        <f>IF(AH7="","",$U7*AH7)</f>
      </c>
      <c r="AT7" t="s" s="148">
        <f>IF(AI7="","",$U7*AI7)</f>
      </c>
      <c r="AU7" t="s" s="148">
        <f>IF(AJ7="","",$U7*AJ7)</f>
      </c>
      <c r="AV7" t="s" s="148">
        <f>IF(AK7="","",$U7*AK7)</f>
      </c>
      <c r="AW7" t="s" s="148">
        <f>IF(AL7="","",$U7*AL7)</f>
      </c>
      <c r="AX7" s="147">
        <f>IF(AM7="","",$U7*AM7)</f>
        <v>0</v>
      </c>
      <c r="AY7" s="149"/>
      <c r="AZ7" s="150"/>
      <c r="BA7" s="150"/>
      <c r="BB7" s="151"/>
      <c r="BC7" s="151"/>
      <c r="BD7" s="151"/>
      <c r="BE7" s="151"/>
      <c r="BF7" s="3"/>
    </row>
    <row r="8" ht="16.5" customHeight="1">
      <c r="A8" t="s" s="152">
        <v>120</v>
      </c>
      <c r="B8" t="s" s="126">
        <v>65</v>
      </c>
      <c r="C8" t="s" s="127">
        <v>111</v>
      </c>
      <c r="D8" t="s" s="128">
        <v>112</v>
      </c>
      <c r="E8" s="129">
        <v>10</v>
      </c>
      <c r="F8" s="130">
        <v>85</v>
      </c>
      <c r="G8" s="131">
        <v>0</v>
      </c>
      <c r="H8" s="132">
        <v>0</v>
      </c>
      <c r="I8" s="133">
        <v>0</v>
      </c>
      <c r="J8" s="134">
        <v>0</v>
      </c>
      <c r="K8" s="135">
        <v>0</v>
      </c>
      <c r="L8" s="136">
        <v>0</v>
      </c>
      <c r="M8" s="137">
        <v>0</v>
      </c>
      <c r="N8" s="138">
        <v>0</v>
      </c>
      <c r="O8" s="139">
        <v>0</v>
      </c>
      <c r="P8" s="140">
        <v>0</v>
      </c>
      <c r="Q8" s="141">
        <v>0</v>
      </c>
      <c r="R8" s="142">
        <v>0</v>
      </c>
      <c r="S8" s="143">
        <f>SUM(G8:R8)*F8</f>
        <v>0</v>
      </c>
      <c r="T8" s="144">
        <f>SUM(G8:R8)*E8</f>
        <v>0</v>
      </c>
      <c r="U8" s="145">
        <f>SUM(G8:R8)</f>
        <v>0</v>
      </c>
      <c r="V8" s="146"/>
      <c r="W8" s="146"/>
      <c r="X8" s="146"/>
      <c r="Y8" s="145">
        <f>$U8*10</f>
        <v>0</v>
      </c>
      <c r="Z8" s="146"/>
      <c r="AA8" s="146"/>
      <c r="AB8" s="146"/>
      <c r="AC8" s="42"/>
      <c r="AD8" s="146"/>
      <c r="AE8" s="147">
        <v>10</v>
      </c>
      <c r="AF8" s="146"/>
      <c r="AG8" s="146"/>
      <c r="AH8" s="146"/>
      <c r="AI8" s="146"/>
      <c r="AJ8" s="146"/>
      <c r="AK8" s="146"/>
      <c r="AL8" s="146"/>
      <c r="AM8" s="147">
        <v>20</v>
      </c>
      <c r="AN8" s="121"/>
      <c r="AO8" t="s" s="148">
        <f>IF(AD8="","",$U8*AD8)</f>
      </c>
      <c r="AP8" s="147">
        <f>IF(AE8="","",$U8*AE8)</f>
        <v>0</v>
      </c>
      <c r="AQ8" t="s" s="148">
        <f>IF(AF8="","",$U8*AF8)</f>
      </c>
      <c r="AR8" t="s" s="148">
        <f>IF(AG8="","",$U8*AG8)</f>
      </c>
      <c r="AS8" t="s" s="148">
        <f>IF(AH8="","",$U8*AH8)</f>
      </c>
      <c r="AT8" t="s" s="148">
        <f>IF(AI8="","",$U8*AI8)</f>
      </c>
      <c r="AU8" t="s" s="148">
        <f>IF(AJ8="","",$U8*AJ8)</f>
      </c>
      <c r="AV8" t="s" s="148">
        <f>IF(AK8="","",$U8*AK8)</f>
      </c>
      <c r="AW8" t="s" s="148">
        <f>IF(AL8="","",$U8*AL8)</f>
      </c>
      <c r="AX8" s="147">
        <f>IF(AM8="","",$U8*AM8)</f>
        <v>0</v>
      </c>
      <c r="AY8" s="149"/>
      <c r="AZ8" s="150"/>
      <c r="BA8" s="150"/>
      <c r="BB8" s="151"/>
      <c r="BC8" s="151"/>
      <c r="BD8" s="151"/>
      <c r="BE8" s="151"/>
      <c r="BF8" s="3"/>
    </row>
    <row r="9" ht="16.5" customHeight="1">
      <c r="A9" t="s" s="152">
        <v>121</v>
      </c>
      <c r="B9" t="s" s="126">
        <v>122</v>
      </c>
      <c r="C9" t="s" s="127">
        <v>111</v>
      </c>
      <c r="D9" t="s" s="128">
        <v>123</v>
      </c>
      <c r="E9" s="129">
        <v>5</v>
      </c>
      <c r="F9" s="130">
        <v>190</v>
      </c>
      <c r="G9" s="131">
        <v>0</v>
      </c>
      <c r="H9" s="132">
        <v>0</v>
      </c>
      <c r="I9" s="133">
        <v>0</v>
      </c>
      <c r="J9" s="134">
        <v>0</v>
      </c>
      <c r="K9" s="135">
        <v>0</v>
      </c>
      <c r="L9" s="136">
        <v>0</v>
      </c>
      <c r="M9" s="137">
        <v>0</v>
      </c>
      <c r="N9" s="138">
        <v>0</v>
      </c>
      <c r="O9" s="139">
        <v>0</v>
      </c>
      <c r="P9" s="140">
        <v>0</v>
      </c>
      <c r="Q9" s="141">
        <v>0</v>
      </c>
      <c r="R9" s="142">
        <v>0</v>
      </c>
      <c r="S9" s="143">
        <f>SUM(G9:R9)*F9</f>
        <v>0</v>
      </c>
      <c r="T9" s="144">
        <f>SUM(G9:R9)*E9</f>
        <v>0</v>
      </c>
      <c r="U9" s="145">
        <f>SUM(G9:R9)</f>
        <v>0</v>
      </c>
      <c r="V9" s="146"/>
      <c r="W9" s="146"/>
      <c r="X9" s="146"/>
      <c r="Y9" s="145">
        <f>$U9*3</f>
        <v>0</v>
      </c>
      <c r="Z9" s="145">
        <f>$U9*2</f>
        <v>0</v>
      </c>
      <c r="AA9" s="146"/>
      <c r="AB9" s="146"/>
      <c r="AC9" s="42"/>
      <c r="AD9" s="146"/>
      <c r="AE9" s="147">
        <v>5</v>
      </c>
      <c r="AF9" s="146"/>
      <c r="AG9" s="146"/>
      <c r="AH9" s="146"/>
      <c r="AI9" s="146"/>
      <c r="AJ9" s="146"/>
      <c r="AK9" s="146"/>
      <c r="AL9" s="146"/>
      <c r="AM9" s="147">
        <v>10</v>
      </c>
      <c r="AN9" s="121"/>
      <c r="AO9" t="s" s="148">
        <f>IF(AD9="","",$U9*AD9)</f>
      </c>
      <c r="AP9" s="147">
        <f>IF(AE9="","",$U9*AE9)</f>
        <v>0</v>
      </c>
      <c r="AQ9" t="s" s="148">
        <f>IF(AF9="","",$U9*AF9)</f>
      </c>
      <c r="AR9" t="s" s="148">
        <f>IF(AG9="","",$U9*AG9)</f>
      </c>
      <c r="AS9" t="s" s="148">
        <f>IF(AH9="","",$U9*AH9)</f>
      </c>
      <c r="AT9" t="s" s="148">
        <f>IF(AI9="","",$U9*AI9)</f>
      </c>
      <c r="AU9" t="s" s="148">
        <f>IF(AJ9="","",$U9*AJ9)</f>
      </c>
      <c r="AV9" t="s" s="148">
        <f>IF(AK9="","",$U9*AK9)</f>
      </c>
      <c r="AW9" t="s" s="148">
        <f>IF(AL9="","",$U9*AL9)</f>
      </c>
      <c r="AX9" s="147">
        <f>IF(AM9="","",$U9*AM9)</f>
        <v>0</v>
      </c>
      <c r="AY9" s="149"/>
      <c r="AZ9" s="150"/>
      <c r="BA9" s="150"/>
      <c r="BB9" s="151"/>
      <c r="BC9" s="151"/>
      <c r="BD9" s="151"/>
      <c r="BE9" s="151"/>
      <c r="BF9" s="3"/>
    </row>
    <row r="10" ht="16.5" customHeight="1">
      <c r="A10" t="s" s="152">
        <v>124</v>
      </c>
      <c r="B10" t="s" s="126">
        <v>66</v>
      </c>
      <c r="C10" t="s" s="127">
        <v>111</v>
      </c>
      <c r="D10" t="s" s="128">
        <v>123</v>
      </c>
      <c r="E10" s="129">
        <v>5</v>
      </c>
      <c r="F10" s="130">
        <v>225</v>
      </c>
      <c r="G10" s="131">
        <v>0</v>
      </c>
      <c r="H10" s="132">
        <v>0</v>
      </c>
      <c r="I10" s="133">
        <v>0</v>
      </c>
      <c r="J10" s="134">
        <v>0</v>
      </c>
      <c r="K10" s="135">
        <v>0</v>
      </c>
      <c r="L10" s="136">
        <v>0</v>
      </c>
      <c r="M10" s="137">
        <v>0</v>
      </c>
      <c r="N10" s="138">
        <v>0</v>
      </c>
      <c r="O10" s="139">
        <v>0</v>
      </c>
      <c r="P10" s="140">
        <v>0</v>
      </c>
      <c r="Q10" s="141">
        <v>0</v>
      </c>
      <c r="R10" s="142">
        <v>0</v>
      </c>
      <c r="S10" s="143">
        <f>SUM(G10:R10)*F10</f>
        <v>0</v>
      </c>
      <c r="T10" s="144">
        <f>SUM(G10:R10)*E10</f>
        <v>0</v>
      </c>
      <c r="U10" s="145">
        <f>SUM(G10:R10)</f>
        <v>0</v>
      </c>
      <c r="V10" s="146"/>
      <c r="W10" s="146"/>
      <c r="X10" s="146"/>
      <c r="Y10" s="146"/>
      <c r="Z10" s="145">
        <f>$U10*5</f>
        <v>0</v>
      </c>
      <c r="AA10" s="146"/>
      <c r="AB10" s="146"/>
      <c r="AC10" s="42"/>
      <c r="AD10" s="146"/>
      <c r="AE10" s="147">
        <v>2</v>
      </c>
      <c r="AF10" s="147">
        <v>3</v>
      </c>
      <c r="AG10" s="146"/>
      <c r="AH10" s="146"/>
      <c r="AI10" s="146"/>
      <c r="AJ10" s="146"/>
      <c r="AK10" s="146"/>
      <c r="AL10" s="146"/>
      <c r="AM10" s="147">
        <v>10</v>
      </c>
      <c r="AN10" s="121"/>
      <c r="AO10" t="s" s="148">
        <f>IF(AD10="","",$U10*AD10)</f>
      </c>
      <c r="AP10" s="147">
        <f>IF(AE10="","",$U10*AE10)</f>
        <v>0</v>
      </c>
      <c r="AQ10" s="147">
        <f>IF(AF10="","",$U10*AF10)</f>
        <v>0</v>
      </c>
      <c r="AR10" t="s" s="148">
        <f>IF(AG10="","",$U10*AG10)</f>
      </c>
      <c r="AS10" t="s" s="148">
        <f>IF(AH10="","",$U10*AH10)</f>
      </c>
      <c r="AT10" t="s" s="148">
        <f>IF(AI10="","",$U10*AI10)</f>
      </c>
      <c r="AU10" t="s" s="148">
        <f>IF(AJ10="","",$U10*AJ10)</f>
      </c>
      <c r="AV10" t="s" s="148">
        <f>IF(AK10="","",$U10*AK10)</f>
      </c>
      <c r="AW10" t="s" s="148">
        <f>IF(AL10="","",$U10*AL10)</f>
      </c>
      <c r="AX10" s="147">
        <f>IF(AM10="","",$U10*AM10)</f>
        <v>0</v>
      </c>
      <c r="AY10" s="149"/>
      <c r="AZ10" s="150"/>
      <c r="BA10" s="150"/>
      <c r="BB10" s="151"/>
      <c r="BC10" s="151"/>
      <c r="BD10" s="151"/>
      <c r="BE10" s="151"/>
      <c r="BF10" s="3"/>
    </row>
    <row r="11" ht="16.5" customHeight="1">
      <c r="A11" t="s" s="152">
        <v>125</v>
      </c>
      <c r="B11" t="s" s="126">
        <v>67</v>
      </c>
      <c r="C11" t="s" s="127">
        <v>111</v>
      </c>
      <c r="D11" t="s" s="128">
        <v>126</v>
      </c>
      <c r="E11" s="129">
        <v>1</v>
      </c>
      <c r="F11" s="130">
        <v>90</v>
      </c>
      <c r="G11" s="131">
        <v>0</v>
      </c>
      <c r="H11" s="132">
        <v>0</v>
      </c>
      <c r="I11" s="133">
        <v>0</v>
      </c>
      <c r="J11" s="134">
        <v>0</v>
      </c>
      <c r="K11" s="135">
        <v>0</v>
      </c>
      <c r="L11" s="136">
        <v>0</v>
      </c>
      <c r="M11" s="137">
        <v>0</v>
      </c>
      <c r="N11" s="138">
        <v>0</v>
      </c>
      <c r="O11" s="139">
        <v>0</v>
      </c>
      <c r="P11" s="140">
        <v>0</v>
      </c>
      <c r="Q11" s="141">
        <v>0</v>
      </c>
      <c r="R11" s="142">
        <v>0</v>
      </c>
      <c r="S11" s="143">
        <f>SUM(G11:R11)*F11</f>
        <v>0</v>
      </c>
      <c r="T11" s="144">
        <f>SUM(G11:R11)*E11</f>
        <v>0</v>
      </c>
      <c r="U11" s="145">
        <f>SUM(G11:R11)</f>
        <v>0</v>
      </c>
      <c r="V11" s="146"/>
      <c r="W11" s="146"/>
      <c r="X11" s="146"/>
      <c r="Y11" s="146"/>
      <c r="Z11" s="146"/>
      <c r="AA11" s="145">
        <f>$U11*1</f>
        <v>0</v>
      </c>
      <c r="AB11" s="146"/>
      <c r="AC11" s="42"/>
      <c r="AD11" s="146"/>
      <c r="AE11" s="146"/>
      <c r="AF11" s="146"/>
      <c r="AG11" s="146"/>
      <c r="AH11" s="146"/>
      <c r="AI11" s="146"/>
      <c r="AJ11" s="146"/>
      <c r="AK11" s="146"/>
      <c r="AL11" s="146"/>
      <c r="AM11" s="147">
        <v>3</v>
      </c>
      <c r="AN11" s="121"/>
      <c r="AO11" t="s" s="148">
        <f>IF(AD11="","",$U11*AD11)</f>
      </c>
      <c r="AP11" t="s" s="148">
        <f>IF(AE11="","",$U11*AE11)</f>
      </c>
      <c r="AQ11" t="s" s="148">
        <f>IF(AF11="","",$U11*AF11)</f>
      </c>
      <c r="AR11" t="s" s="148">
        <f>IF(AG11="","",$U11*AG11)</f>
      </c>
      <c r="AS11" t="s" s="148">
        <f>IF(AH11="","",$U11*AH11)</f>
      </c>
      <c r="AT11" t="s" s="148">
        <f>IF(AI11="","",$U11*AI11)</f>
      </c>
      <c r="AU11" t="s" s="148">
        <f>IF(AJ11="","",$U11*AJ11)</f>
      </c>
      <c r="AV11" t="s" s="148">
        <f>IF(AK11="","",$U11*AK11)</f>
      </c>
      <c r="AW11" t="s" s="148">
        <f>IF(AL11="","",$U11*AL11)</f>
      </c>
      <c r="AX11" s="147">
        <f>IF(AM11="","",$U11*AM11)</f>
        <v>0</v>
      </c>
      <c r="AY11" s="149"/>
      <c r="AZ11" s="150"/>
      <c r="BA11" s="150"/>
      <c r="BB11" s="151"/>
      <c r="BC11" s="151"/>
      <c r="BD11" s="151"/>
      <c r="BE11" s="151"/>
      <c r="BF11" s="3"/>
    </row>
    <row r="12" ht="16.5" customHeight="1">
      <c r="A12" t="s" s="152">
        <v>127</v>
      </c>
      <c r="B12" t="s" s="126">
        <v>67</v>
      </c>
      <c r="C12" t="s" s="127">
        <v>111</v>
      </c>
      <c r="D12" t="s" s="128">
        <v>126</v>
      </c>
      <c r="E12" s="129">
        <v>1</v>
      </c>
      <c r="F12" s="130">
        <v>110</v>
      </c>
      <c r="G12" s="131">
        <v>0</v>
      </c>
      <c r="H12" s="132">
        <v>0</v>
      </c>
      <c r="I12" s="133">
        <v>0</v>
      </c>
      <c r="J12" s="134">
        <v>0</v>
      </c>
      <c r="K12" s="135">
        <v>0</v>
      </c>
      <c r="L12" s="136">
        <v>0</v>
      </c>
      <c r="M12" s="137">
        <v>0</v>
      </c>
      <c r="N12" s="138">
        <v>0</v>
      </c>
      <c r="O12" s="139">
        <v>0</v>
      </c>
      <c r="P12" s="140">
        <v>0</v>
      </c>
      <c r="Q12" s="141">
        <v>0</v>
      </c>
      <c r="R12" s="142">
        <v>0</v>
      </c>
      <c r="S12" s="143">
        <f>SUM(G12:R12)*F12</f>
        <v>0</v>
      </c>
      <c r="T12" s="144">
        <f>SUM(G12:R12)*E12</f>
        <v>0</v>
      </c>
      <c r="U12" s="145">
        <f>SUM(G12:R12)</f>
        <v>0</v>
      </c>
      <c r="V12" s="146"/>
      <c r="W12" s="146"/>
      <c r="X12" s="146"/>
      <c r="Y12" s="146"/>
      <c r="Z12" s="146"/>
      <c r="AA12" s="145">
        <f>$U12*1</f>
        <v>0</v>
      </c>
      <c r="AB12" s="146"/>
      <c r="AC12" s="42"/>
      <c r="AD12" s="146"/>
      <c r="AE12" s="146"/>
      <c r="AF12" s="146"/>
      <c r="AG12" s="146"/>
      <c r="AH12" s="146"/>
      <c r="AI12" s="146"/>
      <c r="AJ12" s="146"/>
      <c r="AK12" s="146"/>
      <c r="AL12" s="146"/>
      <c r="AM12" s="147">
        <v>3</v>
      </c>
      <c r="AN12" s="121"/>
      <c r="AO12" t="s" s="148">
        <f>IF(AD12="","",$U12*AD12)</f>
      </c>
      <c r="AP12" t="s" s="148">
        <f>IF(AE12="","",$U12*AE12)</f>
      </c>
      <c r="AQ12" t="s" s="148">
        <f>IF(AF12="","",$U12*AF12)</f>
      </c>
      <c r="AR12" t="s" s="148">
        <f>IF(AG12="","",$U12*AG12)</f>
      </c>
      <c r="AS12" t="s" s="148">
        <f>IF(AH12="","",$U12*AH12)</f>
      </c>
      <c r="AT12" t="s" s="148">
        <f>IF(AI12="","",$U12*AI12)</f>
      </c>
      <c r="AU12" t="s" s="148">
        <f>IF(AJ12="","",$U12*AJ12)</f>
      </c>
      <c r="AV12" t="s" s="148">
        <f>IF(AK12="","",$U12*AK12)</f>
      </c>
      <c r="AW12" t="s" s="148">
        <f>IF(AL12="","",$U12*AL12)</f>
      </c>
      <c r="AX12" s="147">
        <f>IF(AM12="","",$U12*AM12)</f>
        <v>0</v>
      </c>
      <c r="AY12" s="149"/>
      <c r="AZ12" s="150"/>
      <c r="BA12" s="150"/>
      <c r="BB12" s="151"/>
      <c r="BC12" s="151"/>
      <c r="BD12" s="151"/>
      <c r="BE12" s="151"/>
      <c r="BF12" s="3"/>
    </row>
    <row r="13" ht="16.5" customHeight="1">
      <c r="A13" t="s" s="152">
        <v>128</v>
      </c>
      <c r="B13" t="s" s="126">
        <v>66</v>
      </c>
      <c r="C13" t="s" s="127">
        <v>111</v>
      </c>
      <c r="D13" t="s" s="128">
        <v>123</v>
      </c>
      <c r="E13" s="129">
        <v>3</v>
      </c>
      <c r="F13" s="130">
        <v>140</v>
      </c>
      <c r="G13" s="131">
        <v>0</v>
      </c>
      <c r="H13" s="132">
        <v>0</v>
      </c>
      <c r="I13" s="133">
        <v>0</v>
      </c>
      <c r="J13" s="134">
        <v>0</v>
      </c>
      <c r="K13" s="135">
        <v>0</v>
      </c>
      <c r="L13" s="136">
        <v>0</v>
      </c>
      <c r="M13" s="137">
        <v>0</v>
      </c>
      <c r="N13" s="138">
        <v>0</v>
      </c>
      <c r="O13" s="139">
        <v>0</v>
      </c>
      <c r="P13" s="140">
        <v>0</v>
      </c>
      <c r="Q13" s="141">
        <v>0</v>
      </c>
      <c r="R13" s="142">
        <v>0</v>
      </c>
      <c r="S13" s="143">
        <f>SUM(G13:R13)*F13</f>
        <v>0</v>
      </c>
      <c r="T13" s="144">
        <f>SUM(G13:R13)*E13</f>
        <v>0</v>
      </c>
      <c r="U13" s="145">
        <f>SUM(G13:R13)</f>
        <v>0</v>
      </c>
      <c r="V13" s="146"/>
      <c r="W13" s="146"/>
      <c r="X13" s="146"/>
      <c r="Y13" s="146"/>
      <c r="Z13" s="145">
        <f>$U13*3</f>
        <v>0</v>
      </c>
      <c r="AA13" s="146"/>
      <c r="AB13" s="146"/>
      <c r="AC13" s="42"/>
      <c r="AD13" s="146"/>
      <c r="AE13" s="146"/>
      <c r="AF13" s="146"/>
      <c r="AG13" s="146"/>
      <c r="AH13" s="147">
        <v>2</v>
      </c>
      <c r="AI13" s="147">
        <v>1</v>
      </c>
      <c r="AJ13" s="146"/>
      <c r="AK13" s="146"/>
      <c r="AL13" s="146"/>
      <c r="AM13" s="147">
        <v>10</v>
      </c>
      <c r="AN13" s="121"/>
      <c r="AO13" t="s" s="148">
        <f>IF(AD13="","",$U13*AD13)</f>
      </c>
      <c r="AP13" t="s" s="148">
        <f>IF(AE13="","",$U13*AE13)</f>
      </c>
      <c r="AQ13" t="s" s="148">
        <f>IF(AF13="","",$U13*AF13)</f>
      </c>
      <c r="AR13" t="s" s="148">
        <f>IF(AG13="","",$U13*AG13)</f>
      </c>
      <c r="AS13" s="147">
        <f>IF(AH13="","",$U13*AH13)</f>
        <v>0</v>
      </c>
      <c r="AT13" s="147">
        <f>IF(AI13="","",$U13*AI13)</f>
        <v>0</v>
      </c>
      <c r="AU13" t="s" s="148">
        <f>IF(AJ13="","",$U13*AJ13)</f>
      </c>
      <c r="AV13" t="s" s="148">
        <f>IF(AK13="","",$U13*AK13)</f>
      </c>
      <c r="AW13" t="s" s="148">
        <f>IF(AL13="","",$U13*AL13)</f>
      </c>
      <c r="AX13" s="147">
        <f>IF(AM13="","",$U13*AM13)</f>
        <v>0</v>
      </c>
      <c r="AY13" s="149"/>
      <c r="AZ13" s="150"/>
      <c r="BA13" s="150"/>
      <c r="BB13" s="151"/>
      <c r="BC13" s="151"/>
      <c r="BD13" s="151"/>
      <c r="BE13" s="151"/>
      <c r="BF13" s="3"/>
    </row>
    <row r="14" ht="16.5" customHeight="1">
      <c r="A14" t="s" s="152">
        <v>129</v>
      </c>
      <c r="B14" t="s" s="126">
        <v>66</v>
      </c>
      <c r="C14" t="s" s="127">
        <v>111</v>
      </c>
      <c r="D14" t="s" s="128">
        <v>123</v>
      </c>
      <c r="E14" s="129">
        <v>3</v>
      </c>
      <c r="F14" s="130">
        <v>200</v>
      </c>
      <c r="G14" s="131">
        <v>0</v>
      </c>
      <c r="H14" s="132">
        <v>0</v>
      </c>
      <c r="I14" s="133">
        <v>0</v>
      </c>
      <c r="J14" s="134">
        <v>0</v>
      </c>
      <c r="K14" s="135">
        <v>0</v>
      </c>
      <c r="L14" s="136">
        <v>0</v>
      </c>
      <c r="M14" s="137">
        <v>0</v>
      </c>
      <c r="N14" s="138">
        <v>0</v>
      </c>
      <c r="O14" s="139">
        <v>0</v>
      </c>
      <c r="P14" s="140">
        <v>0</v>
      </c>
      <c r="Q14" s="141">
        <v>0</v>
      </c>
      <c r="R14" s="142">
        <v>0</v>
      </c>
      <c r="S14" s="143">
        <f>SUM(G14:R14)*F14</f>
        <v>0</v>
      </c>
      <c r="T14" s="144">
        <f>SUM(G14:R14)*E14</f>
        <v>0</v>
      </c>
      <c r="U14" s="145">
        <f>SUM(G14:R14)</f>
        <v>0</v>
      </c>
      <c r="V14" s="146"/>
      <c r="W14" s="146"/>
      <c r="X14" s="146"/>
      <c r="Y14" s="146"/>
      <c r="Z14" s="145">
        <f>$U14*3</f>
        <v>0</v>
      </c>
      <c r="AA14" s="146"/>
      <c r="AB14" s="146"/>
      <c r="AC14" s="42"/>
      <c r="AD14" s="146"/>
      <c r="AE14" s="146"/>
      <c r="AF14" s="146"/>
      <c r="AG14" s="146"/>
      <c r="AH14" s="146"/>
      <c r="AI14" s="146"/>
      <c r="AJ14" s="146"/>
      <c r="AK14" s="146"/>
      <c r="AL14" s="146"/>
      <c r="AM14" s="147">
        <v>15</v>
      </c>
      <c r="AN14" s="121"/>
      <c r="AO14" t="s" s="148">
        <f>IF(AD14="","",$U14*AD14)</f>
      </c>
      <c r="AP14" t="s" s="148">
        <f>IF(AE14="","",$U14*AE14)</f>
      </c>
      <c r="AQ14" t="s" s="148">
        <f>IF(AF14="","",$U14*AF14)</f>
      </c>
      <c r="AR14" t="s" s="148">
        <f>IF(AG14="","",$U14*AG14)</f>
      </c>
      <c r="AS14" t="s" s="148">
        <f>IF(AH14="","",$U14*AH14)</f>
      </c>
      <c r="AT14" t="s" s="148">
        <f>IF(AI14="","",$U14*AI14)</f>
      </c>
      <c r="AU14" t="s" s="148">
        <f>IF(AJ14="","",$U14*AJ14)</f>
      </c>
      <c r="AV14" t="s" s="148">
        <f>IF(AK14="","",$U14*AK14)</f>
      </c>
      <c r="AW14" t="s" s="148">
        <f>IF(AL14="","",$U14*AL14)</f>
      </c>
      <c r="AX14" s="147">
        <f>IF(AM14="","",$U14*AM14)</f>
        <v>0</v>
      </c>
      <c r="AY14" s="149"/>
      <c r="AZ14" s="150"/>
      <c r="BA14" s="150"/>
      <c r="BB14" s="151"/>
      <c r="BC14" s="151"/>
      <c r="BD14" s="151"/>
      <c r="BE14" s="151"/>
      <c r="BF14" s="3"/>
    </row>
    <row r="15" ht="16.5" customHeight="1">
      <c r="A15" t="s" s="152">
        <v>130</v>
      </c>
      <c r="B15" t="s" s="126">
        <v>67</v>
      </c>
      <c r="C15" t="s" s="127">
        <v>111</v>
      </c>
      <c r="D15" t="s" s="128">
        <v>131</v>
      </c>
      <c r="E15" s="129">
        <v>1</v>
      </c>
      <c r="F15" s="130">
        <v>140</v>
      </c>
      <c r="G15" s="131">
        <v>0</v>
      </c>
      <c r="H15" s="132">
        <v>0</v>
      </c>
      <c r="I15" s="133">
        <v>0</v>
      </c>
      <c r="J15" s="134">
        <v>0</v>
      </c>
      <c r="K15" s="135">
        <v>0</v>
      </c>
      <c r="L15" s="136">
        <v>0</v>
      </c>
      <c r="M15" s="137">
        <v>0</v>
      </c>
      <c r="N15" s="138">
        <v>0</v>
      </c>
      <c r="O15" s="139">
        <v>0</v>
      </c>
      <c r="P15" s="140">
        <v>0</v>
      </c>
      <c r="Q15" s="141">
        <v>0</v>
      </c>
      <c r="R15" s="142">
        <v>0</v>
      </c>
      <c r="S15" s="143">
        <f>SUM(G15:R15)*F15</f>
        <v>0</v>
      </c>
      <c r="T15" s="144">
        <f>SUM(G15:R15)*E15</f>
        <v>0</v>
      </c>
      <c r="U15" s="145">
        <f>SUM(G15:R15)</f>
        <v>0</v>
      </c>
      <c r="V15" s="146"/>
      <c r="W15" s="146"/>
      <c r="X15" s="146"/>
      <c r="Y15" s="146"/>
      <c r="Z15" s="146"/>
      <c r="AA15" s="145">
        <f>$U15*1</f>
        <v>0</v>
      </c>
      <c r="AB15" s="146"/>
      <c r="AC15" s="42"/>
      <c r="AD15" s="146"/>
      <c r="AE15" s="146"/>
      <c r="AF15" s="146"/>
      <c r="AG15" s="146"/>
      <c r="AH15" s="146"/>
      <c r="AI15" s="146"/>
      <c r="AJ15" s="146"/>
      <c r="AK15" s="146"/>
      <c r="AL15" s="146"/>
      <c r="AM15" s="147">
        <v>5</v>
      </c>
      <c r="AN15" s="121"/>
      <c r="AO15" t="s" s="148">
        <f>IF(AD15="","",$U15*AD15)</f>
      </c>
      <c r="AP15" t="s" s="148">
        <f>IF(AE15="","",$U15*AE15)</f>
      </c>
      <c r="AQ15" t="s" s="148">
        <f>IF(AF15="","",$U15*AF15)</f>
      </c>
      <c r="AR15" t="s" s="148">
        <f>IF(AG15="","",$U15*AG15)</f>
      </c>
      <c r="AS15" t="s" s="148">
        <f>IF(AH15="","",$U15*AH15)</f>
      </c>
      <c r="AT15" t="s" s="148">
        <f>IF(AI15="","",$U15*AI15)</f>
      </c>
      <c r="AU15" t="s" s="148">
        <f>IF(AJ15="","",$U15*AJ15)</f>
      </c>
      <c r="AV15" t="s" s="148">
        <f>IF(AK15="","",$U15*AK15)</f>
      </c>
      <c r="AW15" t="s" s="148">
        <f>IF(AL15="","",$U15*AL15)</f>
      </c>
      <c r="AX15" s="147">
        <f>IF(AM15="","",$U15*AM15)</f>
        <v>0</v>
      </c>
      <c r="AY15" s="149"/>
      <c r="AZ15" s="150"/>
      <c r="BA15" s="150"/>
      <c r="BB15" s="151"/>
      <c r="BC15" s="151"/>
      <c r="BD15" s="151"/>
      <c r="BE15" s="151"/>
      <c r="BF15" s="3"/>
    </row>
    <row r="16" ht="16.5" customHeight="1">
      <c r="A16" t="s" s="153">
        <v>132</v>
      </c>
      <c r="B16" t="s" s="126">
        <v>66</v>
      </c>
      <c r="C16" s="154"/>
      <c r="D16" t="s" s="128">
        <v>123</v>
      </c>
      <c r="E16" s="129">
        <v>5</v>
      </c>
      <c r="F16" s="130">
        <v>350</v>
      </c>
      <c r="G16" s="131">
        <v>0</v>
      </c>
      <c r="H16" s="132">
        <v>0</v>
      </c>
      <c r="I16" s="133">
        <v>0</v>
      </c>
      <c r="J16" s="134">
        <v>2</v>
      </c>
      <c r="K16" s="135">
        <v>0</v>
      </c>
      <c r="L16" s="136">
        <v>0</v>
      </c>
      <c r="M16" s="137">
        <v>3</v>
      </c>
      <c r="N16" s="138">
        <v>0</v>
      </c>
      <c r="O16" s="139">
        <v>1</v>
      </c>
      <c r="P16" s="140">
        <v>0</v>
      </c>
      <c r="Q16" s="141">
        <v>0</v>
      </c>
      <c r="R16" s="142">
        <v>0</v>
      </c>
      <c r="S16" s="143">
        <f>SUM(G16:R16)*F16</f>
        <v>2100</v>
      </c>
      <c r="T16" s="144">
        <f>SUM(G16:R16)*E16</f>
        <v>30</v>
      </c>
      <c r="U16" s="145">
        <f>SUM(G16:R16)</f>
        <v>6</v>
      </c>
      <c r="V16" s="146"/>
      <c r="W16" s="146"/>
      <c r="X16" s="146"/>
      <c r="Y16" s="146"/>
      <c r="Z16" s="145">
        <f>U16*5</f>
        <v>30</v>
      </c>
      <c r="AA16" s="146"/>
      <c r="AB16" s="146"/>
      <c r="AC16" s="42"/>
      <c r="AD16" s="146"/>
      <c r="AE16" s="147">
        <v>3</v>
      </c>
      <c r="AF16" s="147">
        <v>2</v>
      </c>
      <c r="AG16" s="146"/>
      <c r="AH16" s="146"/>
      <c r="AI16" s="146"/>
      <c r="AJ16" s="146"/>
      <c r="AK16" s="146"/>
      <c r="AL16" s="146"/>
      <c r="AM16" s="147">
        <v>15</v>
      </c>
      <c r="AN16" s="121"/>
      <c r="AO16" t="s" s="148">
        <f>IF(AD16="","",$U16*AD16)</f>
      </c>
      <c r="AP16" s="147">
        <f>IF(AE16="","",$U16*AE16)</f>
        <v>18</v>
      </c>
      <c r="AQ16" s="147">
        <f>IF(AF16="","",$U16*AF16)</f>
        <v>12</v>
      </c>
      <c r="AR16" t="s" s="148">
        <f>IF(AG16="","",$U16*AG16)</f>
      </c>
      <c r="AS16" t="s" s="148">
        <f>IF(AH16="","",$U16*AH16)</f>
      </c>
      <c r="AT16" t="s" s="148">
        <f>IF(AI16="","",$U16*AI16)</f>
      </c>
      <c r="AU16" t="s" s="148">
        <f>IF(AJ16="","",$U16*AJ16)</f>
      </c>
      <c r="AV16" t="s" s="148">
        <f>IF(AK16="","",$U16*AK16)</f>
      </c>
      <c r="AW16" t="s" s="148">
        <f>IF(AL16="","",$U16*AL16)</f>
      </c>
      <c r="AX16" s="147">
        <f>IF(AM16="","",$U16*AM16)</f>
        <v>90</v>
      </c>
      <c r="AY16" s="155">
        <v>5</v>
      </c>
      <c r="AZ16" s="150"/>
      <c r="BA16" s="150"/>
      <c r="BB16" s="151"/>
      <c r="BC16" s="151"/>
      <c r="BD16" s="151"/>
      <c r="BE16" s="151"/>
      <c r="BF16" s="3"/>
    </row>
    <row r="17" ht="16.5" customHeight="1">
      <c r="A17" t="s" s="153">
        <v>133</v>
      </c>
      <c r="B17" t="s" s="126">
        <v>66</v>
      </c>
      <c r="C17" s="154"/>
      <c r="D17" t="s" s="128">
        <v>134</v>
      </c>
      <c r="E17" s="129">
        <v>5</v>
      </c>
      <c r="F17" s="130">
        <v>282.5</v>
      </c>
      <c r="G17" s="131">
        <v>0</v>
      </c>
      <c r="H17" s="132">
        <v>0</v>
      </c>
      <c r="I17" s="133">
        <v>0</v>
      </c>
      <c r="J17" s="134">
        <v>2</v>
      </c>
      <c r="K17" s="135">
        <v>0</v>
      </c>
      <c r="L17" s="136">
        <v>0</v>
      </c>
      <c r="M17" s="137">
        <v>0</v>
      </c>
      <c r="N17" s="138">
        <v>0</v>
      </c>
      <c r="O17" s="139">
        <v>0</v>
      </c>
      <c r="P17" s="140">
        <v>0</v>
      </c>
      <c r="Q17" s="141">
        <v>0</v>
      </c>
      <c r="R17" s="142">
        <v>0</v>
      </c>
      <c r="S17" s="143">
        <f>SUM(G17:R17)*F17</f>
        <v>565</v>
      </c>
      <c r="T17" s="144">
        <f>SUM(G17:R17)*E17</f>
        <v>10</v>
      </c>
      <c r="U17" s="145">
        <f>SUM(G17:R17)</f>
        <v>2</v>
      </c>
      <c r="V17" s="146"/>
      <c r="W17" s="146"/>
      <c r="X17" s="146"/>
      <c r="Y17" s="146"/>
      <c r="Z17" s="145">
        <f>U17*5</f>
        <v>10</v>
      </c>
      <c r="AA17" s="146"/>
      <c r="AB17" s="146"/>
      <c r="AC17" s="42"/>
      <c r="AD17" s="146"/>
      <c r="AE17" s="147">
        <v>4</v>
      </c>
      <c r="AF17" s="146"/>
      <c r="AG17" s="146"/>
      <c r="AH17" s="146"/>
      <c r="AI17" s="146"/>
      <c r="AJ17" s="146"/>
      <c r="AK17" s="146"/>
      <c r="AL17" s="146"/>
      <c r="AM17" s="147">
        <v>15</v>
      </c>
      <c r="AN17" s="121"/>
      <c r="AO17" t="s" s="148">
        <f>IF(AD17="","",$U17*AD17)</f>
      </c>
      <c r="AP17" s="147">
        <f>IF(AE17="","",$U17*AE17)</f>
        <v>8</v>
      </c>
      <c r="AQ17" t="s" s="148">
        <f>IF(AF17="","",$U17*AF17)</f>
      </c>
      <c r="AR17" t="s" s="148">
        <f>IF(AG17="","",$U17*AG17)</f>
      </c>
      <c r="AS17" t="s" s="148">
        <f>IF(AH17="","",$U17*AH17)</f>
      </c>
      <c r="AT17" t="s" s="148">
        <f>IF(AI17="","",$U17*AI17)</f>
      </c>
      <c r="AU17" t="s" s="148">
        <f>IF(AJ17="","",$U17*AJ17)</f>
      </c>
      <c r="AV17" t="s" s="148">
        <f>IF(AK17="","",$U17*AK17)</f>
      </c>
      <c r="AW17" t="s" s="148">
        <f>IF(AL17="","",$U17*AL17)</f>
      </c>
      <c r="AX17" s="147">
        <f>IF(AM17="","",$U17*AM17)</f>
        <v>30</v>
      </c>
      <c r="AY17" s="155">
        <v>5</v>
      </c>
      <c r="AZ17" s="150"/>
      <c r="BA17" s="150"/>
      <c r="BB17" s="151"/>
      <c r="BC17" s="151"/>
      <c r="BD17" s="151"/>
      <c r="BE17" s="151"/>
      <c r="BF17" s="3"/>
    </row>
    <row r="18" ht="16.5" customHeight="1">
      <c r="A18" t="s" s="153">
        <v>135</v>
      </c>
      <c r="B18" t="s" s="126">
        <v>65</v>
      </c>
      <c r="C18" s="154"/>
      <c r="D18" t="s" s="128">
        <v>134</v>
      </c>
      <c r="E18" s="129">
        <v>10</v>
      </c>
      <c r="F18" s="130">
        <v>210</v>
      </c>
      <c r="G18" s="131">
        <v>0</v>
      </c>
      <c r="H18" s="132">
        <v>0</v>
      </c>
      <c r="I18" s="133">
        <v>0</v>
      </c>
      <c r="J18" s="134">
        <v>2</v>
      </c>
      <c r="K18" s="135">
        <v>0</v>
      </c>
      <c r="L18" s="136">
        <v>0</v>
      </c>
      <c r="M18" s="137">
        <v>0</v>
      </c>
      <c r="N18" s="138">
        <v>0</v>
      </c>
      <c r="O18" s="139">
        <v>0</v>
      </c>
      <c r="P18" s="140">
        <v>0</v>
      </c>
      <c r="Q18" s="141">
        <v>0</v>
      </c>
      <c r="R18" s="142">
        <v>0</v>
      </c>
      <c r="S18" s="143">
        <f>SUM(G18:R18)*F18</f>
        <v>420</v>
      </c>
      <c r="T18" s="144">
        <f>SUM(G18:R18)*E18</f>
        <v>20</v>
      </c>
      <c r="U18" s="145">
        <f>SUM(G18:R18)</f>
        <v>2</v>
      </c>
      <c r="V18" s="146"/>
      <c r="W18" s="146"/>
      <c r="X18" s="146"/>
      <c r="Y18" s="145">
        <f>U18*10</f>
        <v>20</v>
      </c>
      <c r="Z18" s="146"/>
      <c r="AA18" s="146"/>
      <c r="AB18" s="146"/>
      <c r="AC18" s="42"/>
      <c r="AD18" s="146"/>
      <c r="AE18" s="147">
        <v>10</v>
      </c>
      <c r="AF18" s="146"/>
      <c r="AG18" s="146"/>
      <c r="AH18" s="146"/>
      <c r="AI18" s="146"/>
      <c r="AJ18" s="146"/>
      <c r="AK18" s="146"/>
      <c r="AL18" s="146"/>
      <c r="AM18" s="147">
        <v>30</v>
      </c>
      <c r="AN18" s="121"/>
      <c r="AO18" t="s" s="148">
        <f>IF(AD18="","",$U18*AD18)</f>
      </c>
      <c r="AP18" s="147">
        <f>IF(AE18="","",$U18*AE18)</f>
        <v>20</v>
      </c>
      <c r="AQ18" t="s" s="148">
        <f>IF(AF18="","",$U18*AF18)</f>
      </c>
      <c r="AR18" t="s" s="148">
        <f>IF(AG18="","",$U18*AG18)</f>
      </c>
      <c r="AS18" t="s" s="148">
        <f>IF(AH18="","",$U18*AH18)</f>
      </c>
      <c r="AT18" t="s" s="148">
        <f>IF(AI18="","",$U18*AI18)</f>
      </c>
      <c r="AU18" t="s" s="148">
        <f>IF(AJ18="","",$U18*AJ18)</f>
      </c>
      <c r="AV18" t="s" s="148">
        <f>IF(AK18="","",$U18*AK18)</f>
      </c>
      <c r="AW18" t="s" s="148">
        <f>IF(AL18="","",$U18*AL18)</f>
      </c>
      <c r="AX18" s="147">
        <f>IF(AM18="","",$U18*AM18)</f>
        <v>60</v>
      </c>
      <c r="AY18" s="149"/>
      <c r="AZ18" s="150"/>
      <c r="BA18" s="150"/>
      <c r="BB18" s="151"/>
      <c r="BC18" s="151"/>
      <c r="BD18" s="151"/>
      <c r="BE18" s="151"/>
      <c r="BF18" s="3"/>
    </row>
    <row r="19" ht="16.5" customHeight="1">
      <c r="A19" t="s" s="153">
        <v>136</v>
      </c>
      <c r="B19" t="s" s="126">
        <v>65</v>
      </c>
      <c r="C19" s="154"/>
      <c r="D19" t="s" s="128">
        <v>134</v>
      </c>
      <c r="E19" s="129">
        <v>10</v>
      </c>
      <c r="F19" s="130">
        <v>210</v>
      </c>
      <c r="G19" s="131">
        <v>0</v>
      </c>
      <c r="H19" s="132">
        <v>0</v>
      </c>
      <c r="I19" s="133">
        <v>0</v>
      </c>
      <c r="J19" s="134">
        <v>1</v>
      </c>
      <c r="K19" s="135">
        <v>0</v>
      </c>
      <c r="L19" s="136">
        <v>0</v>
      </c>
      <c r="M19" s="137">
        <v>0</v>
      </c>
      <c r="N19" s="138">
        <v>0</v>
      </c>
      <c r="O19" s="139">
        <v>0</v>
      </c>
      <c r="P19" s="140">
        <v>0</v>
      </c>
      <c r="Q19" s="141">
        <v>0</v>
      </c>
      <c r="R19" s="142">
        <v>0</v>
      </c>
      <c r="S19" s="143">
        <f>SUM(G19:R19)*F19</f>
        <v>210</v>
      </c>
      <c r="T19" s="144">
        <f>SUM(G19:R19)*E19</f>
        <v>10</v>
      </c>
      <c r="U19" s="145">
        <f>SUM(G19:R19)</f>
        <v>1</v>
      </c>
      <c r="V19" s="146"/>
      <c r="W19" s="146"/>
      <c r="X19" s="146"/>
      <c r="Y19" s="145">
        <f>U19*10</f>
        <v>10</v>
      </c>
      <c r="Z19" s="146"/>
      <c r="AA19" s="146"/>
      <c r="AB19" s="146"/>
      <c r="AC19" s="42"/>
      <c r="AD19" s="146"/>
      <c r="AE19" s="147">
        <v>10</v>
      </c>
      <c r="AF19" s="146"/>
      <c r="AG19" s="146"/>
      <c r="AH19" s="146"/>
      <c r="AI19" s="146"/>
      <c r="AJ19" s="146"/>
      <c r="AK19" s="146"/>
      <c r="AL19" s="146"/>
      <c r="AM19" s="147">
        <v>20</v>
      </c>
      <c r="AN19" s="121"/>
      <c r="AO19" t="s" s="148">
        <f>IF(AD19="","",$U19*AD19)</f>
      </c>
      <c r="AP19" s="147">
        <f>IF(AE19="","",$U19*AE19)</f>
        <v>10</v>
      </c>
      <c r="AQ19" t="s" s="148">
        <f>IF(AF19="","",$U19*AF19)</f>
      </c>
      <c r="AR19" t="s" s="148">
        <f>IF(AG19="","",$U19*AG19)</f>
      </c>
      <c r="AS19" t="s" s="148">
        <f>IF(AH19="","",$U19*AH19)</f>
      </c>
      <c r="AT19" t="s" s="148">
        <f>IF(AI19="","",$U19*AI19)</f>
      </c>
      <c r="AU19" t="s" s="148">
        <f>IF(AJ19="","",$U19*AJ19)</f>
      </c>
      <c r="AV19" t="s" s="148">
        <f>IF(AK19="","",$U19*AK19)</f>
      </c>
      <c r="AW19" t="s" s="148">
        <f>IF(AL19="","",$U19*AL19)</f>
      </c>
      <c r="AX19" s="147">
        <f>IF(AM19="","",$U19*AM19)</f>
        <v>20</v>
      </c>
      <c r="AY19" s="149"/>
      <c r="AZ19" s="150"/>
      <c r="BA19" s="150"/>
      <c r="BB19" s="151"/>
      <c r="BC19" s="151"/>
      <c r="BD19" s="151"/>
      <c r="BE19" s="151"/>
      <c r="BF19" s="3"/>
    </row>
    <row r="20" ht="16.5" customHeight="1">
      <c r="A20" t="s" s="153">
        <v>137</v>
      </c>
      <c r="B20" t="s" s="126">
        <v>65</v>
      </c>
      <c r="C20" s="154"/>
      <c r="D20" t="s" s="128">
        <v>138</v>
      </c>
      <c r="E20" s="129">
        <v>10</v>
      </c>
      <c r="F20" s="130">
        <v>110</v>
      </c>
      <c r="G20" s="131">
        <v>0</v>
      </c>
      <c r="H20" s="132">
        <v>0</v>
      </c>
      <c r="I20" s="133">
        <v>0</v>
      </c>
      <c r="J20" s="134">
        <v>0</v>
      </c>
      <c r="K20" s="135">
        <v>0</v>
      </c>
      <c r="L20" s="136">
        <v>0</v>
      </c>
      <c r="M20" s="137">
        <v>3</v>
      </c>
      <c r="N20" s="138">
        <v>0</v>
      </c>
      <c r="O20" s="139">
        <v>0</v>
      </c>
      <c r="P20" s="140">
        <v>0</v>
      </c>
      <c r="Q20" s="141">
        <v>0</v>
      </c>
      <c r="R20" s="142">
        <v>0</v>
      </c>
      <c r="S20" s="143">
        <f>SUM(G20:R20)*F20</f>
        <v>330</v>
      </c>
      <c r="T20" s="144">
        <f>SUM(G20:R20)*E20</f>
        <v>30</v>
      </c>
      <c r="U20" s="145">
        <f>SUM(G20:R20)</f>
        <v>3</v>
      </c>
      <c r="V20" s="146"/>
      <c r="W20" s="146"/>
      <c r="X20" s="146"/>
      <c r="Y20" s="145">
        <f>U20*10</f>
        <v>30</v>
      </c>
      <c r="Z20" s="146"/>
      <c r="AA20" s="146"/>
      <c r="AB20" s="146"/>
      <c r="AC20" s="42"/>
      <c r="AD20" s="146"/>
      <c r="AE20" s="146"/>
      <c r="AF20" s="146"/>
      <c r="AG20" s="146"/>
      <c r="AH20" s="146"/>
      <c r="AI20" s="146"/>
      <c r="AJ20" s="146"/>
      <c r="AK20" s="146"/>
      <c r="AL20" s="146"/>
      <c r="AM20" s="147">
        <v>30</v>
      </c>
      <c r="AN20" s="121"/>
      <c r="AO20" t="s" s="148">
        <f>IF(AD20="","",$U20*AD20)</f>
      </c>
      <c r="AP20" t="s" s="148">
        <f>IF(AE20="","",$U20*AE20)</f>
      </c>
      <c r="AQ20" t="s" s="148">
        <f>IF(AF20="","",$U20*AF20)</f>
      </c>
      <c r="AR20" t="s" s="148">
        <f>IF(AG20="","",$U20*AG20)</f>
      </c>
      <c r="AS20" t="s" s="148">
        <f>IF(AH20="","",$U20*AH20)</f>
      </c>
      <c r="AT20" t="s" s="148">
        <f>IF(AI20="","",$U20*AI20)</f>
      </c>
      <c r="AU20" t="s" s="148">
        <f>IF(AJ20="","",$U20*AJ20)</f>
      </c>
      <c r="AV20" t="s" s="148">
        <f>IF(AK20="","",$U20*AK20)</f>
      </c>
      <c r="AW20" t="s" s="148">
        <f>IF(AL20="","",$U20*AL20)</f>
      </c>
      <c r="AX20" s="147">
        <f>IF(AM20="","",$U20*AM20)</f>
        <v>90</v>
      </c>
      <c r="AY20" s="149"/>
      <c r="AZ20" s="150"/>
      <c r="BA20" s="150"/>
      <c r="BB20" s="151"/>
      <c r="BC20" s="151"/>
      <c r="BD20" s="151"/>
      <c r="BE20" s="151"/>
      <c r="BF20" s="3"/>
    </row>
    <row r="21" ht="16.5" customHeight="1">
      <c r="A21" t="s" s="153">
        <v>139</v>
      </c>
      <c r="B21" t="s" s="126">
        <v>65</v>
      </c>
      <c r="C21" s="154"/>
      <c r="D21" t="s" s="128">
        <v>134</v>
      </c>
      <c r="E21" s="129">
        <v>10</v>
      </c>
      <c r="F21" s="130">
        <v>110</v>
      </c>
      <c r="G21" s="131">
        <v>1</v>
      </c>
      <c r="H21" s="132">
        <v>0</v>
      </c>
      <c r="I21" s="133">
        <v>0</v>
      </c>
      <c r="J21" s="134">
        <v>2</v>
      </c>
      <c r="K21" s="135">
        <v>0</v>
      </c>
      <c r="L21" s="136">
        <v>0</v>
      </c>
      <c r="M21" s="137">
        <v>0</v>
      </c>
      <c r="N21" s="138">
        <v>0</v>
      </c>
      <c r="O21" s="139">
        <v>0</v>
      </c>
      <c r="P21" s="140">
        <v>0</v>
      </c>
      <c r="Q21" s="141">
        <v>0</v>
      </c>
      <c r="R21" s="142">
        <v>0</v>
      </c>
      <c r="S21" s="143">
        <f>SUM(G21:R21)*F21</f>
        <v>330</v>
      </c>
      <c r="T21" s="144">
        <f>SUM(G21:R21)*E21</f>
        <v>30</v>
      </c>
      <c r="U21" s="145">
        <f>SUM(G21:R21)</f>
        <v>3</v>
      </c>
      <c r="V21" s="146"/>
      <c r="W21" s="146"/>
      <c r="X21" s="146"/>
      <c r="Y21" s="145">
        <f>U21*10</f>
        <v>30</v>
      </c>
      <c r="Z21" s="146"/>
      <c r="AA21" s="146"/>
      <c r="AB21" s="146"/>
      <c r="AC21" s="42"/>
      <c r="AD21" s="146"/>
      <c r="AE21" s="146"/>
      <c r="AF21" s="147">
        <v>10</v>
      </c>
      <c r="AG21" s="146"/>
      <c r="AH21" s="146"/>
      <c r="AI21" s="146"/>
      <c r="AJ21" s="146"/>
      <c r="AK21" s="146"/>
      <c r="AL21" s="146"/>
      <c r="AM21" s="147">
        <v>20</v>
      </c>
      <c r="AN21" s="121"/>
      <c r="AO21" t="s" s="148">
        <f>IF(AD21="","",$U21*AD21)</f>
      </c>
      <c r="AP21" t="s" s="148">
        <f>IF(AE21="","",$U21*AE21)</f>
      </c>
      <c r="AQ21" s="147">
        <f>IF(AF21="","",$U21*AF21)</f>
        <v>30</v>
      </c>
      <c r="AR21" t="s" s="148">
        <f>IF(AG21="","",$U21*AG21)</f>
      </c>
      <c r="AS21" t="s" s="148">
        <f>IF(AH21="","",$U21*AH21)</f>
      </c>
      <c r="AT21" t="s" s="148">
        <f>IF(AI21="","",$U21*AI21)</f>
      </c>
      <c r="AU21" t="s" s="148">
        <f>IF(AJ21="","",$U21*AJ21)</f>
      </c>
      <c r="AV21" t="s" s="148">
        <f>IF(AK21="","",$U21*AK21)</f>
      </c>
      <c r="AW21" t="s" s="148">
        <f>IF(AL21="","",$U21*AL21)</f>
      </c>
      <c r="AX21" s="147">
        <f>IF(AM21="","",$U21*AM21)</f>
        <v>60</v>
      </c>
      <c r="AY21" s="149"/>
      <c r="AZ21" s="150"/>
      <c r="BA21" s="150"/>
      <c r="BB21" s="151"/>
      <c r="BC21" s="151"/>
      <c r="BD21" s="151"/>
      <c r="BE21" s="151"/>
      <c r="BF21" s="3"/>
    </row>
    <row r="22" ht="16.5" customHeight="1">
      <c r="A22" t="s" s="153">
        <v>140</v>
      </c>
      <c r="B22" t="s" s="126">
        <v>114</v>
      </c>
      <c r="C22" s="154"/>
      <c r="D22" t="s" s="128">
        <v>138</v>
      </c>
      <c r="E22" s="129">
        <v>10</v>
      </c>
      <c r="F22" s="130">
        <v>67.5</v>
      </c>
      <c r="G22" s="131">
        <v>1</v>
      </c>
      <c r="H22" s="132">
        <v>0</v>
      </c>
      <c r="I22" s="133">
        <v>0</v>
      </c>
      <c r="J22" s="134">
        <v>1</v>
      </c>
      <c r="K22" s="135">
        <v>0</v>
      </c>
      <c r="L22" s="136">
        <v>0</v>
      </c>
      <c r="M22" s="137">
        <v>0</v>
      </c>
      <c r="N22" s="138">
        <v>0</v>
      </c>
      <c r="O22" s="139">
        <v>0</v>
      </c>
      <c r="P22" s="140">
        <v>0</v>
      </c>
      <c r="Q22" s="141">
        <v>0</v>
      </c>
      <c r="R22" s="142">
        <v>0</v>
      </c>
      <c r="S22" s="143">
        <f>SUM(G22:R22)*F22</f>
        <v>135</v>
      </c>
      <c r="T22" s="144">
        <f>SUM(G22:R22)*E22</f>
        <v>20</v>
      </c>
      <c r="U22" s="145">
        <f>SUM(G22:R22)</f>
        <v>2</v>
      </c>
      <c r="V22" s="146"/>
      <c r="W22" s="146"/>
      <c r="X22" s="145">
        <f>U22*5</f>
        <v>10</v>
      </c>
      <c r="Y22" s="145">
        <f>U22*5</f>
        <v>10</v>
      </c>
      <c r="Z22" s="146"/>
      <c r="AA22" s="146"/>
      <c r="AB22" s="146"/>
      <c r="AC22" s="42"/>
      <c r="AD22" s="146"/>
      <c r="AE22" s="146"/>
      <c r="AF22" s="146"/>
      <c r="AG22" s="146"/>
      <c r="AH22" s="146"/>
      <c r="AI22" s="146"/>
      <c r="AJ22" s="146"/>
      <c r="AK22" s="146"/>
      <c r="AL22" s="146"/>
      <c r="AM22" s="147">
        <v>20</v>
      </c>
      <c r="AN22" s="121"/>
      <c r="AO22" t="s" s="148">
        <f>IF(AD22="","",$U22*AD22)</f>
      </c>
      <c r="AP22" t="s" s="148">
        <f>IF(AE22="","",$U22*AE22)</f>
      </c>
      <c r="AQ22" t="s" s="148">
        <f>IF(AF22="","",$U22*AF22)</f>
      </c>
      <c r="AR22" t="s" s="148">
        <f>IF(AG22="","",$U22*AG22)</f>
      </c>
      <c r="AS22" t="s" s="148">
        <f>IF(AH22="","",$U22*AH22)</f>
      </c>
      <c r="AT22" t="s" s="148">
        <f>IF(AI22="","",$U22*AI22)</f>
      </c>
      <c r="AU22" t="s" s="148">
        <f>IF(AJ22="","",$U22*AJ22)</f>
      </c>
      <c r="AV22" t="s" s="148">
        <f>IF(AK22="","",$U22*AK22)</f>
      </c>
      <c r="AW22" t="s" s="148">
        <f>IF(AL22="","",$U22*AL22)</f>
      </c>
      <c r="AX22" s="147">
        <f>IF(AM22="","",$U22*AM22)</f>
        <v>40</v>
      </c>
      <c r="AY22" s="149"/>
      <c r="AZ22" s="150"/>
      <c r="BA22" s="150"/>
      <c r="BB22" s="151"/>
      <c r="BC22" s="151"/>
      <c r="BD22" s="151"/>
      <c r="BE22" s="151"/>
      <c r="BF22" s="3"/>
    </row>
    <row r="23" ht="16.5" customHeight="1">
      <c r="A23" t="s" s="156">
        <v>141</v>
      </c>
      <c r="B23" t="s" s="157">
        <v>64</v>
      </c>
      <c r="C23" s="158"/>
      <c r="D23" t="s" s="159">
        <v>138</v>
      </c>
      <c r="E23" s="160">
        <v>10</v>
      </c>
      <c r="F23" s="161">
        <v>62.5</v>
      </c>
      <c r="G23" s="162">
        <v>1</v>
      </c>
      <c r="H23" s="163">
        <v>0</v>
      </c>
      <c r="I23" s="164">
        <v>0</v>
      </c>
      <c r="J23" s="165">
        <v>4</v>
      </c>
      <c r="K23" s="166">
        <v>0</v>
      </c>
      <c r="L23" s="167">
        <v>0</v>
      </c>
      <c r="M23" s="168">
        <v>2</v>
      </c>
      <c r="N23" s="169">
        <v>1</v>
      </c>
      <c r="O23" s="170">
        <v>0</v>
      </c>
      <c r="P23" s="171">
        <v>0</v>
      </c>
      <c r="Q23" s="172">
        <v>1</v>
      </c>
      <c r="R23" s="173">
        <v>0</v>
      </c>
      <c r="S23" s="174">
        <f>SUM(G23:R23)*F23</f>
        <v>562.5</v>
      </c>
      <c r="T23" s="175">
        <f>SUM(G23:R23)*E23</f>
        <v>90</v>
      </c>
      <c r="U23" s="176">
        <f>SUM(G23:R23)</f>
        <v>9</v>
      </c>
      <c r="V23" s="177"/>
      <c r="W23" s="177"/>
      <c r="X23" s="176">
        <f>U23*10</f>
        <v>90</v>
      </c>
      <c r="Y23" s="177"/>
      <c r="Z23" s="177"/>
      <c r="AA23" s="177"/>
      <c r="AB23" s="177"/>
      <c r="AC23" s="42"/>
      <c r="AD23" s="146"/>
      <c r="AE23" s="146"/>
      <c r="AF23" s="146"/>
      <c r="AG23" s="146"/>
      <c r="AH23" s="146"/>
      <c r="AI23" s="146"/>
      <c r="AJ23" s="146"/>
      <c r="AK23" s="146"/>
      <c r="AL23" s="146"/>
      <c r="AM23" s="147">
        <v>20</v>
      </c>
      <c r="AN23" s="121"/>
      <c r="AO23" t="s" s="148">
        <f>IF(AD23="","",$U23*AD23)</f>
      </c>
      <c r="AP23" t="s" s="148">
        <f>IF(AE23="","",$U23*AE23)</f>
      </c>
      <c r="AQ23" t="s" s="148">
        <f>IF(AF23="","",$U23*AF23)</f>
      </c>
      <c r="AR23" t="s" s="148">
        <f>IF(AG23="","",$U23*AG23)</f>
      </c>
      <c r="AS23" t="s" s="148">
        <f>IF(AH23="","",$U23*AH23)</f>
      </c>
      <c r="AT23" t="s" s="148">
        <f>IF(AI23="","",$U23*AI23)</f>
      </c>
      <c r="AU23" t="s" s="148">
        <f>IF(AJ23="","",$U23*AJ23)</f>
      </c>
      <c r="AV23" t="s" s="148">
        <f>IF(AK23="","",$U23*AK23)</f>
      </c>
      <c r="AW23" t="s" s="148">
        <f>IF(AL23="","",$U23*AL23)</f>
      </c>
      <c r="AX23" s="147">
        <f>IF(AM23="","",$U23*AM23)</f>
        <v>180</v>
      </c>
      <c r="AY23" s="149"/>
      <c r="AZ23" s="150"/>
      <c r="BA23" s="150"/>
      <c r="BB23" s="151"/>
      <c r="BC23" s="151"/>
      <c r="BD23" s="151"/>
      <c r="BE23" s="151"/>
      <c r="BF23" s="3"/>
    </row>
    <row r="24" ht="83.4" customHeight="1">
      <c r="A24" t="s" s="178">
        <v>142</v>
      </c>
      <c r="B24" t="s" s="179">
        <v>75</v>
      </c>
      <c r="C24" t="s" s="179">
        <v>76</v>
      </c>
      <c r="D24" t="s" s="179">
        <v>77</v>
      </c>
      <c r="E24" t="s" s="179">
        <v>78</v>
      </c>
      <c r="F24" t="s" s="179">
        <v>79</v>
      </c>
      <c r="G24" t="s" s="180">
        <v>80</v>
      </c>
      <c r="H24" t="s" s="181">
        <v>81</v>
      </c>
      <c r="I24" t="s" s="182">
        <v>82</v>
      </c>
      <c r="J24" t="s" s="183">
        <v>83</v>
      </c>
      <c r="K24" t="s" s="184">
        <v>84</v>
      </c>
      <c r="L24" t="s" s="185">
        <v>85</v>
      </c>
      <c r="M24" t="s" s="186">
        <v>86</v>
      </c>
      <c r="N24" t="s" s="187">
        <v>87</v>
      </c>
      <c r="O24" t="s" s="188">
        <v>88</v>
      </c>
      <c r="P24" t="s" s="189">
        <v>89</v>
      </c>
      <c r="Q24" t="s" s="190">
        <v>90</v>
      </c>
      <c r="R24" t="s" s="191">
        <v>91</v>
      </c>
      <c r="S24" t="s" s="102">
        <v>92</v>
      </c>
      <c r="T24" t="s" s="115">
        <v>12</v>
      </c>
      <c r="U24" t="s" s="116">
        <v>93</v>
      </c>
      <c r="V24" t="s" s="82">
        <v>94</v>
      </c>
      <c r="W24" t="s" s="82">
        <v>95</v>
      </c>
      <c r="X24" t="s" s="82">
        <v>96</v>
      </c>
      <c r="Y24" t="s" s="82">
        <v>97</v>
      </c>
      <c r="Z24" t="s" s="82">
        <v>98</v>
      </c>
      <c r="AA24" t="s" s="82">
        <v>99</v>
      </c>
      <c r="AB24" t="s" s="83">
        <v>100</v>
      </c>
      <c r="AC24" s="192"/>
      <c r="AD24" t="s" s="120">
        <v>101</v>
      </c>
      <c r="AE24" t="s" s="120">
        <v>102</v>
      </c>
      <c r="AF24" t="s" s="120">
        <v>103</v>
      </c>
      <c r="AG24" t="s" s="120">
        <v>104</v>
      </c>
      <c r="AH24" t="s" s="120">
        <v>105</v>
      </c>
      <c r="AI24" t="s" s="120">
        <v>106</v>
      </c>
      <c r="AJ24" t="s" s="120">
        <v>107</v>
      </c>
      <c r="AK24" t="s" s="120">
        <v>108</v>
      </c>
      <c r="AL24" t="s" s="120">
        <v>109</v>
      </c>
      <c r="AM24" t="s" s="120">
        <v>58</v>
      </c>
      <c r="AN24" s="121"/>
      <c r="AO24" t="s" s="120">
        <v>101</v>
      </c>
      <c r="AP24" t="s" s="120">
        <v>102</v>
      </c>
      <c r="AQ24" t="s" s="120">
        <v>103</v>
      </c>
      <c r="AR24" t="s" s="120">
        <v>104</v>
      </c>
      <c r="AS24" t="s" s="120">
        <v>105</v>
      </c>
      <c r="AT24" t="s" s="120">
        <v>106</v>
      </c>
      <c r="AU24" t="s" s="120">
        <v>107</v>
      </c>
      <c r="AV24" t="s" s="120">
        <v>108</v>
      </c>
      <c r="AW24" t="s" s="120">
        <v>109</v>
      </c>
      <c r="AX24" t="s" s="120">
        <v>58</v>
      </c>
      <c r="AY24" t="s" s="122">
        <v>66</v>
      </c>
      <c r="AZ24" t="s" s="123">
        <v>67</v>
      </c>
      <c r="BA24" t="s" s="123">
        <v>68</v>
      </c>
      <c r="BB24" s="124"/>
      <c r="BC24" s="124"/>
      <c r="BD24" s="124"/>
      <c r="BE24" s="124"/>
      <c r="BF24" s="3"/>
    </row>
    <row r="25" ht="16.95" customHeight="1">
      <c r="A25" t="s" s="193">
        <v>143</v>
      </c>
      <c r="B25" t="s" s="194">
        <v>62</v>
      </c>
      <c r="C25" s="195"/>
      <c r="D25" t="s" s="194">
        <v>144</v>
      </c>
      <c r="E25" s="196">
        <v>10</v>
      </c>
      <c r="F25" s="197">
        <v>35</v>
      </c>
      <c r="G25" s="198">
        <v>1</v>
      </c>
      <c r="H25" s="199">
        <v>0</v>
      </c>
      <c r="I25" s="200">
        <v>0</v>
      </c>
      <c r="J25" s="201">
        <v>1</v>
      </c>
      <c r="K25" s="202">
        <v>0</v>
      </c>
      <c r="L25" s="203">
        <v>0</v>
      </c>
      <c r="M25" s="204">
        <v>3</v>
      </c>
      <c r="N25" s="205">
        <v>0</v>
      </c>
      <c r="O25" s="206">
        <v>0</v>
      </c>
      <c r="P25" s="207">
        <v>0</v>
      </c>
      <c r="Q25" s="208">
        <v>0</v>
      </c>
      <c r="R25" s="209">
        <v>0</v>
      </c>
      <c r="S25" s="143">
        <f>SUM(G25:R25)*F25</f>
        <v>175</v>
      </c>
      <c r="T25" s="144">
        <f>SUM(G25:R25)*E25</f>
        <v>50</v>
      </c>
      <c r="U25" s="145">
        <f>SUM(G25:R25)</f>
        <v>5</v>
      </c>
      <c r="V25" s="210">
        <f>$U25*10</f>
        <v>50</v>
      </c>
      <c r="W25" t="s" s="211">
        <v>145</v>
      </c>
      <c r="X25" s="212"/>
      <c r="Y25" s="212"/>
      <c r="Z25" s="212"/>
      <c r="AA25" s="212"/>
      <c r="AB25" s="212"/>
      <c r="AC25" s="42"/>
      <c r="AD25" s="146"/>
      <c r="AE25" s="146"/>
      <c r="AF25" s="146"/>
      <c r="AG25" s="146"/>
      <c r="AH25" s="146"/>
      <c r="AI25" s="146"/>
      <c r="AJ25" s="146"/>
      <c r="AK25" s="146"/>
      <c r="AL25" s="146"/>
      <c r="AM25" s="147">
        <v>20</v>
      </c>
      <c r="AN25" s="121"/>
      <c r="AO25" t="s" s="148">
        <f>IF(AD25="","",$U25*AD25)</f>
      </c>
      <c r="AP25" t="s" s="148">
        <f>IF(AE25="","",$U25*AE25)</f>
      </c>
      <c r="AQ25" t="s" s="148">
        <f>IF(AF25="","",$U25*AF25)</f>
      </c>
      <c r="AR25" t="s" s="148">
        <f>IF(AG25="","",$U25*AG25)</f>
      </c>
      <c r="AS25" t="s" s="148">
        <f>IF(AH25="","",$U25*AH25)</f>
      </c>
      <c r="AT25" t="s" s="148">
        <f>IF(AI25="","",$U25*AI25)</f>
      </c>
      <c r="AU25" t="s" s="148">
        <f>IF(AJ25="","",$U25*AJ25)</f>
      </c>
      <c r="AV25" t="s" s="148">
        <f>IF(AK25="","",$U25*AK25)</f>
      </c>
      <c r="AW25" t="s" s="148">
        <f>IF(AL25="","",$U25*AL25)</f>
      </c>
      <c r="AX25" s="147">
        <f>IF(AM25="","",$U25*AM25)</f>
        <v>100</v>
      </c>
      <c r="AY25" s="149"/>
      <c r="AZ25" s="150"/>
      <c r="BA25" s="150"/>
      <c r="BB25" s="151"/>
      <c r="BC25" s="151"/>
      <c r="BD25" s="151"/>
      <c r="BE25" s="151"/>
      <c r="BF25" s="3"/>
    </row>
    <row r="26" ht="16.5" customHeight="1">
      <c r="A26" t="s" s="153">
        <v>146</v>
      </c>
      <c r="B26" t="s" s="126">
        <v>63</v>
      </c>
      <c r="C26" s="213"/>
      <c r="D26" t="s" s="126">
        <v>118</v>
      </c>
      <c r="E26" s="214">
        <v>20</v>
      </c>
      <c r="F26" s="130">
        <v>115</v>
      </c>
      <c r="G26" s="131">
        <v>0</v>
      </c>
      <c r="H26" s="132">
        <v>0</v>
      </c>
      <c r="I26" s="133">
        <v>0</v>
      </c>
      <c r="J26" s="134">
        <v>3</v>
      </c>
      <c r="K26" s="135">
        <v>0</v>
      </c>
      <c r="L26" s="136">
        <v>1</v>
      </c>
      <c r="M26" s="137">
        <v>2</v>
      </c>
      <c r="N26" s="138">
        <v>0</v>
      </c>
      <c r="O26" s="139">
        <v>0</v>
      </c>
      <c r="P26" s="140">
        <v>0</v>
      </c>
      <c r="Q26" s="141">
        <v>0</v>
      </c>
      <c r="R26" s="142">
        <v>0</v>
      </c>
      <c r="S26" s="143">
        <f>SUM(G26:R26)*F26</f>
        <v>690</v>
      </c>
      <c r="T26" s="144">
        <f>SUM(G26:R26)*E26</f>
        <v>120</v>
      </c>
      <c r="U26" s="145">
        <f>SUM(G26:R26)</f>
        <v>6</v>
      </c>
      <c r="V26" s="146"/>
      <c r="W26" s="145">
        <f>$U26*20</f>
        <v>120</v>
      </c>
      <c r="X26" s="146"/>
      <c r="Y26" s="146"/>
      <c r="Z26" s="146"/>
      <c r="AA26" s="146"/>
      <c r="AB26" s="146"/>
      <c r="AC26" s="42"/>
      <c r="AD26" s="146"/>
      <c r="AE26" s="146"/>
      <c r="AF26" s="146"/>
      <c r="AG26" s="146"/>
      <c r="AH26" s="146"/>
      <c r="AI26" s="146"/>
      <c r="AJ26" s="146"/>
      <c r="AK26" s="146"/>
      <c r="AL26" s="146"/>
      <c r="AM26" s="147">
        <v>40</v>
      </c>
      <c r="AN26" s="121"/>
      <c r="AO26" t="s" s="148">
        <f>IF(AD26="","",$U26*AD26)</f>
      </c>
      <c r="AP26" t="s" s="148">
        <f>IF(AE26="","",$U26*AE26)</f>
      </c>
      <c r="AQ26" t="s" s="148">
        <f>IF(AF26="","",$U26*AF26)</f>
      </c>
      <c r="AR26" t="s" s="148">
        <f>IF(AG26="","",$U26*AG26)</f>
      </c>
      <c r="AS26" t="s" s="148">
        <f>IF(AH26="","",$U26*AH26)</f>
      </c>
      <c r="AT26" t="s" s="148">
        <f>IF(AI26="","",$U26*AI26)</f>
      </c>
      <c r="AU26" t="s" s="148">
        <f>IF(AJ26="","",$U26*AJ26)</f>
      </c>
      <c r="AV26" t="s" s="148">
        <f>IF(AK26="","",$U26*AK26)</f>
      </c>
      <c r="AW26" t="s" s="148">
        <f>IF(AL26="","",$U26*AL26)</f>
      </c>
      <c r="AX26" s="147">
        <f>IF(AM26="","",$U26*AM26)</f>
        <v>240</v>
      </c>
      <c r="AY26" s="149"/>
      <c r="AZ26" s="150"/>
      <c r="BA26" s="150"/>
      <c r="BB26" s="151"/>
      <c r="BC26" s="151"/>
      <c r="BD26" s="151"/>
      <c r="BE26" s="151"/>
      <c r="BF26" s="3"/>
    </row>
    <row r="27" ht="15.75" customHeight="1">
      <c r="A27" t="s" s="153">
        <v>147</v>
      </c>
      <c r="B27" t="s" s="126">
        <v>63</v>
      </c>
      <c r="C27" s="213"/>
      <c r="D27" t="s" s="126">
        <v>144</v>
      </c>
      <c r="E27" s="215">
        <v>15</v>
      </c>
      <c r="F27" s="216">
        <v>67.5</v>
      </c>
      <c r="G27" s="131">
        <v>0</v>
      </c>
      <c r="H27" s="132">
        <v>0</v>
      </c>
      <c r="I27" s="133">
        <v>0</v>
      </c>
      <c r="J27" s="134">
        <v>0</v>
      </c>
      <c r="K27" s="135">
        <v>0</v>
      </c>
      <c r="L27" s="136">
        <v>0</v>
      </c>
      <c r="M27" s="137">
        <v>1</v>
      </c>
      <c r="N27" s="138">
        <v>0</v>
      </c>
      <c r="O27" s="139">
        <v>0</v>
      </c>
      <c r="P27" s="217">
        <v>0</v>
      </c>
      <c r="Q27" s="141">
        <v>0</v>
      </c>
      <c r="R27" s="142">
        <v>0</v>
      </c>
      <c r="S27" s="143">
        <f>SUM(G27:R27)*F27</f>
        <v>67.5</v>
      </c>
      <c r="T27" s="144">
        <f>SUM(G27:R27)*E27</f>
        <v>15</v>
      </c>
      <c r="U27" s="145">
        <f>SUM(G27:R27)</f>
        <v>1</v>
      </c>
      <c r="V27" s="146"/>
      <c r="W27" s="145">
        <f>$U27*15</f>
        <v>15</v>
      </c>
      <c r="X27" s="146"/>
      <c r="Y27" s="146"/>
      <c r="Z27" s="146"/>
      <c r="AA27" s="146"/>
      <c r="AB27" s="146"/>
      <c r="AC27" s="42"/>
      <c r="AD27" s="93">
        <v>15</v>
      </c>
      <c r="AE27" s="146"/>
      <c r="AF27" s="146"/>
      <c r="AG27" s="146"/>
      <c r="AH27" s="146"/>
      <c r="AI27" s="146"/>
      <c r="AJ27" s="146"/>
      <c r="AK27" s="146"/>
      <c r="AL27" s="146"/>
      <c r="AM27" s="147">
        <v>0</v>
      </c>
      <c r="AN27" s="121"/>
      <c r="AO27" s="147">
        <f>IF(AD27="","",$U27*AD27)</f>
        <v>15</v>
      </c>
      <c r="AP27" t="s" s="148">
        <f>IF(AE27="","",$U27*AE27)</f>
      </c>
      <c r="AQ27" t="s" s="148">
        <f>IF(AF27="","",$U27*AF27)</f>
      </c>
      <c r="AR27" t="s" s="148">
        <f>IF(AG27="","",$U27*AG27)</f>
      </c>
      <c r="AS27" t="s" s="148">
        <f>IF(AH27="","",$U27*AH27)</f>
      </c>
      <c r="AT27" t="s" s="148">
        <f>IF(AI27="","",$U27*AI27)</f>
      </c>
      <c r="AU27" t="s" s="148">
        <f>IF(AJ27="","",$U27*AJ27)</f>
      </c>
      <c r="AV27" t="s" s="148">
        <f>IF(AK27="","",$U27*AK27)</f>
      </c>
      <c r="AW27" t="s" s="148">
        <f>IF(AL27="","",$U27*AL27)</f>
      </c>
      <c r="AX27" s="147">
        <f>IF(AM27="","",$U27*AM27)</f>
        <v>0</v>
      </c>
      <c r="AY27" s="149"/>
      <c r="AZ27" s="150"/>
      <c r="BA27" s="150"/>
      <c r="BB27" s="151"/>
      <c r="BC27" s="151"/>
      <c r="BD27" s="151"/>
      <c r="BE27" s="151"/>
      <c r="BF27" s="3"/>
    </row>
    <row r="28" ht="17.25" customHeight="1">
      <c r="A28" t="s" s="153">
        <v>148</v>
      </c>
      <c r="B28" t="s" s="126">
        <v>63</v>
      </c>
      <c r="C28" s="213"/>
      <c r="D28" t="s" s="126">
        <v>112</v>
      </c>
      <c r="E28" s="215">
        <v>10</v>
      </c>
      <c r="F28" s="216">
        <v>67.5</v>
      </c>
      <c r="G28" s="131">
        <v>0</v>
      </c>
      <c r="H28" s="132">
        <v>0</v>
      </c>
      <c r="I28" s="133">
        <v>0</v>
      </c>
      <c r="J28" s="134">
        <v>1</v>
      </c>
      <c r="K28" s="135">
        <v>0</v>
      </c>
      <c r="L28" s="136">
        <v>0</v>
      </c>
      <c r="M28" s="137">
        <v>4</v>
      </c>
      <c r="N28" s="138">
        <v>0</v>
      </c>
      <c r="O28" s="139">
        <v>0</v>
      </c>
      <c r="P28" s="217">
        <v>0</v>
      </c>
      <c r="Q28" s="141">
        <v>0</v>
      </c>
      <c r="R28" s="142">
        <v>0</v>
      </c>
      <c r="S28" s="143">
        <f>SUM(G28:R28)*F28</f>
        <v>337.5</v>
      </c>
      <c r="T28" s="144">
        <f>SUM(G28:R28)*E28</f>
        <v>50</v>
      </c>
      <c r="U28" s="145">
        <f>SUM(G28:R28)</f>
        <v>5</v>
      </c>
      <c r="V28" s="146"/>
      <c r="W28" s="145">
        <f>$U28*10</f>
        <v>50</v>
      </c>
      <c r="X28" s="146"/>
      <c r="Y28" s="146"/>
      <c r="Z28" s="146"/>
      <c r="AA28" s="146"/>
      <c r="AB28" s="146"/>
      <c r="AC28" s="42"/>
      <c r="AD28" s="146"/>
      <c r="AE28" s="147">
        <v>10</v>
      </c>
      <c r="AF28" s="146"/>
      <c r="AG28" s="146"/>
      <c r="AH28" s="146"/>
      <c r="AI28" s="146"/>
      <c r="AJ28" s="146"/>
      <c r="AK28" s="146"/>
      <c r="AL28" s="146"/>
      <c r="AM28" s="147">
        <v>20</v>
      </c>
      <c r="AN28" s="121"/>
      <c r="AO28" t="s" s="148">
        <f>IF(AD28="","",$U28*AD28)</f>
      </c>
      <c r="AP28" s="147">
        <f>IF(AE28="","",$U28*AE28)</f>
        <v>50</v>
      </c>
      <c r="AQ28" t="s" s="148">
        <f>IF(AF28="","",$U28*AF28)</f>
      </c>
      <c r="AR28" t="s" s="148">
        <f>IF(AG28="","",$U28*AG28)</f>
      </c>
      <c r="AS28" t="s" s="148">
        <f>IF(AH28="","",$U28*AH28)</f>
      </c>
      <c r="AT28" t="s" s="148">
        <f>IF(AI28="","",$U28*AI28)</f>
      </c>
      <c r="AU28" t="s" s="148">
        <f>IF(AJ28="","",$U28*AJ28)</f>
      </c>
      <c r="AV28" t="s" s="148">
        <f>IF(AK28="","",$U28*AK28)</f>
      </c>
      <c r="AW28" t="s" s="148">
        <f>IF(AL28="","",$U28*AL28)</f>
      </c>
      <c r="AX28" s="147">
        <f>IF(AM28="","",$U28*AM28)</f>
        <v>100</v>
      </c>
      <c r="AY28" s="149"/>
      <c r="AZ28" s="150"/>
      <c r="BA28" s="150"/>
      <c r="BB28" s="151"/>
      <c r="BC28" s="151"/>
      <c r="BD28" s="151"/>
      <c r="BE28" s="151"/>
      <c r="BF28" s="3"/>
    </row>
    <row r="29" ht="16.5" customHeight="1">
      <c r="A29" t="s" s="153">
        <v>149</v>
      </c>
      <c r="B29" t="s" s="126">
        <v>150</v>
      </c>
      <c r="C29" s="213"/>
      <c r="D29" t="s" s="128">
        <v>144</v>
      </c>
      <c r="E29" s="129">
        <v>10</v>
      </c>
      <c r="F29" s="130">
        <v>62.5</v>
      </c>
      <c r="G29" s="131">
        <v>1</v>
      </c>
      <c r="H29" s="132">
        <v>0</v>
      </c>
      <c r="I29" s="133">
        <v>0</v>
      </c>
      <c r="J29" s="134">
        <v>1</v>
      </c>
      <c r="K29" s="135">
        <v>0</v>
      </c>
      <c r="L29" s="136">
        <v>0</v>
      </c>
      <c r="M29" s="137">
        <v>4</v>
      </c>
      <c r="N29" s="138">
        <v>0</v>
      </c>
      <c r="O29" s="139">
        <v>0</v>
      </c>
      <c r="P29" s="140">
        <v>1</v>
      </c>
      <c r="Q29" s="141">
        <v>0</v>
      </c>
      <c r="R29" s="142">
        <v>0</v>
      </c>
      <c r="S29" s="143">
        <f>SUM(G29:R29)*F29</f>
        <v>437.5</v>
      </c>
      <c r="T29" s="144">
        <f>SUM(G29:R29)*E29</f>
        <v>70</v>
      </c>
      <c r="U29" s="145">
        <f>SUM(G29:R29)</f>
        <v>7</v>
      </c>
      <c r="V29" s="146"/>
      <c r="W29" s="145">
        <f>$U29*10</f>
        <v>70</v>
      </c>
      <c r="X29" s="146"/>
      <c r="Y29" s="146"/>
      <c r="Z29" s="146"/>
      <c r="AA29" s="146"/>
      <c r="AB29" s="146"/>
      <c r="AC29" s="42"/>
      <c r="AD29" s="146"/>
      <c r="AE29" s="147">
        <v>10</v>
      </c>
      <c r="AF29" s="146"/>
      <c r="AG29" s="146"/>
      <c r="AH29" s="146"/>
      <c r="AI29" s="146"/>
      <c r="AJ29" s="146"/>
      <c r="AK29" s="146"/>
      <c r="AL29" s="146"/>
      <c r="AM29" s="147">
        <v>10</v>
      </c>
      <c r="AN29" s="121"/>
      <c r="AO29" t="s" s="148">
        <f>IF(AD29="","",$U29*AD29)</f>
      </c>
      <c r="AP29" s="147">
        <f>IF(AE29="","",$U29*AE29)</f>
        <v>70</v>
      </c>
      <c r="AQ29" t="s" s="148">
        <f>IF(AF29="","",$U29*AF29)</f>
      </c>
      <c r="AR29" t="s" s="148">
        <f>IF(AG29="","",$U29*AG29)</f>
      </c>
      <c r="AS29" t="s" s="148">
        <f>IF(AH29="","",$U29*AH29)</f>
      </c>
      <c r="AT29" t="s" s="148">
        <f>IF(AI29="","",$U29*AI29)</f>
      </c>
      <c r="AU29" t="s" s="148">
        <f>IF(AJ29="","",$U29*AJ29)</f>
      </c>
      <c r="AV29" t="s" s="148">
        <f>IF(AK29="","",$U29*AK29)</f>
      </c>
      <c r="AW29" t="s" s="148">
        <f>IF(AL29="","",$U29*AL29)</f>
      </c>
      <c r="AX29" s="147">
        <f>IF(AM29="","",$U29*AM29)</f>
        <v>70</v>
      </c>
      <c r="AY29" s="149"/>
      <c r="AZ29" s="150"/>
      <c r="BA29" s="150"/>
      <c r="BB29" s="151"/>
      <c r="BC29" s="151"/>
      <c r="BD29" s="151"/>
      <c r="BE29" s="151"/>
      <c r="BF29" s="3"/>
    </row>
    <row r="30" ht="17.25" customHeight="1">
      <c r="A30" t="s" s="153">
        <v>151</v>
      </c>
      <c r="B30" t="s" s="126">
        <v>150</v>
      </c>
      <c r="C30" s="213"/>
      <c r="D30" t="s" s="128">
        <v>144</v>
      </c>
      <c r="E30" s="129">
        <v>10</v>
      </c>
      <c r="F30" s="130">
        <v>57.5</v>
      </c>
      <c r="G30" s="131">
        <v>1</v>
      </c>
      <c r="H30" s="132">
        <v>0</v>
      </c>
      <c r="I30" s="133">
        <v>0</v>
      </c>
      <c r="J30" s="134">
        <v>0</v>
      </c>
      <c r="K30" s="135">
        <v>0</v>
      </c>
      <c r="L30" s="136">
        <v>0</v>
      </c>
      <c r="M30" s="137">
        <v>4</v>
      </c>
      <c r="N30" s="138">
        <v>0</v>
      </c>
      <c r="O30" s="139">
        <v>0</v>
      </c>
      <c r="P30" s="140">
        <v>1</v>
      </c>
      <c r="Q30" s="141">
        <v>0</v>
      </c>
      <c r="R30" s="142">
        <v>0</v>
      </c>
      <c r="S30" s="143">
        <f>SUM(G30:R30)*F30</f>
        <v>345</v>
      </c>
      <c r="T30" s="144">
        <f>SUM(G30:R30)*E30</f>
        <v>60</v>
      </c>
      <c r="U30" s="145">
        <f>SUM(G30:R30)</f>
        <v>6</v>
      </c>
      <c r="V30" s="146"/>
      <c r="W30" s="145">
        <f>$U30*10</f>
        <v>60</v>
      </c>
      <c r="X30" s="146"/>
      <c r="Y30" s="146"/>
      <c r="Z30" s="146"/>
      <c r="AA30" s="146"/>
      <c r="AB30" s="146"/>
      <c r="AC30" s="42"/>
      <c r="AD30" s="93">
        <v>6</v>
      </c>
      <c r="AE30" s="147">
        <v>4</v>
      </c>
      <c r="AF30" s="146"/>
      <c r="AG30" s="146"/>
      <c r="AH30" s="146"/>
      <c r="AI30" s="146"/>
      <c r="AJ30" s="146"/>
      <c r="AK30" s="146"/>
      <c r="AL30" s="146"/>
      <c r="AM30" s="147">
        <v>10</v>
      </c>
      <c r="AN30" s="121"/>
      <c r="AO30" s="147">
        <f>IF(AD30="","",$U30*AD30)</f>
        <v>36</v>
      </c>
      <c r="AP30" s="147">
        <f>IF(AE30="","",$U30*AE30)</f>
        <v>24</v>
      </c>
      <c r="AQ30" t="s" s="148">
        <f>IF(AF30="","",$U30*AF30)</f>
      </c>
      <c r="AR30" t="s" s="148">
        <f>IF(AG30="","",$U30*AG30)</f>
      </c>
      <c r="AS30" t="s" s="148">
        <f>IF(AH30="","",$U30*AH30)</f>
      </c>
      <c r="AT30" t="s" s="148">
        <f>IF(AI30="","",$U30*AI30)</f>
      </c>
      <c r="AU30" t="s" s="148">
        <f>IF(AJ30="","",$U30*AJ30)</f>
      </c>
      <c r="AV30" t="s" s="148">
        <f>IF(AK30="","",$U30*AK30)</f>
      </c>
      <c r="AW30" t="s" s="148">
        <f>IF(AL30="","",$U30*AL30)</f>
      </c>
      <c r="AX30" s="147">
        <f>IF(AM30="","",$U30*AM30)</f>
        <v>60</v>
      </c>
      <c r="AY30" s="149"/>
      <c r="AZ30" s="150"/>
      <c r="BA30" s="150"/>
      <c r="BB30" s="151"/>
      <c r="BC30" s="151"/>
      <c r="BD30" s="151"/>
      <c r="BE30" s="151"/>
      <c r="BF30" s="3"/>
    </row>
    <row r="31" ht="16.5" customHeight="1">
      <c r="A31" t="s" s="153">
        <v>152</v>
      </c>
      <c r="B31" t="s" s="126">
        <v>64</v>
      </c>
      <c r="C31" s="213"/>
      <c r="D31" t="s" s="126">
        <v>112</v>
      </c>
      <c r="E31" s="215">
        <v>10</v>
      </c>
      <c r="F31" s="216">
        <v>115</v>
      </c>
      <c r="G31" s="131">
        <v>0</v>
      </c>
      <c r="H31" s="132">
        <v>0</v>
      </c>
      <c r="I31" s="133">
        <v>0</v>
      </c>
      <c r="J31" s="134">
        <v>0</v>
      </c>
      <c r="K31" s="135">
        <v>0</v>
      </c>
      <c r="L31" s="136">
        <v>0</v>
      </c>
      <c r="M31" s="137">
        <v>0</v>
      </c>
      <c r="N31" s="138">
        <v>0</v>
      </c>
      <c r="O31" s="139">
        <v>0</v>
      </c>
      <c r="P31" s="217">
        <v>0</v>
      </c>
      <c r="Q31" s="141">
        <v>0</v>
      </c>
      <c r="R31" s="142">
        <v>0</v>
      </c>
      <c r="S31" s="143">
        <f>SUM(G31:R31)*F31</f>
        <v>0</v>
      </c>
      <c r="T31" s="144">
        <f>SUM(G31:R31)*E31</f>
        <v>0</v>
      </c>
      <c r="U31" s="145">
        <f>SUM(G31:R31)</f>
        <v>0</v>
      </c>
      <c r="V31" s="146"/>
      <c r="W31" s="146"/>
      <c r="X31" s="145">
        <f>$U31*10</f>
        <v>0</v>
      </c>
      <c r="Y31" s="146"/>
      <c r="Z31" s="146"/>
      <c r="AA31" s="146"/>
      <c r="AB31" s="146"/>
      <c r="AC31" s="42"/>
      <c r="AD31" s="146"/>
      <c r="AE31" s="147">
        <v>10</v>
      </c>
      <c r="AF31" s="146"/>
      <c r="AG31" s="146"/>
      <c r="AH31" s="146"/>
      <c r="AI31" s="146"/>
      <c r="AJ31" s="146"/>
      <c r="AK31" s="146"/>
      <c r="AL31" s="146"/>
      <c r="AM31" s="147">
        <v>20</v>
      </c>
      <c r="AN31" s="121"/>
      <c r="AO31" t="s" s="148">
        <f>IF(AD31="","",$U31*AD31)</f>
      </c>
      <c r="AP31" s="147">
        <f>IF(AE31="","",$U31*AE31)</f>
        <v>0</v>
      </c>
      <c r="AQ31" t="s" s="148">
        <f>IF(AF31="","",$U31*AF31)</f>
      </c>
      <c r="AR31" t="s" s="148">
        <f>IF(AG31="","",$U31*AG31)</f>
      </c>
      <c r="AS31" t="s" s="148">
        <f>IF(AH31="","",$U31*AH31)</f>
      </c>
      <c r="AT31" t="s" s="148">
        <f>IF(AI31="","",$U31*AI31)</f>
      </c>
      <c r="AU31" t="s" s="148">
        <f>IF(AJ31="","",$U31*AJ31)</f>
      </c>
      <c r="AV31" t="s" s="148">
        <f>IF(AK31="","",$U31*AK31)</f>
      </c>
      <c r="AW31" t="s" s="148">
        <f>IF(AL31="","",$U31*AL31)</f>
      </c>
      <c r="AX31" s="147">
        <f>IF(AM31="","",$U31*AM31)</f>
        <v>0</v>
      </c>
      <c r="AY31" s="149"/>
      <c r="AZ31" s="150"/>
      <c r="BA31" s="150"/>
      <c r="BB31" s="151"/>
      <c r="BC31" s="151"/>
      <c r="BD31" s="151"/>
      <c r="BE31" s="151"/>
      <c r="BF31" s="3"/>
    </row>
    <row r="32" ht="16.5" customHeight="1">
      <c r="A32" t="s" s="153">
        <v>153</v>
      </c>
      <c r="B32" t="s" s="126">
        <v>154</v>
      </c>
      <c r="C32" s="213"/>
      <c r="D32" t="s" s="128">
        <v>112</v>
      </c>
      <c r="E32" s="129">
        <v>10</v>
      </c>
      <c r="F32" s="130">
        <v>115</v>
      </c>
      <c r="G32" s="131">
        <v>0</v>
      </c>
      <c r="H32" s="132">
        <v>0</v>
      </c>
      <c r="I32" s="133">
        <v>0</v>
      </c>
      <c r="J32" s="134">
        <v>0</v>
      </c>
      <c r="K32" s="135">
        <v>0</v>
      </c>
      <c r="L32" s="136">
        <v>0</v>
      </c>
      <c r="M32" s="137">
        <v>0</v>
      </c>
      <c r="N32" s="138">
        <v>0</v>
      </c>
      <c r="O32" s="139">
        <v>0</v>
      </c>
      <c r="P32" s="140">
        <v>0</v>
      </c>
      <c r="Q32" s="141">
        <v>0</v>
      </c>
      <c r="R32" s="142">
        <v>0</v>
      </c>
      <c r="S32" s="143">
        <f>SUM(G32:R32)*F32</f>
        <v>0</v>
      </c>
      <c r="T32" s="144">
        <f>SUM(G32:R32)*E32</f>
        <v>0</v>
      </c>
      <c r="U32" s="145">
        <f>SUM(G32:R32)</f>
        <v>0</v>
      </c>
      <c r="V32" s="146"/>
      <c r="W32" s="146"/>
      <c r="X32" s="145">
        <f>$U32*10</f>
        <v>0</v>
      </c>
      <c r="Y32" s="146"/>
      <c r="Z32" s="146"/>
      <c r="AA32" s="146"/>
      <c r="AB32" s="146"/>
      <c r="AC32" s="42"/>
      <c r="AD32" s="146"/>
      <c r="AE32" s="147">
        <v>10</v>
      </c>
      <c r="AF32" s="146"/>
      <c r="AG32" s="146"/>
      <c r="AH32" s="146"/>
      <c r="AI32" s="146"/>
      <c r="AJ32" s="146"/>
      <c r="AK32" s="146"/>
      <c r="AL32" s="146"/>
      <c r="AM32" s="147">
        <v>20</v>
      </c>
      <c r="AN32" s="121"/>
      <c r="AO32" t="s" s="148">
        <f>IF(AD32="","",$U32*AD32)</f>
      </c>
      <c r="AP32" s="147">
        <f>IF(AE32="","",$U32*AE32)</f>
        <v>0</v>
      </c>
      <c r="AQ32" t="s" s="148">
        <f>IF(AF32="","",$U32*AF32)</f>
      </c>
      <c r="AR32" t="s" s="148">
        <f>IF(AG32="","",$U32*AG32)</f>
      </c>
      <c r="AS32" t="s" s="148">
        <f>IF(AH32="","",$U32*AH32)</f>
      </c>
      <c r="AT32" t="s" s="148">
        <f>IF(AI32="","",$U32*AI32)</f>
      </c>
      <c r="AU32" t="s" s="148">
        <f>IF(AJ32="","",$U32*AJ32)</f>
      </c>
      <c r="AV32" t="s" s="148">
        <f>IF(AK32="","",$U32*AK32)</f>
      </c>
      <c r="AW32" t="s" s="148">
        <f>IF(AL32="","",$U32*AL32)</f>
      </c>
      <c r="AX32" s="147">
        <f>IF(AM32="","",$U32*AM32)</f>
        <v>0</v>
      </c>
      <c r="AY32" s="149"/>
      <c r="AZ32" s="150"/>
      <c r="BA32" s="150"/>
      <c r="BB32" s="151"/>
      <c r="BC32" s="151"/>
      <c r="BD32" s="151"/>
      <c r="BE32" s="151"/>
      <c r="BF32" s="3"/>
    </row>
    <row r="33" ht="15.75" customHeight="1">
      <c r="A33" t="s" s="153">
        <v>155</v>
      </c>
      <c r="B33" t="s" s="126">
        <v>156</v>
      </c>
      <c r="C33" s="213"/>
      <c r="D33" t="s" s="128">
        <v>112</v>
      </c>
      <c r="E33" s="129">
        <v>10</v>
      </c>
      <c r="F33" s="130">
        <v>210</v>
      </c>
      <c r="G33" s="131">
        <v>0</v>
      </c>
      <c r="H33" s="132">
        <v>0</v>
      </c>
      <c r="I33" s="133">
        <v>0</v>
      </c>
      <c r="J33" s="134">
        <v>1</v>
      </c>
      <c r="K33" s="135">
        <v>0</v>
      </c>
      <c r="L33" s="136">
        <v>0</v>
      </c>
      <c r="M33" s="137">
        <v>0</v>
      </c>
      <c r="N33" s="138">
        <v>0</v>
      </c>
      <c r="O33" s="139">
        <v>0</v>
      </c>
      <c r="P33" s="140">
        <v>0</v>
      </c>
      <c r="Q33" s="141">
        <v>0</v>
      </c>
      <c r="R33" s="142">
        <v>0</v>
      </c>
      <c r="S33" s="143">
        <f>SUM(G33:R33)*F33</f>
        <v>210</v>
      </c>
      <c r="T33" s="144">
        <f>SUM(G33:R33)*E33</f>
        <v>10</v>
      </c>
      <c r="U33" s="145">
        <f>SUM(G33:R33)</f>
        <v>1</v>
      </c>
      <c r="V33" s="146"/>
      <c r="W33" s="146"/>
      <c r="X33" s="146"/>
      <c r="Y33" s="145">
        <f>$U33*10</f>
        <v>10</v>
      </c>
      <c r="Z33" s="146"/>
      <c r="AA33" s="146"/>
      <c r="AB33" s="146"/>
      <c r="AC33" s="42"/>
      <c r="AD33" s="146"/>
      <c r="AE33" s="147">
        <v>9</v>
      </c>
      <c r="AF33" s="147">
        <v>1</v>
      </c>
      <c r="AG33" s="146"/>
      <c r="AH33" s="146"/>
      <c r="AI33" s="146"/>
      <c r="AJ33" s="146"/>
      <c r="AK33" s="146"/>
      <c r="AL33" s="146"/>
      <c r="AM33" s="147">
        <v>20</v>
      </c>
      <c r="AN33" s="121"/>
      <c r="AO33" t="s" s="148">
        <f>IF(AD33="","",$U33*AD33)</f>
      </c>
      <c r="AP33" s="147">
        <f>IF(AE33="","",$U33*AE33)</f>
        <v>9</v>
      </c>
      <c r="AQ33" s="147">
        <f>IF(AF33="","",$U33*AF33)</f>
        <v>1</v>
      </c>
      <c r="AR33" t="s" s="148">
        <f>IF(AG33="","",$U33*AG33)</f>
      </c>
      <c r="AS33" t="s" s="148">
        <f>IF(AH33="","",$U33*AH33)</f>
      </c>
      <c r="AT33" t="s" s="148">
        <f>IF(AI33="","",$U33*AI33)</f>
      </c>
      <c r="AU33" t="s" s="148">
        <f>IF(AJ33="","",$U33*AJ33)</f>
      </c>
      <c r="AV33" t="s" s="148">
        <f>IF(AK33="","",$U33*AK33)</f>
      </c>
      <c r="AW33" t="s" s="148">
        <f>IF(AL33="","",$U33*AL33)</f>
      </c>
      <c r="AX33" s="147">
        <f>IF(AM33="","",$U33*AM33)</f>
        <v>20</v>
      </c>
      <c r="AY33" s="149"/>
      <c r="AZ33" s="150"/>
      <c r="BA33" s="150"/>
      <c r="BB33" s="151"/>
      <c r="BC33" s="151"/>
      <c r="BD33" s="151"/>
      <c r="BE33" s="151"/>
      <c r="BF33" s="3"/>
    </row>
    <row r="34" ht="16.5" customHeight="1">
      <c r="A34" t="s" s="153">
        <v>157</v>
      </c>
      <c r="B34" t="s" s="126">
        <v>158</v>
      </c>
      <c r="C34" s="213"/>
      <c r="D34" t="s" s="128">
        <v>112</v>
      </c>
      <c r="E34" s="129">
        <v>5</v>
      </c>
      <c r="F34" s="130">
        <v>200</v>
      </c>
      <c r="G34" s="131">
        <v>0</v>
      </c>
      <c r="H34" s="132">
        <v>0</v>
      </c>
      <c r="I34" s="133">
        <v>0</v>
      </c>
      <c r="J34" s="134">
        <v>0</v>
      </c>
      <c r="K34" s="135">
        <v>0</v>
      </c>
      <c r="L34" s="136">
        <v>0</v>
      </c>
      <c r="M34" s="137">
        <v>3</v>
      </c>
      <c r="N34" s="138">
        <v>0</v>
      </c>
      <c r="O34" s="139">
        <v>0</v>
      </c>
      <c r="P34" s="140">
        <v>0</v>
      </c>
      <c r="Q34" s="141">
        <v>0</v>
      </c>
      <c r="R34" s="142">
        <v>0</v>
      </c>
      <c r="S34" s="143">
        <f>SUM(G34:R34)*F34</f>
        <v>600</v>
      </c>
      <c r="T34" s="144">
        <f>SUM(G34:R34)*E34</f>
        <v>15</v>
      </c>
      <c r="U34" s="145">
        <f>SUM(G34:R34)</f>
        <v>3</v>
      </c>
      <c r="V34" s="146"/>
      <c r="W34" s="146"/>
      <c r="X34" s="146"/>
      <c r="Y34" s="146"/>
      <c r="Z34" s="145">
        <f>$U34*5</f>
        <v>15</v>
      </c>
      <c r="AA34" s="146"/>
      <c r="AB34" s="146"/>
      <c r="AC34" s="42"/>
      <c r="AD34" s="146"/>
      <c r="AE34" s="147">
        <v>4</v>
      </c>
      <c r="AF34" s="147">
        <v>1</v>
      </c>
      <c r="AG34" s="146"/>
      <c r="AH34" s="146"/>
      <c r="AI34" s="146"/>
      <c r="AJ34" s="146"/>
      <c r="AK34" s="146"/>
      <c r="AL34" s="146"/>
      <c r="AM34" s="147">
        <v>16</v>
      </c>
      <c r="AN34" s="121"/>
      <c r="AO34" t="s" s="148">
        <f>IF(AD34="","",$U34*AD34)</f>
      </c>
      <c r="AP34" s="147">
        <f>IF(AE34="","",$U34*AE34)</f>
        <v>12</v>
      </c>
      <c r="AQ34" s="147">
        <f>IF(AF34="","",$U34*AF34)</f>
        <v>3</v>
      </c>
      <c r="AR34" t="s" s="148">
        <f>IF(AG34="","",$U34*AG34)</f>
      </c>
      <c r="AS34" t="s" s="148">
        <f>IF(AH34="","",$U34*AH34)</f>
      </c>
      <c r="AT34" t="s" s="148">
        <f>IF(AI34="","",$U34*AI34)</f>
      </c>
      <c r="AU34" t="s" s="148">
        <f>IF(AJ34="","",$U34*AJ34)</f>
      </c>
      <c r="AV34" t="s" s="148">
        <f>IF(AK34="","",$U34*AK34)</f>
      </c>
      <c r="AW34" t="s" s="148">
        <f>IF(AL34="","",$U34*AL34)</f>
      </c>
      <c r="AX34" s="147">
        <f>IF(AM34="","",$U34*AM34)</f>
        <v>48</v>
      </c>
      <c r="AY34" s="149"/>
      <c r="AZ34" s="218">
        <v>5</v>
      </c>
      <c r="BA34" s="150"/>
      <c r="BB34" s="151"/>
      <c r="BC34" s="151"/>
      <c r="BD34" s="151"/>
      <c r="BE34" s="151"/>
      <c r="BF34" s="3"/>
    </row>
    <row r="35" ht="15.75" customHeight="1">
      <c r="A35" t="s" s="153">
        <v>159</v>
      </c>
      <c r="B35" t="s" s="126">
        <v>156</v>
      </c>
      <c r="C35" s="213"/>
      <c r="D35" t="s" s="128">
        <v>160</v>
      </c>
      <c r="E35" s="129">
        <v>4</v>
      </c>
      <c r="F35" s="130">
        <v>182.5</v>
      </c>
      <c r="G35" s="131">
        <v>1</v>
      </c>
      <c r="H35" s="132">
        <v>0</v>
      </c>
      <c r="I35" s="133">
        <v>0</v>
      </c>
      <c r="J35" s="134">
        <v>1</v>
      </c>
      <c r="K35" s="135">
        <v>0</v>
      </c>
      <c r="L35" s="136">
        <v>0</v>
      </c>
      <c r="M35" s="137">
        <v>2</v>
      </c>
      <c r="N35" s="138">
        <v>0</v>
      </c>
      <c r="O35" s="139">
        <v>1</v>
      </c>
      <c r="P35" s="140">
        <v>0</v>
      </c>
      <c r="Q35" s="141">
        <v>0</v>
      </c>
      <c r="R35" s="142">
        <v>0</v>
      </c>
      <c r="S35" s="143">
        <f>SUM(G35:R35)*F35</f>
        <v>912.5</v>
      </c>
      <c r="T35" s="144">
        <f>SUM(G35:R35)*E35</f>
        <v>20</v>
      </c>
      <c r="U35" s="145">
        <f>SUM(G35:R35)</f>
        <v>5</v>
      </c>
      <c r="V35" s="146"/>
      <c r="W35" s="146"/>
      <c r="X35" s="146"/>
      <c r="Y35" s="145">
        <f>$U35*4</f>
        <v>20</v>
      </c>
      <c r="Z35" s="146"/>
      <c r="AA35" s="146"/>
      <c r="AB35" s="146"/>
      <c r="AC35" s="42"/>
      <c r="AD35" s="146"/>
      <c r="AE35" s="147">
        <v>8</v>
      </c>
      <c r="AF35" s="147">
        <v>2</v>
      </c>
      <c r="AG35" s="146"/>
      <c r="AH35" s="146"/>
      <c r="AI35" s="146"/>
      <c r="AJ35" s="146"/>
      <c r="AK35" s="146"/>
      <c r="AL35" s="146"/>
      <c r="AM35" s="147">
        <v>16</v>
      </c>
      <c r="AN35" s="121"/>
      <c r="AO35" t="s" s="148">
        <f>IF(AD35="","",$U35*AD35)</f>
      </c>
      <c r="AP35" s="147">
        <f>IF(AE35="","",$U35*AE35)</f>
        <v>40</v>
      </c>
      <c r="AQ35" s="147">
        <f>IF(AF35="","",$U35*AF35)</f>
        <v>10</v>
      </c>
      <c r="AR35" t="s" s="148">
        <f>IF(AG35="","",$U35*AG35)</f>
      </c>
      <c r="AS35" t="s" s="148">
        <f>IF(AH35="","",$U35*AH35)</f>
      </c>
      <c r="AT35" t="s" s="148">
        <f>IF(AI35="","",$U35*AI35)</f>
      </c>
      <c r="AU35" t="s" s="148">
        <f>IF(AJ35="","",$U35*AJ35)</f>
      </c>
      <c r="AV35" t="s" s="148">
        <f>IF(AK35="","",$U35*AK35)</f>
      </c>
      <c r="AW35" t="s" s="148">
        <f>IF(AL35="","",$U35*AL35)</f>
      </c>
      <c r="AX35" s="147">
        <f>IF(AM35="","",$U35*AM35)</f>
        <v>80</v>
      </c>
      <c r="AY35" s="155">
        <v>4</v>
      </c>
      <c r="AZ35" s="150"/>
      <c r="BA35" s="150"/>
      <c r="BB35" s="151"/>
      <c r="BC35" s="151"/>
      <c r="BD35" s="151"/>
      <c r="BE35" s="151"/>
      <c r="BF35" s="3"/>
    </row>
    <row r="36" ht="18" customHeight="1">
      <c r="A36" t="s" s="153">
        <v>161</v>
      </c>
      <c r="B36" t="s" s="126">
        <v>158</v>
      </c>
      <c r="C36" s="213"/>
      <c r="D36" t="s" s="128">
        <v>160</v>
      </c>
      <c r="E36" s="129">
        <v>2</v>
      </c>
      <c r="F36" s="130">
        <v>315</v>
      </c>
      <c r="G36" s="131">
        <v>0</v>
      </c>
      <c r="H36" s="132">
        <v>0</v>
      </c>
      <c r="I36" s="133">
        <v>0</v>
      </c>
      <c r="J36" s="134">
        <v>1</v>
      </c>
      <c r="K36" s="135">
        <v>0</v>
      </c>
      <c r="L36" s="136">
        <v>0</v>
      </c>
      <c r="M36" s="137">
        <v>3</v>
      </c>
      <c r="N36" s="138">
        <v>0</v>
      </c>
      <c r="O36" s="139">
        <v>0</v>
      </c>
      <c r="P36" s="140">
        <v>0</v>
      </c>
      <c r="Q36" s="141">
        <v>0</v>
      </c>
      <c r="R36" s="142">
        <v>0</v>
      </c>
      <c r="S36" s="143">
        <f>SUM(G36:R36)*F36</f>
        <v>1260</v>
      </c>
      <c r="T36" s="144">
        <f>SUM(G36:R36)*E36</f>
        <v>8</v>
      </c>
      <c r="U36" s="145">
        <f>SUM(G36:R36)</f>
        <v>4</v>
      </c>
      <c r="V36" s="146"/>
      <c r="W36" s="146"/>
      <c r="X36" s="146"/>
      <c r="Y36" s="146"/>
      <c r="Z36" s="145">
        <f>$U36*2</f>
        <v>8</v>
      </c>
      <c r="AA36" s="146"/>
      <c r="AB36" s="146"/>
      <c r="AC36" s="42"/>
      <c r="AD36" s="146"/>
      <c r="AE36" s="146"/>
      <c r="AF36" s="147">
        <v>7</v>
      </c>
      <c r="AG36" s="147">
        <v>2</v>
      </c>
      <c r="AH36" s="146"/>
      <c r="AI36" s="146"/>
      <c r="AJ36" s="146"/>
      <c r="AK36" s="146"/>
      <c r="AL36" s="146"/>
      <c r="AM36" s="147">
        <v>16</v>
      </c>
      <c r="AN36" s="121"/>
      <c r="AO36" t="s" s="148">
        <f>IF(AD36="","",$U36*AD36)</f>
      </c>
      <c r="AP36" t="s" s="148">
        <f>IF(AE36="","",$U36*AE36)</f>
      </c>
      <c r="AQ36" s="147">
        <f>IF(AF36="","",$U36*AF36)</f>
        <v>28</v>
      </c>
      <c r="AR36" s="147">
        <f>IF(AG36="","",$U36*AG36)</f>
        <v>8</v>
      </c>
      <c r="AS36" t="s" s="148">
        <f>IF(AH36="","",$U36*AH36)</f>
      </c>
      <c r="AT36" t="s" s="148">
        <f>IF(AI36="","",$U36*AI36)</f>
      </c>
      <c r="AU36" t="s" s="148">
        <f>IF(AJ36="","",$U36*AJ36)</f>
      </c>
      <c r="AV36" t="s" s="148">
        <f>IF(AK36="","",$U36*AK36)</f>
      </c>
      <c r="AW36" t="s" s="148">
        <f>IF(AL36="","",$U36*AL36)</f>
      </c>
      <c r="AX36" s="147">
        <f>IF(AM36="","",$U36*AM36)</f>
        <v>64</v>
      </c>
      <c r="AY36" s="149"/>
      <c r="AZ36" s="150"/>
      <c r="BA36" s="218">
        <v>2</v>
      </c>
      <c r="BB36" s="151"/>
      <c r="BC36" s="151"/>
      <c r="BD36" s="151"/>
      <c r="BE36" s="151"/>
      <c r="BF36" s="3"/>
    </row>
    <row r="37" ht="15.75" customHeight="1">
      <c r="A37" t="s" s="153">
        <v>162</v>
      </c>
      <c r="B37" t="s" s="126">
        <v>65</v>
      </c>
      <c r="C37" s="154"/>
      <c r="D37" t="s" s="126">
        <v>163</v>
      </c>
      <c r="E37" s="215">
        <v>5</v>
      </c>
      <c r="F37" s="216">
        <v>110</v>
      </c>
      <c r="G37" s="131">
        <v>0</v>
      </c>
      <c r="H37" s="132">
        <v>0</v>
      </c>
      <c r="I37" s="133">
        <v>0</v>
      </c>
      <c r="J37" s="134">
        <v>0</v>
      </c>
      <c r="K37" s="135">
        <v>0</v>
      </c>
      <c r="L37" s="136">
        <v>0</v>
      </c>
      <c r="M37" s="137">
        <v>3</v>
      </c>
      <c r="N37" s="138">
        <v>0</v>
      </c>
      <c r="O37" s="139">
        <v>0</v>
      </c>
      <c r="P37" s="217">
        <v>0</v>
      </c>
      <c r="Q37" s="141">
        <v>0</v>
      </c>
      <c r="R37" s="142">
        <v>0</v>
      </c>
      <c r="S37" s="143">
        <f>SUM(G37:R37)*F37</f>
        <v>330</v>
      </c>
      <c r="T37" s="144">
        <f>SUM(G37:R37)*E37</f>
        <v>15</v>
      </c>
      <c r="U37" s="145">
        <f>SUM(G37:R37)</f>
        <v>3</v>
      </c>
      <c r="V37" s="146"/>
      <c r="W37" s="146"/>
      <c r="X37" s="146"/>
      <c r="Y37" s="145">
        <f>$U37*5</f>
        <v>15</v>
      </c>
      <c r="Z37" s="146"/>
      <c r="AA37" s="146"/>
      <c r="AB37" s="146"/>
      <c r="AC37" s="42"/>
      <c r="AD37" s="146"/>
      <c r="AE37" s="146"/>
      <c r="AF37" s="147">
        <v>5</v>
      </c>
      <c r="AG37" s="146"/>
      <c r="AH37" s="146"/>
      <c r="AI37" s="146"/>
      <c r="AJ37" s="146"/>
      <c r="AK37" s="146"/>
      <c r="AL37" s="146"/>
      <c r="AM37" s="147">
        <v>10</v>
      </c>
      <c r="AN37" s="219"/>
      <c r="AO37" t="s" s="148">
        <f>IF(AD37="","",$U37*AD37)</f>
      </c>
      <c r="AP37" t="s" s="148">
        <f>IF(AE37="","",$U37*AE37)</f>
      </c>
      <c r="AQ37" s="147">
        <f>IF(AF37="","",$U37*AF37)</f>
        <v>15</v>
      </c>
      <c r="AR37" t="s" s="148">
        <f>IF(AG37="","",$U37*AG37)</f>
      </c>
      <c r="AS37" t="s" s="148">
        <f>IF(AH37="","",$U37*AH37)</f>
      </c>
      <c r="AT37" t="s" s="148">
        <f>IF(AI37="","",$U37*AI37)</f>
      </c>
      <c r="AU37" t="s" s="148">
        <f>IF(AJ37="","",$U37*AJ37)</f>
      </c>
      <c r="AV37" t="s" s="148">
        <f>IF(AK37="","",$U37*AK37)</f>
      </c>
      <c r="AW37" t="s" s="148">
        <f>IF(AL37="","",$U37*AL37)</f>
      </c>
      <c r="AX37" s="147">
        <f>IF(AM37="","",$U37*AM37)</f>
        <v>30</v>
      </c>
      <c r="AY37" s="149"/>
      <c r="AZ37" s="150"/>
      <c r="BA37" s="151"/>
      <c r="BB37" s="151"/>
      <c r="BC37" s="151"/>
      <c r="BD37" s="151"/>
      <c r="BE37" s="3"/>
      <c r="BF37" s="3"/>
    </row>
    <row r="38" ht="15.75" customHeight="1">
      <c r="A38" t="s" s="153">
        <v>164</v>
      </c>
      <c r="B38" t="s" s="126">
        <v>65</v>
      </c>
      <c r="C38" s="213"/>
      <c r="D38" t="s" s="126">
        <v>134</v>
      </c>
      <c r="E38" s="215">
        <v>10</v>
      </c>
      <c r="F38" s="216">
        <v>220</v>
      </c>
      <c r="G38" s="131">
        <v>0</v>
      </c>
      <c r="H38" s="132">
        <v>0</v>
      </c>
      <c r="I38" s="133">
        <v>0</v>
      </c>
      <c r="J38" s="134">
        <v>0</v>
      </c>
      <c r="K38" s="135">
        <v>0</v>
      </c>
      <c r="L38" s="136">
        <v>0</v>
      </c>
      <c r="M38" s="137">
        <v>0</v>
      </c>
      <c r="N38" s="138">
        <v>0</v>
      </c>
      <c r="O38" s="139">
        <v>1</v>
      </c>
      <c r="P38" s="217">
        <v>0</v>
      </c>
      <c r="Q38" s="141">
        <v>0</v>
      </c>
      <c r="R38" s="142">
        <v>0</v>
      </c>
      <c r="S38" s="143">
        <f>SUM(G38:R38)*F38</f>
        <v>220</v>
      </c>
      <c r="T38" s="144">
        <f>SUM(G38:R38)*E38</f>
        <v>10</v>
      </c>
      <c r="U38" s="145">
        <f>SUM(G38:R38)</f>
        <v>1</v>
      </c>
      <c r="V38" s="146"/>
      <c r="W38" s="146"/>
      <c r="X38" s="146"/>
      <c r="Y38" s="145">
        <f>$U38*10</f>
        <v>10</v>
      </c>
      <c r="Z38" s="146"/>
      <c r="AA38" s="146"/>
      <c r="AB38" s="146"/>
      <c r="AC38" s="42"/>
      <c r="AD38" s="146"/>
      <c r="AE38" s="147">
        <v>1</v>
      </c>
      <c r="AF38" s="147">
        <v>9</v>
      </c>
      <c r="AG38" s="146"/>
      <c r="AH38" s="146"/>
      <c r="AI38" s="146"/>
      <c r="AJ38" s="146"/>
      <c r="AK38" s="146"/>
      <c r="AL38" s="146"/>
      <c r="AM38" s="147">
        <v>30</v>
      </c>
      <c r="AN38" s="219"/>
      <c r="AO38" t="s" s="148">
        <f>IF(AD38="","",$U38*AD38)</f>
      </c>
      <c r="AP38" s="147">
        <f>IF(AE38="","",$U38*AE38)</f>
        <v>1</v>
      </c>
      <c r="AQ38" s="147">
        <f>IF(AF38="","",$U38*AF38)</f>
        <v>9</v>
      </c>
      <c r="AR38" t="s" s="148">
        <f>IF(AG38="","",$U38*AG38)</f>
      </c>
      <c r="AS38" t="s" s="148">
        <f>IF(AH38="","",$U38*AH38)</f>
      </c>
      <c r="AT38" t="s" s="148">
        <f>IF(AI38="","",$U38*AI38)</f>
      </c>
      <c r="AU38" t="s" s="148">
        <f>IF(AJ38="","",$U38*AJ38)</f>
      </c>
      <c r="AV38" t="s" s="148">
        <f>IF(AK38="","",$U38*AK38)</f>
      </c>
      <c r="AW38" t="s" s="148">
        <f>IF(AL38="","",$U38*AL38)</f>
      </c>
      <c r="AX38" s="147">
        <f>IF(AM38="","",$U38*AM38)</f>
        <v>30</v>
      </c>
      <c r="AY38" s="149"/>
      <c r="AZ38" s="150"/>
      <c r="BA38" s="151"/>
      <c r="BB38" s="151"/>
      <c r="BC38" s="151"/>
      <c r="BD38" s="151"/>
      <c r="BE38" s="3"/>
      <c r="BF38" s="3"/>
    </row>
    <row r="39" ht="17.25" customHeight="1">
      <c r="A39" t="s" s="153">
        <v>165</v>
      </c>
      <c r="B39" t="s" s="126">
        <v>65</v>
      </c>
      <c r="C39" s="213"/>
      <c r="D39" t="s" s="126">
        <v>123</v>
      </c>
      <c r="E39" s="215">
        <v>5</v>
      </c>
      <c r="F39" s="216">
        <v>150</v>
      </c>
      <c r="G39" s="131">
        <v>0</v>
      </c>
      <c r="H39" s="132">
        <v>0</v>
      </c>
      <c r="I39" s="133">
        <v>1</v>
      </c>
      <c r="J39" s="134">
        <v>1</v>
      </c>
      <c r="K39" s="135">
        <v>0</v>
      </c>
      <c r="L39" s="136">
        <v>0</v>
      </c>
      <c r="M39" s="137">
        <v>2</v>
      </c>
      <c r="N39" s="138">
        <v>1</v>
      </c>
      <c r="O39" s="139">
        <v>1</v>
      </c>
      <c r="P39" s="217">
        <v>0</v>
      </c>
      <c r="Q39" s="141">
        <v>0</v>
      </c>
      <c r="R39" s="142">
        <v>0</v>
      </c>
      <c r="S39" s="143">
        <f>SUM(G39:R39)*F39</f>
        <v>900</v>
      </c>
      <c r="T39" s="144">
        <f>SUM(G39:R39)*E39</f>
        <v>30</v>
      </c>
      <c r="U39" s="145">
        <f>SUM(G39:R39)</f>
        <v>6</v>
      </c>
      <c r="V39" s="146"/>
      <c r="W39" s="146"/>
      <c r="X39" s="146"/>
      <c r="Y39" s="145">
        <f>$U39*5</f>
        <v>30</v>
      </c>
      <c r="Z39" s="146"/>
      <c r="AA39" s="146"/>
      <c r="AB39" s="146"/>
      <c r="AC39" s="42"/>
      <c r="AD39" s="146"/>
      <c r="AE39" s="146"/>
      <c r="AF39" s="147">
        <v>3</v>
      </c>
      <c r="AG39" s="146"/>
      <c r="AH39" s="147">
        <v>3</v>
      </c>
      <c r="AI39" s="146"/>
      <c r="AJ39" s="146"/>
      <c r="AK39" s="146"/>
      <c r="AL39" s="146"/>
      <c r="AM39" s="147">
        <v>5</v>
      </c>
      <c r="AN39" s="219"/>
      <c r="AO39" t="s" s="148">
        <f>IF(AD39="","",$U39*AD39)</f>
      </c>
      <c r="AP39" t="s" s="148">
        <f>IF(AE39="","",$U39*AE39)</f>
      </c>
      <c r="AQ39" s="147">
        <f>IF(AF39="","",$U39*AF39)</f>
        <v>18</v>
      </c>
      <c r="AR39" t="s" s="148">
        <f>IF(AG39="","",$U39*AG39)</f>
      </c>
      <c r="AS39" s="147">
        <f>IF(AH39="","",$U39*AH39)</f>
        <v>18</v>
      </c>
      <c r="AT39" t="s" s="148">
        <f>IF(AI39="","",$U39*AI39)</f>
      </c>
      <c r="AU39" t="s" s="148">
        <f>IF(AJ39="","",$U39*AJ39)</f>
      </c>
      <c r="AV39" t="s" s="148">
        <f>IF(AK39="","",$U39*AK39)</f>
      </c>
      <c r="AW39" t="s" s="148">
        <f>IF(AL39="","",$U39*AL39)</f>
      </c>
      <c r="AX39" s="147">
        <f>IF(AM39="","",$U39*AM39)</f>
        <v>30</v>
      </c>
      <c r="AY39" s="149"/>
      <c r="AZ39" s="150"/>
      <c r="BA39" s="151"/>
      <c r="BB39" s="151"/>
      <c r="BC39" s="151"/>
      <c r="BD39" s="151"/>
      <c r="BE39" s="3"/>
      <c r="BF39" s="3"/>
    </row>
    <row r="40" ht="15.75" customHeight="1">
      <c r="A40" t="s" s="153">
        <v>166</v>
      </c>
      <c r="B40" t="s" s="126">
        <v>65</v>
      </c>
      <c r="C40" s="213"/>
      <c r="D40" t="s" s="128">
        <v>160</v>
      </c>
      <c r="E40" s="214">
        <v>5</v>
      </c>
      <c r="F40" s="130">
        <v>200</v>
      </c>
      <c r="G40" s="131">
        <v>1</v>
      </c>
      <c r="H40" s="132">
        <v>0</v>
      </c>
      <c r="I40" s="133">
        <v>0</v>
      </c>
      <c r="J40" s="134">
        <v>0</v>
      </c>
      <c r="K40" s="135">
        <v>0</v>
      </c>
      <c r="L40" s="136">
        <v>0</v>
      </c>
      <c r="M40" s="137">
        <v>2</v>
      </c>
      <c r="N40" s="138">
        <v>0</v>
      </c>
      <c r="O40" s="139">
        <v>1</v>
      </c>
      <c r="P40" s="140">
        <v>0</v>
      </c>
      <c r="Q40" s="141">
        <v>0</v>
      </c>
      <c r="R40" s="142">
        <v>0</v>
      </c>
      <c r="S40" s="143">
        <f>SUM(G40:R40)*F40</f>
        <v>800</v>
      </c>
      <c r="T40" s="144">
        <f>SUM(G40:R40)*E40</f>
        <v>20</v>
      </c>
      <c r="U40" s="145">
        <f>SUM(G40:R40)</f>
        <v>4</v>
      </c>
      <c r="V40" s="146"/>
      <c r="W40" s="146"/>
      <c r="X40" s="146"/>
      <c r="Y40" s="145">
        <f>$U40*5</f>
        <v>20</v>
      </c>
      <c r="Z40" s="146"/>
      <c r="AA40" s="146"/>
      <c r="AB40" s="146"/>
      <c r="AC40" s="42"/>
      <c r="AD40" s="146"/>
      <c r="AE40" s="147">
        <v>1</v>
      </c>
      <c r="AF40" s="147">
        <v>4</v>
      </c>
      <c r="AG40" s="146"/>
      <c r="AH40" s="146"/>
      <c r="AI40" s="146"/>
      <c r="AJ40" s="146"/>
      <c r="AK40" s="146"/>
      <c r="AL40" s="146"/>
      <c r="AM40" s="147">
        <v>15</v>
      </c>
      <c r="AN40" s="219"/>
      <c r="AO40" t="s" s="148">
        <f>IF(AD40="","",$U40*AD40)</f>
      </c>
      <c r="AP40" s="147">
        <f>IF(AE40="","",$U40*AE40)</f>
        <v>4</v>
      </c>
      <c r="AQ40" s="147">
        <f>IF(AF40="","",$U40*AF40)</f>
        <v>16</v>
      </c>
      <c r="AR40" t="s" s="148">
        <f>IF(AG40="","",$U40*AG40)</f>
      </c>
      <c r="AS40" t="s" s="148">
        <f>IF(AH40="","",$U40*AH40)</f>
      </c>
      <c r="AT40" t="s" s="148">
        <f>IF(AI40="","",$U40*AI40)</f>
      </c>
      <c r="AU40" t="s" s="148">
        <f>IF(AJ40="","",$U40*AJ40)</f>
      </c>
      <c r="AV40" t="s" s="148">
        <f>IF(AK40="","",$U40*AK40)</f>
      </c>
      <c r="AW40" t="s" s="148">
        <f>IF(AL40="","",$U40*AL40)</f>
      </c>
      <c r="AX40" s="147">
        <f>IF(AM40="","",$U40*AM40)</f>
        <v>60</v>
      </c>
      <c r="AY40" s="149"/>
      <c r="AZ40" s="150"/>
      <c r="BA40" s="151"/>
      <c r="BB40" s="151"/>
      <c r="BC40" s="151"/>
      <c r="BD40" s="151"/>
      <c r="BE40" s="3"/>
      <c r="BF40" s="3"/>
    </row>
    <row r="41" ht="15.75" customHeight="1">
      <c r="A41" t="s" s="153">
        <v>167</v>
      </c>
      <c r="B41" t="s" s="126">
        <v>66</v>
      </c>
      <c r="C41" s="213"/>
      <c r="D41" t="s" s="126">
        <v>123</v>
      </c>
      <c r="E41" s="215">
        <v>5</v>
      </c>
      <c r="F41" s="216">
        <v>190</v>
      </c>
      <c r="G41" s="131">
        <v>0</v>
      </c>
      <c r="H41" s="132">
        <v>0</v>
      </c>
      <c r="I41" s="133">
        <v>0</v>
      </c>
      <c r="J41" s="134">
        <v>2</v>
      </c>
      <c r="K41" s="135">
        <v>0</v>
      </c>
      <c r="L41" s="136">
        <v>0</v>
      </c>
      <c r="M41" s="137">
        <v>0</v>
      </c>
      <c r="N41" s="138">
        <v>0</v>
      </c>
      <c r="O41" s="139">
        <v>0</v>
      </c>
      <c r="P41" s="217">
        <v>0</v>
      </c>
      <c r="Q41" s="141">
        <v>0</v>
      </c>
      <c r="R41" s="142">
        <v>0</v>
      </c>
      <c r="S41" s="143">
        <f>SUM(G41:R41)*F41</f>
        <v>380</v>
      </c>
      <c r="T41" s="144">
        <f>SUM(G41:R41)*E41</f>
        <v>10</v>
      </c>
      <c r="U41" s="145">
        <f>SUM(G41:R41)</f>
        <v>2</v>
      </c>
      <c r="V41" s="146"/>
      <c r="W41" s="146"/>
      <c r="X41" s="146"/>
      <c r="Y41" s="146"/>
      <c r="Z41" s="145">
        <f>$U41*5</f>
        <v>10</v>
      </c>
      <c r="AA41" s="146"/>
      <c r="AB41" s="146"/>
      <c r="AC41" s="42"/>
      <c r="AD41" s="146"/>
      <c r="AE41" s="146"/>
      <c r="AF41" s="146"/>
      <c r="AG41" s="146"/>
      <c r="AH41" s="147">
        <v>1</v>
      </c>
      <c r="AI41" s="147">
        <v>2</v>
      </c>
      <c r="AJ41" s="147">
        <v>1</v>
      </c>
      <c r="AK41" s="147">
        <v>1</v>
      </c>
      <c r="AL41" s="146"/>
      <c r="AM41" s="147">
        <v>15</v>
      </c>
      <c r="AN41" s="219"/>
      <c r="AO41" t="s" s="148">
        <f>IF(AD41="","",$U41*AD41)</f>
      </c>
      <c r="AP41" t="s" s="148">
        <f>IF(AE41="","",$U41*AE41)</f>
      </c>
      <c r="AQ41" t="s" s="148">
        <f>IF(AF41="","",$U41*AF41)</f>
      </c>
      <c r="AR41" t="s" s="148">
        <f>IF(AG41="","",$U41*AG41)</f>
      </c>
      <c r="AS41" s="147">
        <f>IF(AH41="","",$U41*AH41)</f>
        <v>2</v>
      </c>
      <c r="AT41" s="147">
        <f>IF(AI41="","",$U41*AI41)</f>
        <v>4</v>
      </c>
      <c r="AU41" s="147">
        <f>IF(AJ41="","",$U41*AJ41)</f>
        <v>2</v>
      </c>
      <c r="AV41" s="147">
        <f>IF(AK41="","",$U41*AK41)</f>
        <v>2</v>
      </c>
      <c r="AW41" t="s" s="148">
        <f>IF(AL41="","",$U41*AL41)</f>
      </c>
      <c r="AX41" s="147">
        <f>IF(AM41="","",$U41*AM41)</f>
        <v>30</v>
      </c>
      <c r="AY41" s="149"/>
      <c r="AZ41" s="150"/>
      <c r="BA41" s="151"/>
      <c r="BB41" s="151"/>
      <c r="BC41" s="151"/>
      <c r="BD41" s="151"/>
      <c r="BE41" s="3"/>
      <c r="BF41" s="3"/>
    </row>
    <row r="42" ht="18" customHeight="1">
      <c r="A42" t="s" s="153">
        <v>168</v>
      </c>
      <c r="B42" t="s" s="126">
        <v>66</v>
      </c>
      <c r="C42" s="213"/>
      <c r="D42" t="s" s="126">
        <v>123</v>
      </c>
      <c r="E42" s="215">
        <v>1</v>
      </c>
      <c r="F42" s="216">
        <v>105</v>
      </c>
      <c r="G42" s="131">
        <v>0</v>
      </c>
      <c r="H42" s="132">
        <v>0</v>
      </c>
      <c r="I42" s="133">
        <v>0</v>
      </c>
      <c r="J42" s="134">
        <v>1</v>
      </c>
      <c r="K42" s="135">
        <v>0</v>
      </c>
      <c r="L42" s="136">
        <v>0</v>
      </c>
      <c r="M42" s="137">
        <v>2</v>
      </c>
      <c r="N42" s="138">
        <v>1</v>
      </c>
      <c r="O42" s="139">
        <v>0</v>
      </c>
      <c r="P42" s="217">
        <v>1</v>
      </c>
      <c r="Q42" s="141">
        <v>0</v>
      </c>
      <c r="R42" s="142">
        <v>0</v>
      </c>
      <c r="S42" s="143">
        <f>SUM(G42:R42)*F42</f>
        <v>525</v>
      </c>
      <c r="T42" s="144">
        <f>SUM(G42:R42)*E42</f>
        <v>5</v>
      </c>
      <c r="U42" s="145">
        <f>SUM(G42:R42)</f>
        <v>5</v>
      </c>
      <c r="V42" s="146"/>
      <c r="W42" s="146"/>
      <c r="X42" s="146"/>
      <c r="Y42" s="146"/>
      <c r="Z42" s="145">
        <f>$U42*1</f>
        <v>5</v>
      </c>
      <c r="AA42" s="146"/>
      <c r="AB42" s="146"/>
      <c r="AC42" s="42"/>
      <c r="AD42" s="146"/>
      <c r="AE42" s="146"/>
      <c r="AF42" s="146"/>
      <c r="AG42" s="146"/>
      <c r="AH42" s="146"/>
      <c r="AI42" s="146"/>
      <c r="AJ42" s="146"/>
      <c r="AK42" s="146"/>
      <c r="AL42" s="147">
        <v>1</v>
      </c>
      <c r="AM42" s="147">
        <v>1</v>
      </c>
      <c r="AN42" s="219"/>
      <c r="AO42" t="s" s="148">
        <f>IF(AD42="","",$U42*AD42)</f>
      </c>
      <c r="AP42" t="s" s="148">
        <f>IF(AE42="","",$U42*AE42)</f>
      </c>
      <c r="AQ42" t="s" s="148">
        <f>IF(AF42="","",$U42*AF42)</f>
      </c>
      <c r="AR42" t="s" s="148">
        <f>IF(AG42="","",$U42*AG42)</f>
      </c>
      <c r="AS42" t="s" s="148">
        <f>IF(AH42="","",$U42*AH42)</f>
      </c>
      <c r="AT42" t="s" s="148">
        <f>IF(AI42="","",$U42*AI42)</f>
      </c>
      <c r="AU42" t="s" s="148">
        <f>IF(AJ42="","",$U42*AJ42)</f>
      </c>
      <c r="AV42" t="s" s="148">
        <f>IF(AK42="","",$U42*AK42)</f>
      </c>
      <c r="AW42" s="147">
        <f>IF(AL42="","",$U42*AL42)</f>
        <v>5</v>
      </c>
      <c r="AX42" s="147">
        <f>IF(AM42="","",$U42*AM42)</f>
        <v>5</v>
      </c>
      <c r="AY42" s="149"/>
      <c r="AZ42" s="150"/>
      <c r="BA42" s="151"/>
      <c r="BB42" s="151"/>
      <c r="BC42" s="151"/>
      <c r="BD42" s="151"/>
      <c r="BE42" s="3"/>
      <c r="BF42" s="3"/>
    </row>
    <row r="43" ht="15.75" customHeight="1">
      <c r="A43" t="s" s="153">
        <v>169</v>
      </c>
      <c r="B43" t="s" s="126">
        <v>66</v>
      </c>
      <c r="C43" s="213"/>
      <c r="D43" t="s" s="126">
        <v>123</v>
      </c>
      <c r="E43" s="215">
        <v>1</v>
      </c>
      <c r="F43" s="216">
        <v>115</v>
      </c>
      <c r="G43" s="131">
        <v>0</v>
      </c>
      <c r="H43" s="132">
        <v>0</v>
      </c>
      <c r="I43" s="133">
        <v>0</v>
      </c>
      <c r="J43" s="134">
        <v>0</v>
      </c>
      <c r="K43" s="135">
        <v>0</v>
      </c>
      <c r="L43" s="136">
        <v>0</v>
      </c>
      <c r="M43" s="137">
        <v>2</v>
      </c>
      <c r="N43" s="138">
        <v>1</v>
      </c>
      <c r="O43" s="139">
        <v>0</v>
      </c>
      <c r="P43" s="217">
        <v>1</v>
      </c>
      <c r="Q43" s="141">
        <v>0</v>
      </c>
      <c r="R43" s="142">
        <v>0</v>
      </c>
      <c r="S43" s="143">
        <f>SUM(G43:R43)*F43</f>
        <v>460</v>
      </c>
      <c r="T43" s="144">
        <f>SUM(G43:R43)*E43</f>
        <v>4</v>
      </c>
      <c r="U43" s="145">
        <f>SUM(G43:R43)</f>
        <v>4</v>
      </c>
      <c r="V43" s="146"/>
      <c r="W43" s="146"/>
      <c r="X43" s="146"/>
      <c r="Y43" s="146"/>
      <c r="Z43" s="145">
        <f>$U43*1</f>
        <v>4</v>
      </c>
      <c r="AA43" s="146"/>
      <c r="AB43" s="146"/>
      <c r="AC43" s="42"/>
      <c r="AD43" s="146"/>
      <c r="AE43" s="146"/>
      <c r="AF43" s="146"/>
      <c r="AG43" s="146"/>
      <c r="AH43" s="146"/>
      <c r="AI43" s="146"/>
      <c r="AJ43" s="147">
        <v>1</v>
      </c>
      <c r="AK43" s="146"/>
      <c r="AL43" s="146"/>
      <c r="AM43" s="147">
        <v>1</v>
      </c>
      <c r="AN43" s="219"/>
      <c r="AO43" t="s" s="148">
        <f>IF(AD43="","",$U43*AD43)</f>
      </c>
      <c r="AP43" t="s" s="148">
        <f>IF(AE43="","",$U43*AE43)</f>
      </c>
      <c r="AQ43" t="s" s="148">
        <f>IF(AF43="","",$U43*AF43)</f>
      </c>
      <c r="AR43" t="s" s="148">
        <f>IF(AG43="","",$U43*AG43)</f>
      </c>
      <c r="AS43" t="s" s="148">
        <f>IF(AH43="","",$U43*AH43)</f>
      </c>
      <c r="AT43" t="s" s="148">
        <f>IF(AI43="","",$U43*AI43)</f>
      </c>
      <c r="AU43" s="147">
        <f>IF(AJ43="","",$U43*AJ43)</f>
        <v>4</v>
      </c>
      <c r="AV43" t="s" s="148">
        <f>IF(AK43="","",$U43*AK43)</f>
      </c>
      <c r="AW43" t="s" s="148">
        <f>IF(AL43="","",$U43*AL43)</f>
      </c>
      <c r="AX43" s="147">
        <f>IF(AM43="","",$U43*AM43)</f>
        <v>4</v>
      </c>
      <c r="AY43" s="149"/>
      <c r="AZ43" s="150"/>
      <c r="BA43" s="151"/>
      <c r="BB43" s="151"/>
      <c r="BC43" s="151"/>
      <c r="BD43" s="151"/>
      <c r="BE43" s="3"/>
      <c r="BF43" s="3"/>
    </row>
    <row r="44" ht="17.25" customHeight="1">
      <c r="A44" t="s" s="153">
        <v>170</v>
      </c>
      <c r="B44" t="s" s="126">
        <v>66</v>
      </c>
      <c r="C44" s="213"/>
      <c r="D44" t="s" s="128">
        <v>123</v>
      </c>
      <c r="E44" s="214">
        <v>4</v>
      </c>
      <c r="F44" s="130">
        <v>210</v>
      </c>
      <c r="G44" s="131">
        <v>0</v>
      </c>
      <c r="H44" s="132">
        <v>0</v>
      </c>
      <c r="I44" s="133">
        <v>0</v>
      </c>
      <c r="J44" s="134">
        <v>0</v>
      </c>
      <c r="K44" s="135">
        <v>0</v>
      </c>
      <c r="L44" s="136">
        <v>0</v>
      </c>
      <c r="M44" s="137">
        <v>2</v>
      </c>
      <c r="N44" s="138">
        <v>0</v>
      </c>
      <c r="O44" s="139">
        <v>0</v>
      </c>
      <c r="P44" s="140">
        <v>0</v>
      </c>
      <c r="Q44" s="141">
        <v>0</v>
      </c>
      <c r="R44" s="142">
        <v>0</v>
      </c>
      <c r="S44" s="143">
        <f>SUM(G44:R44)*F44</f>
        <v>420</v>
      </c>
      <c r="T44" s="144">
        <f>SUM(G44:R44)*E44</f>
        <v>8</v>
      </c>
      <c r="U44" s="145">
        <f>SUM(G44:R44)</f>
        <v>2</v>
      </c>
      <c r="V44" s="146"/>
      <c r="W44" s="146"/>
      <c r="X44" s="146"/>
      <c r="Y44" s="146"/>
      <c r="Z44" s="145">
        <f>$U44*4</f>
        <v>8</v>
      </c>
      <c r="AA44" s="146"/>
      <c r="AB44" s="146"/>
      <c r="AC44" s="42"/>
      <c r="AD44" s="146"/>
      <c r="AE44" s="146"/>
      <c r="AF44" s="147">
        <v>4</v>
      </c>
      <c r="AG44" s="146"/>
      <c r="AH44" s="146"/>
      <c r="AI44" s="146"/>
      <c r="AJ44" s="146"/>
      <c r="AK44" s="146"/>
      <c r="AL44" s="146"/>
      <c r="AM44" s="147">
        <v>12</v>
      </c>
      <c r="AN44" s="219"/>
      <c r="AO44" t="s" s="148">
        <f>IF(AD44="","",$U44*AD44)</f>
      </c>
      <c r="AP44" t="s" s="148">
        <f>IF(AE44="","",$U44*AE44)</f>
      </c>
      <c r="AQ44" s="147">
        <f>IF(AF44="","",$U44*AF44)</f>
        <v>8</v>
      </c>
      <c r="AR44" t="s" s="148">
        <f>IF(AG44="","",$U44*AG44)</f>
      </c>
      <c r="AS44" t="s" s="148">
        <f>IF(AH44="","",$U44*AH44)</f>
      </c>
      <c r="AT44" t="s" s="148">
        <f>IF(AI44="","",$U44*AI44)</f>
      </c>
      <c r="AU44" t="s" s="148">
        <f>IF(AJ44="","",$U44*AJ44)</f>
      </c>
      <c r="AV44" t="s" s="148">
        <f>IF(AK44="","",$U44*AK44)</f>
      </c>
      <c r="AW44" t="s" s="148">
        <f>IF(AL44="","",$U44*AL44)</f>
      </c>
      <c r="AX44" s="147">
        <f>IF(AM44="","",$U44*AM44)</f>
        <v>24</v>
      </c>
      <c r="AY44" s="149"/>
      <c r="AZ44" s="150"/>
      <c r="BA44" s="151"/>
      <c r="BB44" s="151"/>
      <c r="BC44" s="151"/>
      <c r="BD44" s="151"/>
      <c r="BE44" s="3"/>
      <c r="BF44" s="3"/>
    </row>
    <row r="45" ht="15.75" customHeight="1">
      <c r="A45" t="s" s="153">
        <v>171</v>
      </c>
      <c r="B45" t="s" s="126">
        <v>65</v>
      </c>
      <c r="C45" s="213"/>
      <c r="D45" t="s" s="126">
        <v>172</v>
      </c>
      <c r="E45" s="215">
        <v>10</v>
      </c>
      <c r="F45" s="216">
        <v>115</v>
      </c>
      <c r="G45" s="131">
        <v>0</v>
      </c>
      <c r="H45" s="132">
        <v>0</v>
      </c>
      <c r="I45" s="133">
        <v>0</v>
      </c>
      <c r="J45" s="134">
        <v>1</v>
      </c>
      <c r="K45" s="135">
        <v>0</v>
      </c>
      <c r="L45" s="136">
        <v>0</v>
      </c>
      <c r="M45" s="137">
        <v>2</v>
      </c>
      <c r="N45" s="138">
        <v>0</v>
      </c>
      <c r="O45" s="139">
        <v>0</v>
      </c>
      <c r="P45" s="217">
        <v>0</v>
      </c>
      <c r="Q45" s="141">
        <v>0</v>
      </c>
      <c r="R45" s="142">
        <v>0</v>
      </c>
      <c r="S45" s="143">
        <f>SUM(G45:R45)*F45</f>
        <v>345</v>
      </c>
      <c r="T45" s="144">
        <f>SUM(G45:R45)*E45</f>
        <v>30</v>
      </c>
      <c r="U45" s="145">
        <f>SUM(G45:R45)</f>
        <v>3</v>
      </c>
      <c r="V45" s="146"/>
      <c r="W45" s="146"/>
      <c r="X45" s="146"/>
      <c r="Y45" s="145">
        <f>$U45*10</f>
        <v>30</v>
      </c>
      <c r="Z45" s="146"/>
      <c r="AA45" s="146"/>
      <c r="AB45" s="146"/>
      <c r="AC45" s="42"/>
      <c r="AD45" s="146"/>
      <c r="AE45" s="147">
        <v>10</v>
      </c>
      <c r="AF45" s="146"/>
      <c r="AG45" s="146"/>
      <c r="AH45" s="146"/>
      <c r="AI45" s="146"/>
      <c r="AJ45" s="146"/>
      <c r="AK45" s="146"/>
      <c r="AL45" s="146"/>
      <c r="AM45" s="147">
        <v>26</v>
      </c>
      <c r="AN45" s="219"/>
      <c r="AO45" t="s" s="148">
        <f>IF(AD45="","",$U45*AD45)</f>
      </c>
      <c r="AP45" s="147">
        <f>IF(AE45="","",$U45*AE45)</f>
        <v>30</v>
      </c>
      <c r="AQ45" t="s" s="148">
        <f>IF(AF45="","",$U45*AF45)</f>
      </c>
      <c r="AR45" t="s" s="148">
        <f>IF(AG45="","",$U45*AG45)</f>
      </c>
      <c r="AS45" t="s" s="148">
        <f>IF(AH45="","",$U45*AH45)</f>
      </c>
      <c r="AT45" t="s" s="148">
        <f>IF(AI45="","",$U45*AI45)</f>
      </c>
      <c r="AU45" t="s" s="148">
        <f>IF(AJ45="","",$U45*AJ45)</f>
      </c>
      <c r="AV45" t="s" s="148">
        <f>IF(AK45="","",$U45*AK45)</f>
      </c>
      <c r="AW45" t="s" s="148">
        <f>IF(AL45="","",$U45*AL45)</f>
      </c>
      <c r="AX45" s="147">
        <f>IF(AM45="","",$U45*AM45)</f>
        <v>78</v>
      </c>
      <c r="AY45" s="149"/>
      <c r="AZ45" s="150"/>
      <c r="BA45" s="151"/>
      <c r="BB45" s="151"/>
      <c r="BC45" s="151"/>
      <c r="BD45" s="151"/>
      <c r="BE45" s="3"/>
      <c r="BF45" s="3"/>
    </row>
    <row r="46" ht="17.25" customHeight="1">
      <c r="A46" t="s" s="153">
        <v>173</v>
      </c>
      <c r="B46" t="s" s="126">
        <v>65</v>
      </c>
      <c r="C46" s="213"/>
      <c r="D46" t="s" s="126">
        <v>172</v>
      </c>
      <c r="E46" s="215">
        <v>10</v>
      </c>
      <c r="F46" s="216">
        <v>200</v>
      </c>
      <c r="G46" s="131">
        <v>0</v>
      </c>
      <c r="H46" s="132">
        <v>0</v>
      </c>
      <c r="I46" s="133">
        <v>0</v>
      </c>
      <c r="J46" s="134">
        <v>1</v>
      </c>
      <c r="K46" s="135">
        <v>0</v>
      </c>
      <c r="L46" s="136">
        <v>0</v>
      </c>
      <c r="M46" s="137">
        <v>0</v>
      </c>
      <c r="N46" s="138">
        <v>0</v>
      </c>
      <c r="O46" s="139">
        <v>0</v>
      </c>
      <c r="P46" s="217">
        <v>0</v>
      </c>
      <c r="Q46" s="141">
        <v>0</v>
      </c>
      <c r="R46" s="142">
        <v>0</v>
      </c>
      <c r="S46" s="143">
        <f>SUM(G46:R46)*F46</f>
        <v>200</v>
      </c>
      <c r="T46" s="144">
        <f>SUM(G46:R46)*E46</f>
        <v>10</v>
      </c>
      <c r="U46" s="145">
        <f>SUM(G46:R46)</f>
        <v>1</v>
      </c>
      <c r="V46" s="146"/>
      <c r="W46" s="146"/>
      <c r="X46" s="146"/>
      <c r="Y46" s="145">
        <f>$U46*10</f>
        <v>10</v>
      </c>
      <c r="Z46" s="146"/>
      <c r="AA46" s="146"/>
      <c r="AB46" s="146"/>
      <c r="AC46" s="42"/>
      <c r="AD46" s="146"/>
      <c r="AE46" s="147">
        <v>10</v>
      </c>
      <c r="AF46" s="146"/>
      <c r="AG46" s="146"/>
      <c r="AH46" s="146"/>
      <c r="AI46" s="146"/>
      <c r="AJ46" s="146"/>
      <c r="AK46" s="146"/>
      <c r="AL46" s="146"/>
      <c r="AM46" s="147">
        <v>26</v>
      </c>
      <c r="AN46" s="219"/>
      <c r="AO46" t="s" s="148">
        <f>IF(AD46="","",$U46*AD46)</f>
      </c>
      <c r="AP46" s="147">
        <f>IF(AE46="","",$U46*AE46)</f>
        <v>10</v>
      </c>
      <c r="AQ46" t="s" s="148">
        <f>IF(AF46="","",$U46*AF46)</f>
      </c>
      <c r="AR46" t="s" s="148">
        <f>IF(AG46="","",$U46*AG46)</f>
      </c>
      <c r="AS46" t="s" s="148">
        <f>IF(AH46="","",$U46*AH46)</f>
      </c>
      <c r="AT46" t="s" s="148">
        <f>IF(AI46="","",$U46*AI46)</f>
      </c>
      <c r="AU46" t="s" s="148">
        <f>IF(AJ46="","",$U46*AJ46)</f>
      </c>
      <c r="AV46" t="s" s="148">
        <f>IF(AK46="","",$U46*AK46)</f>
      </c>
      <c r="AW46" t="s" s="148">
        <f>IF(AL46="","",$U46*AL46)</f>
      </c>
      <c r="AX46" s="147">
        <f>IF(AM46="","",$U46*AM46)</f>
        <v>26</v>
      </c>
      <c r="AY46" s="149"/>
      <c r="AZ46" s="150"/>
      <c r="BA46" s="151"/>
      <c r="BB46" s="151"/>
      <c r="BC46" s="151"/>
      <c r="BD46" s="151"/>
      <c r="BE46" s="3"/>
      <c r="BF46" s="3"/>
    </row>
    <row r="47" ht="16.5" customHeight="1">
      <c r="A47" t="s" s="153">
        <v>174</v>
      </c>
      <c r="B47" t="s" s="126">
        <v>66</v>
      </c>
      <c r="C47" s="213"/>
      <c r="D47" t="s" s="126">
        <v>172</v>
      </c>
      <c r="E47" s="215">
        <v>10</v>
      </c>
      <c r="F47" s="216">
        <v>230</v>
      </c>
      <c r="G47" s="131">
        <v>0</v>
      </c>
      <c r="H47" s="132">
        <v>0</v>
      </c>
      <c r="I47" s="133">
        <v>0</v>
      </c>
      <c r="J47" s="134">
        <v>2</v>
      </c>
      <c r="K47" s="135">
        <v>0</v>
      </c>
      <c r="L47" s="136">
        <v>0</v>
      </c>
      <c r="M47" s="137">
        <v>3</v>
      </c>
      <c r="N47" s="138">
        <v>0</v>
      </c>
      <c r="O47" s="139">
        <v>0</v>
      </c>
      <c r="P47" s="217">
        <v>0</v>
      </c>
      <c r="Q47" s="141">
        <v>0</v>
      </c>
      <c r="R47" s="142">
        <v>0</v>
      </c>
      <c r="S47" s="143">
        <f>SUM(G47:R47)*F47</f>
        <v>1150</v>
      </c>
      <c r="T47" s="144">
        <f>SUM(G47:R47)*E47</f>
        <v>50</v>
      </c>
      <c r="U47" s="145">
        <f>SUM(G47:R47)</f>
        <v>5</v>
      </c>
      <c r="V47" s="146"/>
      <c r="W47" s="146"/>
      <c r="X47" s="146"/>
      <c r="Y47" s="146"/>
      <c r="Z47" s="145">
        <f>$U47*10</f>
        <v>50</v>
      </c>
      <c r="AA47" s="146"/>
      <c r="AB47" s="146"/>
      <c r="AC47" s="42"/>
      <c r="AD47" s="146"/>
      <c r="AE47" s="147">
        <v>8</v>
      </c>
      <c r="AF47" s="147">
        <v>2</v>
      </c>
      <c r="AG47" s="146"/>
      <c r="AH47" s="146"/>
      <c r="AI47" s="146"/>
      <c r="AJ47" s="146"/>
      <c r="AK47" s="146"/>
      <c r="AL47" s="146"/>
      <c r="AM47" s="147">
        <v>27</v>
      </c>
      <c r="AN47" s="219"/>
      <c r="AO47" t="s" s="148">
        <f>IF(AD47="","",$U47*AD47)</f>
      </c>
      <c r="AP47" s="147">
        <f>IF(AE47="","",$U47*AE47)</f>
        <v>40</v>
      </c>
      <c r="AQ47" s="147">
        <f>IF(AF47="","",$U47*AF47)</f>
        <v>10</v>
      </c>
      <c r="AR47" t="s" s="148">
        <f>IF(AG47="","",$U47*AG47)</f>
      </c>
      <c r="AS47" t="s" s="148">
        <f>IF(AH47="","",$U47*AH47)</f>
      </c>
      <c r="AT47" t="s" s="148">
        <f>IF(AI47="","",$U47*AI47)</f>
      </c>
      <c r="AU47" t="s" s="148">
        <f>IF(AJ47="","",$U47*AJ47)</f>
      </c>
      <c r="AV47" t="s" s="148">
        <f>IF(AK47="","",$U47*AK47)</f>
      </c>
      <c r="AW47" t="s" s="148">
        <f>IF(AL47="","",$U47*AL47)</f>
      </c>
      <c r="AX47" s="147">
        <f>IF(AM47="","",$U47*AM47)</f>
        <v>135</v>
      </c>
      <c r="AY47" s="149"/>
      <c r="AZ47" s="150"/>
      <c r="BA47" s="151"/>
      <c r="BB47" s="151"/>
      <c r="BC47" s="151"/>
      <c r="BD47" s="151"/>
      <c r="BE47" s="3"/>
      <c r="BF47" s="3"/>
    </row>
    <row r="48" ht="15.75" customHeight="1">
      <c r="A48" t="s" s="153">
        <v>175</v>
      </c>
      <c r="B48" t="s" s="126">
        <v>66</v>
      </c>
      <c r="C48" s="213"/>
      <c r="D48" t="s" s="126">
        <v>172</v>
      </c>
      <c r="E48" s="215">
        <v>10</v>
      </c>
      <c r="F48" s="216">
        <v>242.5</v>
      </c>
      <c r="G48" s="131">
        <v>0</v>
      </c>
      <c r="H48" s="132">
        <v>0</v>
      </c>
      <c r="I48" s="133">
        <v>0</v>
      </c>
      <c r="J48" s="134">
        <v>1</v>
      </c>
      <c r="K48" s="135">
        <v>0</v>
      </c>
      <c r="L48" s="136">
        <v>0</v>
      </c>
      <c r="M48" s="137">
        <v>2</v>
      </c>
      <c r="N48" s="138">
        <v>0</v>
      </c>
      <c r="O48" s="139">
        <v>0</v>
      </c>
      <c r="P48" s="217">
        <v>0</v>
      </c>
      <c r="Q48" s="141">
        <v>0</v>
      </c>
      <c r="R48" s="142">
        <v>0</v>
      </c>
      <c r="S48" s="143">
        <f>SUM(G48:R48)*F48</f>
        <v>727.5</v>
      </c>
      <c r="T48" s="144">
        <f>SUM(G48:R48)*E48</f>
        <v>30</v>
      </c>
      <c r="U48" s="145">
        <f>SUM(G48:R48)</f>
        <v>3</v>
      </c>
      <c r="V48" s="146"/>
      <c r="W48" s="146"/>
      <c r="X48" s="146"/>
      <c r="Y48" s="146"/>
      <c r="Z48" s="145">
        <f>$U48*10</f>
        <v>30</v>
      </c>
      <c r="AA48" s="146"/>
      <c r="AB48" s="146"/>
      <c r="AC48" s="42"/>
      <c r="AD48" s="146"/>
      <c r="AE48" s="146"/>
      <c r="AF48" s="147">
        <v>7</v>
      </c>
      <c r="AG48" s="147">
        <v>2</v>
      </c>
      <c r="AH48" s="146"/>
      <c r="AI48" s="146"/>
      <c r="AJ48" s="146"/>
      <c r="AK48" s="146"/>
      <c r="AL48" s="146"/>
      <c r="AM48" s="147">
        <v>28</v>
      </c>
      <c r="AN48" s="219"/>
      <c r="AO48" t="s" s="148">
        <f>IF(AD48="","",$U48*AD48)</f>
      </c>
      <c r="AP48" t="s" s="148">
        <f>IF(AE48="","",$U48*AE48)</f>
      </c>
      <c r="AQ48" s="147">
        <f>IF(AF48="","",$U48*AF48)</f>
        <v>21</v>
      </c>
      <c r="AR48" s="147">
        <f>IF(AG48="","",$U48*AG48)</f>
        <v>6</v>
      </c>
      <c r="AS48" t="s" s="148">
        <f>IF(AH48="","",$U48*AH48)</f>
      </c>
      <c r="AT48" t="s" s="148">
        <f>IF(AI48="","",$U48*AI48)</f>
      </c>
      <c r="AU48" t="s" s="148">
        <f>IF(AJ48="","",$U48*AJ48)</f>
      </c>
      <c r="AV48" t="s" s="148">
        <f>IF(AK48="","",$U48*AK48)</f>
      </c>
      <c r="AW48" t="s" s="148">
        <f>IF(AL48="","",$U48*AL48)</f>
      </c>
      <c r="AX48" s="147">
        <f>IF(AM48="","",$U48*AM48)</f>
        <v>84</v>
      </c>
      <c r="AY48" s="149"/>
      <c r="AZ48" s="150"/>
      <c r="BA48" s="151"/>
      <c r="BB48" s="151"/>
      <c r="BC48" s="151"/>
      <c r="BD48" s="151"/>
      <c r="BE48" s="3"/>
      <c r="BF48" s="3"/>
    </row>
    <row r="49" ht="15.75" customHeight="1">
      <c r="A49" t="s" s="153">
        <v>176</v>
      </c>
      <c r="B49" t="s" s="126">
        <v>67</v>
      </c>
      <c r="C49" s="213"/>
      <c r="D49" t="s" s="126">
        <v>116</v>
      </c>
      <c r="E49" s="215">
        <v>1</v>
      </c>
      <c r="F49" s="216">
        <v>110</v>
      </c>
      <c r="G49" s="131">
        <v>0</v>
      </c>
      <c r="H49" s="132">
        <v>0</v>
      </c>
      <c r="I49" s="133">
        <v>0</v>
      </c>
      <c r="J49" s="134">
        <v>0</v>
      </c>
      <c r="K49" s="135">
        <v>0</v>
      </c>
      <c r="L49" s="136">
        <v>0</v>
      </c>
      <c r="M49" s="137">
        <v>0</v>
      </c>
      <c r="N49" s="138">
        <v>0</v>
      </c>
      <c r="O49" s="139">
        <v>0</v>
      </c>
      <c r="P49" s="217">
        <v>0</v>
      </c>
      <c r="Q49" s="141">
        <v>0</v>
      </c>
      <c r="R49" s="142">
        <v>0</v>
      </c>
      <c r="S49" s="143">
        <f>SUM(G49:R49)*F49</f>
        <v>0</v>
      </c>
      <c r="T49" s="144">
        <f>SUM(G49:R49)*E49</f>
        <v>0</v>
      </c>
      <c r="U49" s="145">
        <f>SUM(G49:R49)</f>
        <v>0</v>
      </c>
      <c r="V49" s="146"/>
      <c r="W49" s="146"/>
      <c r="X49" s="146"/>
      <c r="Y49" s="146"/>
      <c r="Z49" s="146"/>
      <c r="AA49" s="145">
        <f>$U49*1</f>
        <v>0</v>
      </c>
      <c r="AB49" s="146"/>
      <c r="AC49" s="42"/>
      <c r="AD49" s="146"/>
      <c r="AE49" s="146"/>
      <c r="AF49" s="146"/>
      <c r="AG49" s="146"/>
      <c r="AH49" s="146"/>
      <c r="AI49" s="146"/>
      <c r="AJ49" s="147">
        <v>1</v>
      </c>
      <c r="AK49" s="146"/>
      <c r="AL49" s="146"/>
      <c r="AM49" s="147">
        <v>4</v>
      </c>
      <c r="AN49" s="219"/>
      <c r="AO49" t="s" s="148">
        <f>IF(AD49="","",$U49*AD49)</f>
      </c>
      <c r="AP49" t="s" s="148">
        <f>IF(AE49="","",$U49*AE49)</f>
      </c>
      <c r="AQ49" t="s" s="148">
        <f>IF(AF49="","",$U49*AF49)</f>
      </c>
      <c r="AR49" t="s" s="148">
        <f>IF(AG49="","",$U49*AG49)</f>
      </c>
      <c r="AS49" t="s" s="148">
        <f>IF(AH49="","",$U49*AH49)</f>
      </c>
      <c r="AT49" t="s" s="148">
        <f>IF(AI49="","",$U49*AI49)</f>
      </c>
      <c r="AU49" s="147">
        <f>IF(AJ49="","",$U49*AJ49)</f>
        <v>0</v>
      </c>
      <c r="AV49" t="s" s="148">
        <f>IF(AK49="","",$U49*AK49)</f>
      </c>
      <c r="AW49" t="s" s="148">
        <f>IF(AL49="","",$U49*AL49)</f>
      </c>
      <c r="AX49" s="147">
        <f>IF(AM49="","",$U49*AM49)</f>
        <v>0</v>
      </c>
      <c r="AY49" s="155">
        <v>1</v>
      </c>
      <c r="AZ49" s="150"/>
      <c r="BA49" s="151"/>
      <c r="BB49" s="151"/>
      <c r="BC49" s="151"/>
      <c r="BD49" s="151"/>
      <c r="BE49" s="3"/>
      <c r="BF49" s="3"/>
    </row>
    <row r="50" ht="16.5" customHeight="1">
      <c r="A50" t="s" s="153">
        <v>177</v>
      </c>
      <c r="B50" t="s" s="126">
        <v>67</v>
      </c>
      <c r="C50" s="213"/>
      <c r="D50" t="s" s="126">
        <v>116</v>
      </c>
      <c r="E50" s="215">
        <v>1</v>
      </c>
      <c r="F50" s="216">
        <v>110</v>
      </c>
      <c r="G50" s="131">
        <v>0</v>
      </c>
      <c r="H50" s="132">
        <v>0</v>
      </c>
      <c r="I50" s="133">
        <v>0</v>
      </c>
      <c r="J50" s="134">
        <v>1</v>
      </c>
      <c r="K50" s="135">
        <v>0</v>
      </c>
      <c r="L50" s="136">
        <v>0</v>
      </c>
      <c r="M50" s="137">
        <v>3</v>
      </c>
      <c r="N50" s="138">
        <v>0</v>
      </c>
      <c r="O50" s="139">
        <v>0</v>
      </c>
      <c r="P50" s="217">
        <v>0</v>
      </c>
      <c r="Q50" s="141">
        <v>0</v>
      </c>
      <c r="R50" s="142">
        <v>0</v>
      </c>
      <c r="S50" s="143">
        <f>SUM(G50:R50)*F50</f>
        <v>440</v>
      </c>
      <c r="T50" s="144">
        <f>SUM(G50:R50)*E50</f>
        <v>4</v>
      </c>
      <c r="U50" s="145">
        <f>SUM(G50:R50)</f>
        <v>4</v>
      </c>
      <c r="V50" s="146"/>
      <c r="W50" s="146"/>
      <c r="X50" s="146"/>
      <c r="Y50" s="146"/>
      <c r="Z50" s="146"/>
      <c r="AA50" s="145">
        <f>$U50*1</f>
        <v>4</v>
      </c>
      <c r="AB50" s="146"/>
      <c r="AC50" s="42"/>
      <c r="AD50" s="146"/>
      <c r="AE50" s="146"/>
      <c r="AF50" s="146"/>
      <c r="AG50" s="146"/>
      <c r="AH50" s="146"/>
      <c r="AI50" s="147">
        <v>1</v>
      </c>
      <c r="AJ50" s="146"/>
      <c r="AK50" s="146"/>
      <c r="AL50" s="146"/>
      <c r="AM50" s="147">
        <v>5</v>
      </c>
      <c r="AN50" s="219"/>
      <c r="AO50" t="s" s="148">
        <f>IF(AD50="","",$U50*AD50)</f>
      </c>
      <c r="AP50" t="s" s="148">
        <f>IF(AE50="","",$U50*AE50)</f>
      </c>
      <c r="AQ50" t="s" s="148">
        <f>IF(AF50="","",$U50*AF50)</f>
      </c>
      <c r="AR50" t="s" s="148">
        <f>IF(AG50="","",$U50*AG50)</f>
      </c>
      <c r="AS50" t="s" s="148">
        <f>IF(AH50="","",$U50*AH50)</f>
      </c>
      <c r="AT50" s="147">
        <f>IF(AI50="","",$U50*AI50)</f>
        <v>4</v>
      </c>
      <c r="AU50" t="s" s="148">
        <f>IF(AJ50="","",$U50*AJ50)</f>
      </c>
      <c r="AV50" t="s" s="148">
        <f>IF(AK50="","",$U50*AK50)</f>
      </c>
      <c r="AW50" t="s" s="148">
        <f>IF(AL50="","",$U50*AL50)</f>
      </c>
      <c r="AX50" s="147">
        <f>IF(AM50="","",$U50*AM50)</f>
        <v>20</v>
      </c>
      <c r="AY50" s="155">
        <v>1</v>
      </c>
      <c r="AZ50" s="150"/>
      <c r="BA50" s="151"/>
      <c r="BB50" s="151"/>
      <c r="BC50" s="151"/>
      <c r="BD50" s="151"/>
      <c r="BE50" s="3"/>
      <c r="BF50" s="3"/>
    </row>
    <row r="51" ht="15.75" customHeight="1">
      <c r="A51" t="s" s="153">
        <v>178</v>
      </c>
      <c r="B51" t="s" s="126">
        <v>67</v>
      </c>
      <c r="C51" s="213"/>
      <c r="D51" t="s" s="126">
        <v>116</v>
      </c>
      <c r="E51" s="215">
        <v>1</v>
      </c>
      <c r="F51" s="216">
        <v>110</v>
      </c>
      <c r="G51" s="131">
        <v>0</v>
      </c>
      <c r="H51" s="132">
        <v>0</v>
      </c>
      <c r="I51" s="133">
        <v>0</v>
      </c>
      <c r="J51" s="134">
        <v>0</v>
      </c>
      <c r="K51" s="135">
        <v>0</v>
      </c>
      <c r="L51" s="136">
        <v>0</v>
      </c>
      <c r="M51" s="137">
        <v>3</v>
      </c>
      <c r="N51" s="138">
        <v>0</v>
      </c>
      <c r="O51" s="139">
        <v>0</v>
      </c>
      <c r="P51" s="217">
        <v>0</v>
      </c>
      <c r="Q51" s="141">
        <v>0</v>
      </c>
      <c r="R51" s="142">
        <v>0</v>
      </c>
      <c r="S51" s="143">
        <f>SUM(G51:R51)*F51</f>
        <v>330</v>
      </c>
      <c r="T51" s="144">
        <f>SUM(G51:R51)*E51</f>
        <v>3</v>
      </c>
      <c r="U51" s="145">
        <f>SUM(G51:R51)</f>
        <v>3</v>
      </c>
      <c r="V51" s="146"/>
      <c r="W51" s="146"/>
      <c r="X51" s="146"/>
      <c r="Y51" s="146"/>
      <c r="Z51" s="146"/>
      <c r="AA51" s="145">
        <f>$U51*1</f>
        <v>3</v>
      </c>
      <c r="AB51" s="146"/>
      <c r="AC51" s="42"/>
      <c r="AD51" s="146"/>
      <c r="AE51" s="146"/>
      <c r="AF51" s="146"/>
      <c r="AG51" s="146"/>
      <c r="AH51" s="147">
        <v>1</v>
      </c>
      <c r="AI51" s="146"/>
      <c r="AJ51" s="146"/>
      <c r="AK51" s="146"/>
      <c r="AL51" s="146"/>
      <c r="AM51" s="147">
        <v>5</v>
      </c>
      <c r="AN51" s="219"/>
      <c r="AO51" t="s" s="148">
        <f>IF(AD51="","",$U51*AD51)</f>
      </c>
      <c r="AP51" t="s" s="148">
        <f>IF(AE51="","",$U51*AE51)</f>
      </c>
      <c r="AQ51" t="s" s="148">
        <f>IF(AF51="","",$U51*AF51)</f>
      </c>
      <c r="AR51" t="s" s="148">
        <f>IF(AG51="","",$U51*AG51)</f>
      </c>
      <c r="AS51" s="147">
        <f>IF(AH51="","",$U51*AH51)</f>
        <v>3</v>
      </c>
      <c r="AT51" t="s" s="148">
        <f>IF(AI51="","",$U51*AI51)</f>
      </c>
      <c r="AU51" t="s" s="148">
        <f>IF(AJ51="","",$U51*AJ51)</f>
      </c>
      <c r="AV51" t="s" s="148">
        <f>IF(AK51="","",$U51*AK51)</f>
      </c>
      <c r="AW51" t="s" s="148">
        <f>IF(AL51="","",$U51*AL51)</f>
      </c>
      <c r="AX51" s="147">
        <f>IF(AM51="","",$U51*AM51)</f>
        <v>15</v>
      </c>
      <c r="AY51" s="155">
        <v>1</v>
      </c>
      <c r="AZ51" s="150"/>
      <c r="BA51" s="151"/>
      <c r="BB51" s="151"/>
      <c r="BC51" s="151"/>
      <c r="BD51" s="151"/>
      <c r="BE51" s="3"/>
      <c r="BF51" s="3"/>
    </row>
    <row r="52" ht="16.5" customHeight="1">
      <c r="A52" t="s" s="153">
        <v>179</v>
      </c>
      <c r="B52" t="s" s="126">
        <v>67</v>
      </c>
      <c r="C52" s="213"/>
      <c r="D52" t="s" s="126">
        <v>116</v>
      </c>
      <c r="E52" s="215">
        <v>1</v>
      </c>
      <c r="F52" s="216">
        <v>110</v>
      </c>
      <c r="G52" s="131">
        <v>0</v>
      </c>
      <c r="H52" s="132">
        <v>0</v>
      </c>
      <c r="I52" s="133">
        <v>0</v>
      </c>
      <c r="J52" s="134">
        <v>1</v>
      </c>
      <c r="K52" s="135">
        <v>0</v>
      </c>
      <c r="L52" s="136">
        <v>0</v>
      </c>
      <c r="M52" s="137">
        <v>0</v>
      </c>
      <c r="N52" s="138">
        <v>0</v>
      </c>
      <c r="O52" s="139">
        <v>0</v>
      </c>
      <c r="P52" s="217">
        <v>0</v>
      </c>
      <c r="Q52" s="141">
        <v>0</v>
      </c>
      <c r="R52" s="142">
        <v>0</v>
      </c>
      <c r="S52" s="143">
        <f>SUM(G52:R52)*F52</f>
        <v>110</v>
      </c>
      <c r="T52" s="144">
        <f>SUM(G52:R52)*E52</f>
        <v>1</v>
      </c>
      <c r="U52" s="145">
        <f>SUM(G52:R52)</f>
        <v>1</v>
      </c>
      <c r="V52" s="146"/>
      <c r="W52" s="146"/>
      <c r="X52" s="146"/>
      <c r="Y52" s="146"/>
      <c r="Z52" s="146"/>
      <c r="AA52" s="145">
        <f>$U52*1</f>
        <v>1</v>
      </c>
      <c r="AB52" s="146"/>
      <c r="AC52" s="42"/>
      <c r="AD52" s="146"/>
      <c r="AE52" s="146"/>
      <c r="AF52" s="146"/>
      <c r="AG52" s="146"/>
      <c r="AH52" s="146"/>
      <c r="AI52" s="146"/>
      <c r="AJ52" s="147">
        <v>1</v>
      </c>
      <c r="AK52" s="146"/>
      <c r="AL52" s="146"/>
      <c r="AM52" s="147">
        <v>5</v>
      </c>
      <c r="AN52" s="219"/>
      <c r="AO52" t="s" s="148">
        <f>IF(AD52="","",$U52*AD52)</f>
      </c>
      <c r="AP52" t="s" s="148">
        <f>IF(AE52="","",$U52*AE52)</f>
      </c>
      <c r="AQ52" t="s" s="148">
        <f>IF(AF52="","",$U52*AF52)</f>
      </c>
      <c r="AR52" t="s" s="148">
        <f>IF(AG52="","",$U52*AG52)</f>
      </c>
      <c r="AS52" t="s" s="148">
        <f>IF(AH52="","",$U52*AH52)</f>
      </c>
      <c r="AT52" t="s" s="148">
        <f>IF(AI52="","",$U52*AI52)</f>
      </c>
      <c r="AU52" s="147">
        <f>IF(AJ52="","",$U52*AJ52)</f>
        <v>1</v>
      </c>
      <c r="AV52" t="s" s="148">
        <f>IF(AK52="","",$U52*AK52)</f>
      </c>
      <c r="AW52" t="s" s="148">
        <f>IF(AL52="","",$U52*AL52)</f>
      </c>
      <c r="AX52" s="147">
        <f>IF(AM52="","",$U52*AM52)</f>
        <v>5</v>
      </c>
      <c r="AY52" s="155">
        <v>1</v>
      </c>
      <c r="AZ52" s="150"/>
      <c r="BA52" s="151"/>
      <c r="BB52" s="151"/>
      <c r="BC52" s="151"/>
      <c r="BD52" s="151"/>
      <c r="BE52" s="3"/>
      <c r="BF52" s="3"/>
    </row>
    <row r="53" ht="16.5" customHeight="1">
      <c r="A53" t="s" s="153">
        <v>180</v>
      </c>
      <c r="B53" t="s" s="126">
        <v>67</v>
      </c>
      <c r="C53" s="213"/>
      <c r="D53" t="s" s="126">
        <v>116</v>
      </c>
      <c r="E53" s="215">
        <v>1</v>
      </c>
      <c r="F53" s="216">
        <v>110</v>
      </c>
      <c r="G53" s="131">
        <v>0</v>
      </c>
      <c r="H53" s="132">
        <v>0</v>
      </c>
      <c r="I53" s="133">
        <v>0</v>
      </c>
      <c r="J53" s="134">
        <v>0</v>
      </c>
      <c r="K53" s="135">
        <v>0</v>
      </c>
      <c r="L53" s="136">
        <v>0</v>
      </c>
      <c r="M53" s="137">
        <v>4</v>
      </c>
      <c r="N53" s="138">
        <v>0</v>
      </c>
      <c r="O53" s="139">
        <v>0</v>
      </c>
      <c r="P53" s="217">
        <v>0</v>
      </c>
      <c r="Q53" s="141">
        <v>0</v>
      </c>
      <c r="R53" s="142">
        <v>0</v>
      </c>
      <c r="S53" s="143">
        <f>SUM(G53:R53)*F53</f>
        <v>440</v>
      </c>
      <c r="T53" s="144">
        <f>SUM(G53:R53)*E53</f>
        <v>4</v>
      </c>
      <c r="U53" s="145">
        <f>SUM(G53:R53)</f>
        <v>4</v>
      </c>
      <c r="V53" s="146"/>
      <c r="W53" s="146"/>
      <c r="X53" s="146"/>
      <c r="Y53" s="146"/>
      <c r="Z53" s="146"/>
      <c r="AA53" s="145">
        <f>$U53*1</f>
        <v>4</v>
      </c>
      <c r="AB53" s="146"/>
      <c r="AC53" s="42"/>
      <c r="AD53" s="146"/>
      <c r="AE53" s="146"/>
      <c r="AF53" s="146"/>
      <c r="AG53" s="146"/>
      <c r="AH53" s="146"/>
      <c r="AI53" s="146"/>
      <c r="AJ53" s="147">
        <v>1</v>
      </c>
      <c r="AK53" s="146"/>
      <c r="AL53" s="146"/>
      <c r="AM53" s="147">
        <v>5</v>
      </c>
      <c r="AN53" s="219"/>
      <c r="AO53" t="s" s="148">
        <f>IF(AD53="","",$U53*AD53)</f>
      </c>
      <c r="AP53" t="s" s="148">
        <f>IF(AE53="","",$U53*AE53)</f>
      </c>
      <c r="AQ53" t="s" s="148">
        <f>IF(AF53="","",$U53*AF53)</f>
      </c>
      <c r="AR53" t="s" s="148">
        <f>IF(AG53="","",$U53*AG53)</f>
      </c>
      <c r="AS53" t="s" s="148">
        <f>IF(AH53="","",$U53*AH53)</f>
      </c>
      <c r="AT53" t="s" s="148">
        <f>IF(AI53="","",$U53*AI53)</f>
      </c>
      <c r="AU53" s="147">
        <f>IF(AJ53="","",$U53*AJ53)</f>
        <v>4</v>
      </c>
      <c r="AV53" t="s" s="148">
        <f>IF(AK53="","",$U53*AK53)</f>
      </c>
      <c r="AW53" t="s" s="148">
        <f>IF(AL53="","",$U53*AL53)</f>
      </c>
      <c r="AX53" s="147">
        <f>IF(AM53="","",$U53*AM53)</f>
        <v>20</v>
      </c>
      <c r="AY53" s="155">
        <v>1</v>
      </c>
      <c r="AZ53" s="150"/>
      <c r="BA53" s="151"/>
      <c r="BB53" s="151"/>
      <c r="BC53" s="151"/>
      <c r="BD53" s="151"/>
      <c r="BE53" s="3"/>
      <c r="BF53" s="3"/>
    </row>
    <row r="54" ht="15.75" customHeight="1">
      <c r="A54" t="s" s="153">
        <v>181</v>
      </c>
      <c r="B54" t="s" s="126">
        <v>158</v>
      </c>
      <c r="C54" s="213"/>
      <c r="D54" t="s" s="128">
        <v>160</v>
      </c>
      <c r="E54" s="129">
        <v>5</v>
      </c>
      <c r="F54" s="130">
        <v>350</v>
      </c>
      <c r="G54" s="131">
        <v>0</v>
      </c>
      <c r="H54" s="132">
        <v>0</v>
      </c>
      <c r="I54" s="133">
        <v>0</v>
      </c>
      <c r="J54" s="134">
        <v>0</v>
      </c>
      <c r="K54" s="135">
        <v>0</v>
      </c>
      <c r="L54" s="136">
        <v>0</v>
      </c>
      <c r="M54" s="137">
        <v>0</v>
      </c>
      <c r="N54" s="138">
        <v>0</v>
      </c>
      <c r="O54" s="139">
        <v>1</v>
      </c>
      <c r="P54" s="140">
        <v>0</v>
      </c>
      <c r="Q54" s="141">
        <v>0</v>
      </c>
      <c r="R54" s="142">
        <v>0</v>
      </c>
      <c r="S54" s="143">
        <f>SUM(G54:R54)*F54</f>
        <v>350</v>
      </c>
      <c r="T54" s="144">
        <f>SUM(G54:R54)*E54</f>
        <v>5</v>
      </c>
      <c r="U54" s="145">
        <f>SUM(G54:R54)</f>
        <v>1</v>
      </c>
      <c r="V54" s="146"/>
      <c r="W54" s="146"/>
      <c r="X54" s="146"/>
      <c r="Y54" s="146"/>
      <c r="Z54" s="145">
        <f>$U54*5</f>
        <v>5</v>
      </c>
      <c r="AA54" s="146"/>
      <c r="AB54" s="146"/>
      <c r="AC54" s="42"/>
      <c r="AD54" s="146"/>
      <c r="AE54" s="146"/>
      <c r="AF54" s="147">
        <v>2</v>
      </c>
      <c r="AG54" s="147">
        <v>3</v>
      </c>
      <c r="AH54" s="146"/>
      <c r="AI54" s="146"/>
      <c r="AJ54" s="146"/>
      <c r="AK54" s="146"/>
      <c r="AL54" s="146"/>
      <c r="AM54" s="147">
        <v>17</v>
      </c>
      <c r="AN54" s="219"/>
      <c r="AO54" t="s" s="148">
        <f>IF(AD54="","",$U54*AD54)</f>
      </c>
      <c r="AP54" t="s" s="148">
        <f>IF(AE54="","",$U54*AE54)</f>
      </c>
      <c r="AQ54" s="147">
        <f>IF(AF54="","",$U54*AF54)</f>
        <v>2</v>
      </c>
      <c r="AR54" s="147">
        <f>IF(AG54="","",$U54*AG54)</f>
        <v>3</v>
      </c>
      <c r="AS54" t="s" s="148">
        <f>IF(AH54="","",$U54*AH54)</f>
      </c>
      <c r="AT54" t="s" s="148">
        <f>IF(AI54="","",$U54*AI54)</f>
      </c>
      <c r="AU54" t="s" s="148">
        <f>IF(AJ54="","",$U54*AJ54)</f>
      </c>
      <c r="AV54" t="s" s="148">
        <f>IF(AK54="","",$U54*AK54)</f>
      </c>
      <c r="AW54" t="s" s="148">
        <f>IF(AL54="","",$U54*AL54)</f>
      </c>
      <c r="AX54" s="147">
        <f>IF(AM54="","",$U54*AM54)</f>
        <v>17</v>
      </c>
      <c r="AY54" s="149"/>
      <c r="AZ54" s="150"/>
      <c r="BA54" s="151"/>
      <c r="BB54" s="151"/>
      <c r="BC54" s="151"/>
      <c r="BD54" s="151"/>
      <c r="BE54" s="3"/>
      <c r="BF54" s="3"/>
    </row>
    <row r="55" ht="16.5" customHeight="1">
      <c r="A55" t="s" s="153">
        <v>182</v>
      </c>
      <c r="B55" t="s" s="126">
        <v>158</v>
      </c>
      <c r="C55" s="213"/>
      <c r="D55" t="s" s="128">
        <v>183</v>
      </c>
      <c r="E55" s="129">
        <v>5</v>
      </c>
      <c r="F55" s="130">
        <v>450</v>
      </c>
      <c r="G55" s="131">
        <v>0</v>
      </c>
      <c r="H55" s="132">
        <v>0</v>
      </c>
      <c r="I55" s="133">
        <v>0</v>
      </c>
      <c r="J55" s="134">
        <v>0</v>
      </c>
      <c r="K55" s="135">
        <v>0</v>
      </c>
      <c r="L55" s="136">
        <v>0</v>
      </c>
      <c r="M55" s="137">
        <v>2</v>
      </c>
      <c r="N55" s="138">
        <v>0</v>
      </c>
      <c r="O55" s="139">
        <v>0</v>
      </c>
      <c r="P55" s="140">
        <v>0</v>
      </c>
      <c r="Q55" s="141">
        <v>0</v>
      </c>
      <c r="R55" s="142">
        <v>0</v>
      </c>
      <c r="S55" s="143">
        <f>SUM(G55:R55)*F55</f>
        <v>900</v>
      </c>
      <c r="T55" s="144">
        <f>SUM(G55:R55)*E55</f>
        <v>10</v>
      </c>
      <c r="U55" s="145">
        <f>SUM(G55:R55)</f>
        <v>2</v>
      </c>
      <c r="V55" s="146"/>
      <c r="W55" s="146"/>
      <c r="X55" s="146"/>
      <c r="Y55" s="146"/>
      <c r="Z55" s="145">
        <f>$U55*5</f>
        <v>10</v>
      </c>
      <c r="AA55" s="146"/>
      <c r="AB55" s="146"/>
      <c r="AC55" s="42"/>
      <c r="AD55" s="146"/>
      <c r="AE55" s="147">
        <v>3</v>
      </c>
      <c r="AF55" s="147">
        <v>2</v>
      </c>
      <c r="AG55" s="146"/>
      <c r="AH55" s="146"/>
      <c r="AI55" s="146"/>
      <c r="AJ55" s="146"/>
      <c r="AK55" s="146"/>
      <c r="AL55" s="146"/>
      <c r="AM55" s="147">
        <v>16</v>
      </c>
      <c r="AN55" s="219"/>
      <c r="AO55" t="s" s="148">
        <f>IF(AD55="","",$U55*AD55)</f>
      </c>
      <c r="AP55" s="147">
        <f>IF(AE55="","",$U55*AE55)</f>
        <v>6</v>
      </c>
      <c r="AQ55" s="147">
        <f>IF(AF55="","",$U55*AF55)</f>
        <v>4</v>
      </c>
      <c r="AR55" t="s" s="148">
        <f>IF(AG55="","",$U55*AG55)</f>
      </c>
      <c r="AS55" t="s" s="148">
        <f>IF(AH55="","",$U55*AH55)</f>
      </c>
      <c r="AT55" t="s" s="148">
        <f>IF(AI55="","",$U55*AI55)</f>
      </c>
      <c r="AU55" t="s" s="148">
        <f>IF(AJ55="","",$U55*AJ55)</f>
      </c>
      <c r="AV55" t="s" s="148">
        <f>IF(AK55="","",$U55*AK55)</f>
      </c>
      <c r="AW55" t="s" s="148">
        <f>IF(AL55="","",$U55*AL55)</f>
      </c>
      <c r="AX55" s="147">
        <f>IF(AM55="","",$U55*AM55)</f>
        <v>32</v>
      </c>
      <c r="AY55" s="155">
        <v>5</v>
      </c>
      <c r="AZ55" s="150"/>
      <c r="BA55" s="151"/>
      <c r="BB55" s="151"/>
      <c r="BC55" s="151"/>
      <c r="BD55" s="151"/>
      <c r="BE55" s="3"/>
      <c r="BF55" s="3"/>
    </row>
    <row r="56" ht="17.25" customHeight="1">
      <c r="A56" t="s" s="153">
        <v>184</v>
      </c>
      <c r="B56" t="s" s="126">
        <v>185</v>
      </c>
      <c r="C56" s="213"/>
      <c r="D56" t="s" s="128">
        <v>123</v>
      </c>
      <c r="E56" s="129">
        <v>5</v>
      </c>
      <c r="F56" s="130">
        <v>330</v>
      </c>
      <c r="G56" s="131">
        <v>0</v>
      </c>
      <c r="H56" s="132">
        <v>0</v>
      </c>
      <c r="I56" s="133">
        <v>0</v>
      </c>
      <c r="J56" s="134">
        <v>0</v>
      </c>
      <c r="K56" s="135">
        <v>0</v>
      </c>
      <c r="L56" s="136">
        <v>0</v>
      </c>
      <c r="M56" s="137">
        <v>2</v>
      </c>
      <c r="N56" s="138">
        <v>0</v>
      </c>
      <c r="O56" s="139">
        <v>0</v>
      </c>
      <c r="P56" s="140">
        <v>0</v>
      </c>
      <c r="Q56" s="141">
        <v>0</v>
      </c>
      <c r="R56" s="142">
        <v>0</v>
      </c>
      <c r="S56" s="143">
        <f>SUM(G56:R56)*F56</f>
        <v>660</v>
      </c>
      <c r="T56" s="144">
        <f>SUM(G56:R56)*E56</f>
        <v>10</v>
      </c>
      <c r="U56" s="145">
        <f>SUM(G56:R56)</f>
        <v>2</v>
      </c>
      <c r="V56" s="146"/>
      <c r="W56" s="146"/>
      <c r="X56" s="146"/>
      <c r="Y56" s="146"/>
      <c r="Z56" s="146"/>
      <c r="AA56" s="145">
        <f>$U56*5</f>
        <v>10</v>
      </c>
      <c r="AB56" s="146"/>
      <c r="AC56" s="42"/>
      <c r="AD56" s="146"/>
      <c r="AE56" s="146"/>
      <c r="AF56" s="147">
        <v>5</v>
      </c>
      <c r="AG56" s="146"/>
      <c r="AH56" s="146"/>
      <c r="AI56" s="146"/>
      <c r="AJ56" s="146"/>
      <c r="AK56" s="146"/>
      <c r="AL56" s="146"/>
      <c r="AM56" s="147">
        <v>10</v>
      </c>
      <c r="AN56" s="219"/>
      <c r="AO56" t="s" s="148">
        <f>IF(AD56="","",$U56*AD56)</f>
      </c>
      <c r="AP56" t="s" s="148">
        <f>IF(AE56="","",$U56*AE56)</f>
      </c>
      <c r="AQ56" s="147">
        <f>IF(AF56="","",$U56*AF56)</f>
        <v>10</v>
      </c>
      <c r="AR56" t="s" s="148">
        <f>IF(AG56="","",$U56*AG56)</f>
      </c>
      <c r="AS56" t="s" s="148">
        <f>IF(AH56="","",$U56*AH56)</f>
      </c>
      <c r="AT56" t="s" s="148">
        <f>IF(AI56="","",$U56*AI56)</f>
      </c>
      <c r="AU56" t="s" s="148">
        <f>IF(AJ56="","",$U56*AJ56)</f>
      </c>
      <c r="AV56" t="s" s="148">
        <f>IF(AK56="","",$U56*AK56)</f>
      </c>
      <c r="AW56" t="s" s="148">
        <f>IF(AL56="","",$U56*AL56)</f>
      </c>
      <c r="AX56" s="147">
        <f>IF(AM56="","",$U56*AM56)</f>
        <v>20</v>
      </c>
      <c r="AY56" s="155">
        <v>5</v>
      </c>
      <c r="AZ56" s="150"/>
      <c r="BA56" s="151"/>
      <c r="BB56" s="151"/>
      <c r="BC56" s="151"/>
      <c r="BD56" s="151"/>
      <c r="BE56" s="3"/>
      <c r="BF56" s="3"/>
    </row>
    <row r="57" ht="16.5" customHeight="1">
      <c r="A57" t="s" s="153">
        <v>186</v>
      </c>
      <c r="B57" t="s" s="126">
        <v>158</v>
      </c>
      <c r="C57" s="213"/>
      <c r="D57" t="s" s="128">
        <v>123</v>
      </c>
      <c r="E57" s="129">
        <v>5</v>
      </c>
      <c r="F57" s="130">
        <v>167</v>
      </c>
      <c r="G57" s="131">
        <v>0</v>
      </c>
      <c r="H57" s="132">
        <v>0</v>
      </c>
      <c r="I57" s="133">
        <v>0</v>
      </c>
      <c r="J57" s="134">
        <v>0</v>
      </c>
      <c r="K57" s="135">
        <v>0</v>
      </c>
      <c r="L57" s="136">
        <v>0</v>
      </c>
      <c r="M57" s="137">
        <v>1</v>
      </c>
      <c r="N57" s="138">
        <v>0</v>
      </c>
      <c r="O57" s="139">
        <v>0</v>
      </c>
      <c r="P57" s="140">
        <v>0</v>
      </c>
      <c r="Q57" s="141">
        <v>0</v>
      </c>
      <c r="R57" s="142">
        <v>0</v>
      </c>
      <c r="S57" s="143">
        <f>SUM(G57:R57)*F57</f>
        <v>167</v>
      </c>
      <c r="T57" s="144">
        <f>SUM(G57:R57)*E57</f>
        <v>5</v>
      </c>
      <c r="U57" s="145">
        <f>SUM(G57:R57)</f>
        <v>1</v>
      </c>
      <c r="V57" s="146"/>
      <c r="W57" s="146"/>
      <c r="X57" s="146"/>
      <c r="Y57" s="146"/>
      <c r="Z57" s="145">
        <f>$U57*5</f>
        <v>5</v>
      </c>
      <c r="AA57" s="146"/>
      <c r="AB57" s="146"/>
      <c r="AC57" s="42"/>
      <c r="AD57" s="146"/>
      <c r="AE57" s="147">
        <v>5</v>
      </c>
      <c r="AF57" s="147">
        <v>5</v>
      </c>
      <c r="AG57" s="146"/>
      <c r="AH57" s="146"/>
      <c r="AI57" s="146"/>
      <c r="AJ57" s="146"/>
      <c r="AK57" s="146"/>
      <c r="AL57" s="146"/>
      <c r="AM57" s="147">
        <v>25</v>
      </c>
      <c r="AN57" s="219"/>
      <c r="AO57" t="s" s="148">
        <f>IF(AD57="","",$U57*AD57)</f>
      </c>
      <c r="AP57" s="147">
        <f>IF(AE57="","",$U57*AE57)</f>
        <v>5</v>
      </c>
      <c r="AQ57" s="147">
        <f>IF(AF57="","",$U57*AF57)</f>
        <v>5</v>
      </c>
      <c r="AR57" t="s" s="148">
        <f>IF(AG57="","",$U57*AG57)</f>
      </c>
      <c r="AS57" t="s" s="148">
        <f>IF(AH57="","",$U57*AH57)</f>
      </c>
      <c r="AT57" t="s" s="148">
        <f>IF(AI57="","",$U57*AI57)</f>
      </c>
      <c r="AU57" t="s" s="148">
        <f>IF(AJ57="","",$U57*AJ57)</f>
      </c>
      <c r="AV57" t="s" s="148">
        <f>IF(AK57="","",$U57*AK57)</f>
      </c>
      <c r="AW57" t="s" s="148">
        <f>IF(AL57="","",$U57*AL57)</f>
      </c>
      <c r="AX57" s="147">
        <f>IF(AM57="","",$U57*AM57)</f>
        <v>25</v>
      </c>
      <c r="AY57" s="149"/>
      <c r="AZ57" s="150"/>
      <c r="BA57" s="151"/>
      <c r="BB57" s="151"/>
      <c r="BC57" s="151"/>
      <c r="BD57" s="151"/>
      <c r="BE57" s="3"/>
      <c r="BF57" s="3"/>
    </row>
    <row r="58" ht="17.25" customHeight="1">
      <c r="A58" t="s" s="156">
        <v>187</v>
      </c>
      <c r="B58" t="s" s="157">
        <v>158</v>
      </c>
      <c r="C58" s="220"/>
      <c r="D58" t="s" s="159">
        <v>123</v>
      </c>
      <c r="E58" s="160">
        <v>5</v>
      </c>
      <c r="F58" s="161">
        <v>190</v>
      </c>
      <c r="G58" s="162">
        <v>0</v>
      </c>
      <c r="H58" s="163">
        <v>0</v>
      </c>
      <c r="I58" s="164">
        <v>0</v>
      </c>
      <c r="J58" s="165">
        <v>0</v>
      </c>
      <c r="K58" s="166">
        <v>0</v>
      </c>
      <c r="L58" s="167">
        <v>0</v>
      </c>
      <c r="M58" s="168">
        <v>2</v>
      </c>
      <c r="N58" s="169">
        <v>0</v>
      </c>
      <c r="O58" s="170">
        <v>0</v>
      </c>
      <c r="P58" s="171">
        <v>0</v>
      </c>
      <c r="Q58" s="172">
        <v>0</v>
      </c>
      <c r="R58" s="173">
        <v>0</v>
      </c>
      <c r="S58" s="174">
        <f>SUM(G58:R58)*F58</f>
        <v>380</v>
      </c>
      <c r="T58" s="175">
        <f>SUM(G58:R58)*E58</f>
        <v>10</v>
      </c>
      <c r="U58" s="176">
        <f>SUM(G58:R58)</f>
        <v>2</v>
      </c>
      <c r="V58" s="177"/>
      <c r="W58" s="177"/>
      <c r="X58" s="177"/>
      <c r="Y58" s="177"/>
      <c r="Z58" s="176">
        <f>$U58*5</f>
        <v>10</v>
      </c>
      <c r="AA58" s="177"/>
      <c r="AB58" s="177"/>
      <c r="AC58" s="42"/>
      <c r="AD58" s="146"/>
      <c r="AE58" s="147">
        <v>1</v>
      </c>
      <c r="AF58" s="146"/>
      <c r="AG58" s="147">
        <v>3</v>
      </c>
      <c r="AH58" s="147">
        <v>1</v>
      </c>
      <c r="AI58" s="146"/>
      <c r="AJ58" s="146"/>
      <c r="AK58" s="146"/>
      <c r="AL58" s="146"/>
      <c r="AM58" s="147">
        <v>16</v>
      </c>
      <c r="AN58" s="219"/>
      <c r="AO58" t="s" s="148">
        <f>IF(AD58="","",$U58*AD58)</f>
      </c>
      <c r="AP58" s="147">
        <f>IF(AE58="","",$U58*AE58)</f>
        <v>2</v>
      </c>
      <c r="AQ58" t="s" s="148">
        <f>IF(AF58="","",$U58*AF58)</f>
      </c>
      <c r="AR58" s="147">
        <f>IF(AG58="","",$U58*AG58)</f>
        <v>6</v>
      </c>
      <c r="AS58" s="147">
        <f>IF(AH58="","",$U58*AH58)</f>
        <v>2</v>
      </c>
      <c r="AT58" t="s" s="148">
        <f>IF(AI58="","",$U58*AI58)</f>
      </c>
      <c r="AU58" t="s" s="148">
        <f>IF(AJ58="","",$U58*AJ58)</f>
      </c>
      <c r="AV58" t="s" s="148">
        <f>IF(AK58="","",$U58*AK58)</f>
      </c>
      <c r="AW58" t="s" s="148">
        <f>IF(AL58="","",$U58*AL58)</f>
      </c>
      <c r="AX58" s="147">
        <f>IF(AM58="","",$U58*AM58)</f>
        <v>32</v>
      </c>
      <c r="AY58" s="149"/>
      <c r="AZ58" s="150"/>
      <c r="BA58" s="151"/>
      <c r="BB58" s="151"/>
      <c r="BC58" s="151"/>
      <c r="BD58" s="151"/>
      <c r="BE58" s="3"/>
      <c r="BF58" s="3"/>
    </row>
    <row r="59" ht="83.4" customHeight="1">
      <c r="A59" t="s" s="221">
        <v>188</v>
      </c>
      <c r="B59" t="s" s="222">
        <v>75</v>
      </c>
      <c r="C59" t="s" s="116">
        <v>76</v>
      </c>
      <c r="D59" t="s" s="222">
        <v>77</v>
      </c>
      <c r="E59" t="s" s="116">
        <v>78</v>
      </c>
      <c r="F59" t="s" s="223">
        <v>189</v>
      </c>
      <c r="G59" t="s" s="224">
        <v>80</v>
      </c>
      <c r="H59" t="s" s="225">
        <v>81</v>
      </c>
      <c r="I59" t="s" s="226">
        <v>82</v>
      </c>
      <c r="J59" t="s" s="227">
        <v>83</v>
      </c>
      <c r="K59" t="s" s="228">
        <v>84</v>
      </c>
      <c r="L59" t="s" s="229">
        <v>85</v>
      </c>
      <c r="M59" t="s" s="230">
        <v>86</v>
      </c>
      <c r="N59" t="s" s="231">
        <v>87</v>
      </c>
      <c r="O59" t="s" s="232">
        <v>88</v>
      </c>
      <c r="P59" t="s" s="233">
        <v>89</v>
      </c>
      <c r="Q59" t="s" s="234">
        <v>90</v>
      </c>
      <c r="R59" t="s" s="235">
        <v>91</v>
      </c>
      <c r="S59" t="s" s="102">
        <v>92</v>
      </c>
      <c r="T59" t="s" s="115">
        <v>12</v>
      </c>
      <c r="U59" t="s" s="116">
        <v>93</v>
      </c>
      <c r="V59" t="s" s="117">
        <v>190</v>
      </c>
      <c r="W59" t="s" s="117">
        <v>191</v>
      </c>
      <c r="X59" t="s" s="82">
        <v>192</v>
      </c>
      <c r="Y59" t="s" s="82">
        <v>193</v>
      </c>
      <c r="Z59" t="s" s="82">
        <v>98</v>
      </c>
      <c r="AA59" t="s" s="117">
        <v>194</v>
      </c>
      <c r="AB59" t="s" s="118">
        <v>195</v>
      </c>
      <c r="AC59" s="192"/>
      <c r="AD59" t="s" s="120">
        <v>101</v>
      </c>
      <c r="AE59" t="s" s="120">
        <v>102</v>
      </c>
      <c r="AF59" t="s" s="120">
        <v>103</v>
      </c>
      <c r="AG59" t="s" s="120">
        <v>104</v>
      </c>
      <c r="AH59" t="s" s="120">
        <v>105</v>
      </c>
      <c r="AI59" t="s" s="120">
        <v>106</v>
      </c>
      <c r="AJ59" t="s" s="120">
        <v>107</v>
      </c>
      <c r="AK59" t="s" s="120">
        <v>108</v>
      </c>
      <c r="AL59" t="s" s="120">
        <v>109</v>
      </c>
      <c r="AM59" t="s" s="120">
        <v>58</v>
      </c>
      <c r="AN59" s="219"/>
      <c r="AO59" t="s" s="120">
        <v>101</v>
      </c>
      <c r="AP59" t="s" s="120">
        <v>102</v>
      </c>
      <c r="AQ59" t="s" s="120">
        <v>103</v>
      </c>
      <c r="AR59" t="s" s="120">
        <v>104</v>
      </c>
      <c r="AS59" t="s" s="120">
        <v>105</v>
      </c>
      <c r="AT59" t="s" s="120">
        <v>106</v>
      </c>
      <c r="AU59" t="s" s="120">
        <v>107</v>
      </c>
      <c r="AV59" t="s" s="120">
        <v>108</v>
      </c>
      <c r="AW59" t="s" s="120">
        <v>109</v>
      </c>
      <c r="AX59" t="s" s="120">
        <v>58</v>
      </c>
      <c r="AY59" s="149"/>
      <c r="AZ59" s="150"/>
      <c r="BA59" s="151"/>
      <c r="BB59" s="151"/>
      <c r="BC59" s="151"/>
      <c r="BD59" s="151"/>
      <c r="BE59" s="3"/>
      <c r="BF59" s="3"/>
    </row>
    <row r="60" ht="17.25" customHeight="1">
      <c r="A60" t="s" s="236">
        <v>196</v>
      </c>
      <c r="B60" t="s" s="237">
        <v>197</v>
      </c>
      <c r="C60" t="s" s="238">
        <v>111</v>
      </c>
      <c r="D60" t="s" s="239">
        <v>172</v>
      </c>
      <c r="E60" s="240">
        <v>50</v>
      </c>
      <c r="F60" s="161">
        <v>950</v>
      </c>
      <c r="G60" s="241"/>
      <c r="H60" s="242"/>
      <c r="I60" s="243"/>
      <c r="J60" s="244"/>
      <c r="K60" s="245"/>
      <c r="L60" s="246"/>
      <c r="M60" s="247"/>
      <c r="N60" s="248"/>
      <c r="O60" s="249"/>
      <c r="P60" s="250"/>
      <c r="Q60" s="251"/>
      <c r="R60" s="252"/>
      <c r="S60" s="174">
        <f>SUM(G60:R60)*F60</f>
        <v>0</v>
      </c>
      <c r="T60" s="175">
        <f>SUM(G60:R60)*E60</f>
        <v>0</v>
      </c>
      <c r="U60" s="176">
        <f>SUM(G60:R60)</f>
        <v>0</v>
      </c>
      <c r="V60" s="177"/>
      <c r="W60" s="177"/>
      <c r="X60" s="253">
        <f>U60*15</f>
        <v>0</v>
      </c>
      <c r="Y60" s="253">
        <f>U60*25</f>
        <v>0</v>
      </c>
      <c r="Z60" s="253">
        <f>U60*10</f>
        <v>0</v>
      </c>
      <c r="AA60" s="177"/>
      <c r="AB60" s="177"/>
      <c r="AC60" s="42"/>
      <c r="AD60" s="146"/>
      <c r="AE60" s="147">
        <v>17</v>
      </c>
      <c r="AF60" s="147">
        <v>12</v>
      </c>
      <c r="AG60" s="146"/>
      <c r="AH60" s="146"/>
      <c r="AI60" s="146"/>
      <c r="AJ60" s="146"/>
      <c r="AK60" s="146"/>
      <c r="AL60" s="146"/>
      <c r="AM60" s="147">
        <v>120</v>
      </c>
      <c r="AN60" s="219"/>
      <c r="AO60" t="s" s="148">
        <f>IF(AD60="","",$U60*AD60)</f>
      </c>
      <c r="AP60" s="147">
        <f>IF(AE60="","",$U60*AE60)</f>
        <v>0</v>
      </c>
      <c r="AQ60" s="147">
        <f>IF(AF60="","",$U60*AF60)</f>
        <v>0</v>
      </c>
      <c r="AR60" t="s" s="148">
        <f>IF(AG60="","",$U60*AG60)</f>
      </c>
      <c r="AS60" t="s" s="148">
        <f>IF(AH60="","",$U60*AH60)</f>
      </c>
      <c r="AT60" t="s" s="148">
        <f>IF(AI60="","",$U60*AI60)</f>
      </c>
      <c r="AU60" t="s" s="148">
        <f>IF(AJ60="","",$U60*AJ60)</f>
      </c>
      <c r="AV60" t="s" s="148">
        <f>IF(AK60="","",$U60*AK60)</f>
      </c>
      <c r="AW60" t="s" s="148">
        <f>IF(AL60="","",$U60*AL60)</f>
      </c>
      <c r="AX60" s="147">
        <f>IF(AM60="","",$U60*AM60)</f>
        <v>0</v>
      </c>
      <c r="AY60" s="149"/>
      <c r="AZ60" s="150"/>
      <c r="BA60" s="151"/>
      <c r="BB60" s="151"/>
      <c r="BC60" s="151"/>
      <c r="BD60" s="151"/>
      <c r="BE60" s="3"/>
      <c r="BF60" s="3"/>
    </row>
    <row r="61" ht="83.4" customHeight="1">
      <c r="A61" t="s" s="254">
        <v>198</v>
      </c>
      <c r="B61" t="s" s="222">
        <v>75</v>
      </c>
      <c r="C61" t="s" s="222">
        <v>76</v>
      </c>
      <c r="D61" t="s" s="222">
        <v>77</v>
      </c>
      <c r="E61" t="s" s="222">
        <v>78</v>
      </c>
      <c r="F61" t="s" s="255">
        <v>189</v>
      </c>
      <c r="G61" t="s" s="224">
        <v>80</v>
      </c>
      <c r="H61" t="s" s="225">
        <v>81</v>
      </c>
      <c r="I61" t="s" s="226">
        <v>82</v>
      </c>
      <c r="J61" t="s" s="227">
        <v>83</v>
      </c>
      <c r="K61" t="s" s="228">
        <v>84</v>
      </c>
      <c r="L61" t="s" s="229">
        <v>85</v>
      </c>
      <c r="M61" t="s" s="230">
        <v>86</v>
      </c>
      <c r="N61" t="s" s="231">
        <v>87</v>
      </c>
      <c r="O61" t="s" s="232">
        <v>88</v>
      </c>
      <c r="P61" t="s" s="233">
        <v>89</v>
      </c>
      <c r="Q61" t="s" s="234">
        <v>90</v>
      </c>
      <c r="R61" t="s" s="235">
        <v>91</v>
      </c>
      <c r="S61" t="s" s="102">
        <v>92</v>
      </c>
      <c r="T61" t="s" s="115">
        <v>12</v>
      </c>
      <c r="U61" t="s" s="116">
        <v>93</v>
      </c>
      <c r="V61" t="s" s="82">
        <v>190</v>
      </c>
      <c r="W61" t="s" s="82">
        <v>191</v>
      </c>
      <c r="X61" t="s" s="82">
        <v>192</v>
      </c>
      <c r="Y61" t="s" s="82">
        <v>193</v>
      </c>
      <c r="Z61" t="s" s="82">
        <v>98</v>
      </c>
      <c r="AA61" t="s" s="82">
        <v>194</v>
      </c>
      <c r="AB61" t="s" s="83">
        <v>195</v>
      </c>
      <c r="AC61" s="192"/>
      <c r="AD61" t="s" s="120">
        <v>101</v>
      </c>
      <c r="AE61" t="s" s="120">
        <v>102</v>
      </c>
      <c r="AF61" t="s" s="120">
        <v>103</v>
      </c>
      <c r="AG61" t="s" s="120">
        <v>104</v>
      </c>
      <c r="AH61" t="s" s="120">
        <v>105</v>
      </c>
      <c r="AI61" t="s" s="120">
        <v>106</v>
      </c>
      <c r="AJ61" t="s" s="120">
        <v>107</v>
      </c>
      <c r="AK61" t="s" s="120">
        <v>108</v>
      </c>
      <c r="AL61" t="s" s="120">
        <v>109</v>
      </c>
      <c r="AM61" t="s" s="120">
        <v>58</v>
      </c>
      <c r="AN61" s="121"/>
      <c r="AO61" t="s" s="120">
        <v>101</v>
      </c>
      <c r="AP61" t="s" s="120">
        <v>102</v>
      </c>
      <c r="AQ61" t="s" s="120">
        <v>103</v>
      </c>
      <c r="AR61" t="s" s="120">
        <v>104</v>
      </c>
      <c r="AS61" t="s" s="120">
        <v>105</v>
      </c>
      <c r="AT61" t="s" s="120">
        <v>106</v>
      </c>
      <c r="AU61" t="s" s="120">
        <v>107</v>
      </c>
      <c r="AV61" t="s" s="120">
        <v>108</v>
      </c>
      <c r="AW61" t="s" s="120">
        <v>109</v>
      </c>
      <c r="AX61" t="s" s="120">
        <v>58</v>
      </c>
      <c r="AY61" s="256"/>
      <c r="AZ61" s="124"/>
      <c r="BA61" s="124"/>
      <c r="BB61" s="124"/>
      <c r="BC61" s="124"/>
      <c r="BD61" s="124"/>
      <c r="BE61" s="124"/>
      <c r="BF61" s="3"/>
    </row>
    <row r="62" ht="16.5" customHeight="1">
      <c r="A62" t="s" s="193">
        <v>199</v>
      </c>
      <c r="B62" t="s" s="194">
        <v>62</v>
      </c>
      <c r="C62" s="257"/>
      <c r="D62" t="s" s="194">
        <v>200</v>
      </c>
      <c r="E62" s="196">
        <v>50</v>
      </c>
      <c r="F62" s="258">
        <v>140</v>
      </c>
      <c r="G62" s="198">
        <v>0</v>
      </c>
      <c r="H62" s="199">
        <v>0</v>
      </c>
      <c r="I62" s="200">
        <v>0</v>
      </c>
      <c r="J62" s="201">
        <v>1</v>
      </c>
      <c r="K62" s="202">
        <v>0</v>
      </c>
      <c r="L62" s="203">
        <v>0</v>
      </c>
      <c r="M62" s="204">
        <v>1</v>
      </c>
      <c r="N62" s="205">
        <v>0</v>
      </c>
      <c r="O62" s="206">
        <v>0</v>
      </c>
      <c r="P62" s="259">
        <v>0</v>
      </c>
      <c r="Q62" s="208">
        <v>0</v>
      </c>
      <c r="R62" s="209">
        <v>0</v>
      </c>
      <c r="S62" s="143">
        <f>SUM(G62:R62)*F62</f>
        <v>280</v>
      </c>
      <c r="T62" s="144">
        <f>SUM(G62:R62)*E62</f>
        <v>100</v>
      </c>
      <c r="U62" s="145">
        <f>SUM(G62:R62)</f>
        <v>2</v>
      </c>
      <c r="V62" s="210">
        <f>$U62*50</f>
        <v>100</v>
      </c>
      <c r="W62" s="212"/>
      <c r="X62" s="212"/>
      <c r="Y62" s="212"/>
      <c r="Z62" s="212"/>
      <c r="AA62" s="212"/>
      <c r="AB62" s="212"/>
      <c r="AC62" s="42"/>
      <c r="AD62" s="93">
        <v>50</v>
      </c>
      <c r="AE62" s="146"/>
      <c r="AF62" s="146"/>
      <c r="AG62" s="146"/>
      <c r="AH62" s="146"/>
      <c r="AI62" s="146"/>
      <c r="AJ62" s="146"/>
      <c r="AK62" s="146"/>
      <c r="AL62" s="146"/>
      <c r="AM62" s="147">
        <v>0</v>
      </c>
      <c r="AN62" s="121"/>
      <c r="AO62" s="147">
        <f>IF(AD62="","",$U62*AD62)</f>
        <v>100</v>
      </c>
      <c r="AP62" t="s" s="148">
        <f>IF(AE62="","",$U62*AE62)</f>
      </c>
      <c r="AQ62" t="s" s="148">
        <f>IF(AF62="","",$U62*AF62)</f>
      </c>
      <c r="AR62" t="s" s="148">
        <f>IF(AG62="","",$U62*AG62)</f>
      </c>
      <c r="AS62" t="s" s="148">
        <f>IF(AH62="","",$U62*AH62)</f>
      </c>
      <c r="AT62" t="s" s="148">
        <f>IF(AI62="","",$U62*AI62)</f>
      </c>
      <c r="AU62" t="s" s="148">
        <f>IF(AJ62="","",$U62*AJ62)</f>
      </c>
      <c r="AV62" t="s" s="148">
        <f>IF(AK62="","",$U62*AK62)</f>
      </c>
      <c r="AW62" t="s" s="148">
        <f>IF(AL62="","",$U62*AL62)</f>
      </c>
      <c r="AX62" s="147">
        <f>IF(AM62="","",$U62*AM62)</f>
        <v>0</v>
      </c>
      <c r="AY62" s="260"/>
      <c r="AZ62" s="151"/>
      <c r="BA62" s="151"/>
      <c r="BB62" s="151"/>
      <c r="BC62" s="151"/>
      <c r="BD62" s="151"/>
      <c r="BE62" s="151"/>
      <c r="BF62" s="3"/>
    </row>
    <row r="63" ht="18" customHeight="1">
      <c r="A63" t="s" s="153">
        <v>201</v>
      </c>
      <c r="B63" t="s" s="126">
        <v>62</v>
      </c>
      <c r="C63" s="261"/>
      <c r="D63" t="s" s="126">
        <v>118</v>
      </c>
      <c r="E63" s="215">
        <v>50</v>
      </c>
      <c r="F63" s="262">
        <v>140</v>
      </c>
      <c r="G63" s="131">
        <v>0</v>
      </c>
      <c r="H63" s="132">
        <v>0</v>
      </c>
      <c r="I63" s="133">
        <v>0</v>
      </c>
      <c r="J63" s="134">
        <v>0</v>
      </c>
      <c r="K63" s="135">
        <v>1</v>
      </c>
      <c r="L63" s="136">
        <v>0</v>
      </c>
      <c r="M63" s="137">
        <v>0</v>
      </c>
      <c r="N63" s="138">
        <v>0</v>
      </c>
      <c r="O63" s="139">
        <v>0</v>
      </c>
      <c r="P63" s="140">
        <v>0</v>
      </c>
      <c r="Q63" s="141">
        <v>0</v>
      </c>
      <c r="R63" s="142">
        <v>0</v>
      </c>
      <c r="S63" s="143">
        <f>SUM(G63:R63)*F63</f>
        <v>140</v>
      </c>
      <c r="T63" s="144">
        <f>SUM(G63:R63)*E63</f>
        <v>50</v>
      </c>
      <c r="U63" s="145">
        <f>SUM(G63:R63)</f>
        <v>1</v>
      </c>
      <c r="V63" s="145">
        <f>$U63*50</f>
        <v>50</v>
      </c>
      <c r="W63" s="146"/>
      <c r="X63" s="146"/>
      <c r="Y63" s="146"/>
      <c r="Z63" s="146"/>
      <c r="AA63" s="146"/>
      <c r="AB63" s="146"/>
      <c r="AC63" s="42"/>
      <c r="AD63" s="146"/>
      <c r="AE63" s="146"/>
      <c r="AF63" s="146"/>
      <c r="AG63" s="146"/>
      <c r="AH63" s="146"/>
      <c r="AI63" s="146"/>
      <c r="AJ63" s="146"/>
      <c r="AK63" s="146"/>
      <c r="AL63" s="146"/>
      <c r="AM63" s="147">
        <v>100</v>
      </c>
      <c r="AN63" s="121"/>
      <c r="AO63" t="s" s="148">
        <f>IF(AD63="","",$U63*AD63)</f>
      </c>
      <c r="AP63" t="s" s="148">
        <f>IF(AE63="","",$U63*AE63)</f>
      </c>
      <c r="AQ63" t="s" s="148">
        <f>IF(AF63="","",$U63*AF63)</f>
      </c>
      <c r="AR63" t="s" s="148">
        <f>IF(AG63="","",$U63*AG63)</f>
      </c>
      <c r="AS63" t="s" s="148">
        <f>IF(AH63="","",$U63*AH63)</f>
      </c>
      <c r="AT63" t="s" s="148">
        <f>IF(AI63="","",$U63*AI63)</f>
      </c>
      <c r="AU63" t="s" s="148">
        <f>IF(AJ63="","",$U63*AJ63)</f>
      </c>
      <c r="AV63" t="s" s="148">
        <f>IF(AK63="","",$U63*AK63)</f>
      </c>
      <c r="AW63" t="s" s="148">
        <f>IF(AL63="","",$U63*AL63)</f>
      </c>
      <c r="AX63" s="147">
        <f>IF(AM63="","",$U63*AM63)</f>
        <v>100</v>
      </c>
      <c r="AY63" s="260"/>
      <c r="AZ63" s="151"/>
      <c r="BA63" s="151"/>
      <c r="BB63" s="151"/>
      <c r="BC63" s="151"/>
      <c r="BD63" s="151"/>
      <c r="BE63" s="151"/>
      <c r="BF63" s="3"/>
    </row>
    <row r="64" ht="18" customHeight="1">
      <c r="A64" t="s" s="153">
        <v>202</v>
      </c>
      <c r="B64" t="s" s="126">
        <v>62</v>
      </c>
      <c r="C64" s="261"/>
      <c r="D64" t="s" s="126">
        <v>118</v>
      </c>
      <c r="E64" s="215">
        <v>25</v>
      </c>
      <c r="F64" s="262">
        <v>85</v>
      </c>
      <c r="G64" s="131">
        <v>0</v>
      </c>
      <c r="H64" s="132">
        <v>0</v>
      </c>
      <c r="I64" s="133">
        <v>0</v>
      </c>
      <c r="J64" s="134">
        <v>0</v>
      </c>
      <c r="K64" s="135">
        <v>0</v>
      </c>
      <c r="L64" s="136">
        <v>0</v>
      </c>
      <c r="M64" s="137">
        <v>0</v>
      </c>
      <c r="N64" s="138">
        <v>0</v>
      </c>
      <c r="O64" s="139">
        <v>0</v>
      </c>
      <c r="P64" s="140">
        <v>0</v>
      </c>
      <c r="Q64" s="141">
        <v>0</v>
      </c>
      <c r="R64" s="142">
        <v>0</v>
      </c>
      <c r="S64" s="143">
        <f>SUM(G64:R64)*F64</f>
        <v>0</v>
      </c>
      <c r="T64" s="144">
        <f>SUM(G64:R64)*E64</f>
        <v>0</v>
      </c>
      <c r="U64" s="145">
        <f>SUM(G64:R64)</f>
        <v>0</v>
      </c>
      <c r="V64" s="145">
        <f>$U64*25</f>
        <v>0</v>
      </c>
      <c r="W64" s="146"/>
      <c r="X64" s="146"/>
      <c r="Y64" s="146"/>
      <c r="Z64" s="146"/>
      <c r="AA64" s="146"/>
      <c r="AB64" s="146"/>
      <c r="AC64" s="42"/>
      <c r="AD64" s="146"/>
      <c r="AE64" s="146"/>
      <c r="AF64" s="146"/>
      <c r="AG64" s="146"/>
      <c r="AH64" s="146"/>
      <c r="AI64" s="146"/>
      <c r="AJ64" s="146"/>
      <c r="AK64" s="146"/>
      <c r="AL64" s="146"/>
      <c r="AM64" s="147">
        <v>54</v>
      </c>
      <c r="AN64" s="121"/>
      <c r="AO64" t="s" s="148">
        <f>IF(AD64="","",$U64*AD64)</f>
      </c>
      <c r="AP64" t="s" s="148">
        <f>IF(AE64="","",$U64*AE64)</f>
      </c>
      <c r="AQ64" t="s" s="148">
        <f>IF(AF64="","",$U64*AF64)</f>
      </c>
      <c r="AR64" t="s" s="148">
        <f>IF(AG64="","",$U64*AG64)</f>
      </c>
      <c r="AS64" t="s" s="148">
        <f>IF(AH64="","",$U64*AH64)</f>
      </c>
      <c r="AT64" t="s" s="148">
        <f>IF(AI64="","",$U64*AI64)</f>
      </c>
      <c r="AU64" t="s" s="148">
        <f>IF(AJ64="","",$U64*AJ64)</f>
      </c>
      <c r="AV64" t="s" s="148">
        <f>IF(AK64="","",$U64*AK64)</f>
      </c>
      <c r="AW64" t="s" s="148">
        <f>IF(AL64="","",$U64*AL64)</f>
      </c>
      <c r="AX64" s="147">
        <f>IF(AM64="","",$U64*AM64)</f>
        <v>0</v>
      </c>
      <c r="AY64" s="260"/>
      <c r="AZ64" s="151"/>
      <c r="BA64" s="151"/>
      <c r="BB64" s="151"/>
      <c r="BC64" s="151"/>
      <c r="BD64" s="151"/>
      <c r="BE64" s="151"/>
      <c r="BF64" s="3"/>
    </row>
    <row r="65" ht="15.75" customHeight="1">
      <c r="A65" t="s" s="153">
        <v>203</v>
      </c>
      <c r="B65" t="s" s="126">
        <v>62</v>
      </c>
      <c r="C65" s="261"/>
      <c r="D65" t="s" s="126">
        <v>118</v>
      </c>
      <c r="E65" s="215">
        <v>25</v>
      </c>
      <c r="F65" s="262">
        <v>95</v>
      </c>
      <c r="G65" s="131">
        <v>0</v>
      </c>
      <c r="H65" s="132">
        <v>0</v>
      </c>
      <c r="I65" s="133">
        <v>0</v>
      </c>
      <c r="J65" s="134">
        <v>0</v>
      </c>
      <c r="K65" s="135">
        <v>0</v>
      </c>
      <c r="L65" s="136">
        <v>0</v>
      </c>
      <c r="M65" s="137">
        <v>1</v>
      </c>
      <c r="N65" s="138">
        <v>0</v>
      </c>
      <c r="O65" s="139">
        <v>0</v>
      </c>
      <c r="P65" s="140">
        <v>0</v>
      </c>
      <c r="Q65" s="141">
        <v>0</v>
      </c>
      <c r="R65" s="142">
        <v>0</v>
      </c>
      <c r="S65" s="143">
        <f>SUM(G65:R65)*F65</f>
        <v>95</v>
      </c>
      <c r="T65" s="144">
        <f>SUM(G65:R65)*E65</f>
        <v>25</v>
      </c>
      <c r="U65" s="145">
        <f>SUM(G65:R65)</f>
        <v>1</v>
      </c>
      <c r="V65" s="145">
        <f>$U65*25</f>
        <v>25</v>
      </c>
      <c r="W65" s="146"/>
      <c r="X65" s="146"/>
      <c r="Y65" s="146"/>
      <c r="Z65" s="146"/>
      <c r="AA65" s="146"/>
      <c r="AB65" s="146"/>
      <c r="AC65" s="42"/>
      <c r="AD65" s="146"/>
      <c r="AE65" s="146"/>
      <c r="AF65" s="146"/>
      <c r="AG65" s="146"/>
      <c r="AH65" s="146"/>
      <c r="AI65" s="146"/>
      <c r="AJ65" s="146"/>
      <c r="AK65" s="146"/>
      <c r="AL65" s="146"/>
      <c r="AM65" s="147">
        <v>50</v>
      </c>
      <c r="AN65" s="121"/>
      <c r="AO65" t="s" s="148">
        <f>IF(AD65="","",$U65*AD65)</f>
      </c>
      <c r="AP65" t="s" s="148">
        <f>IF(AE65="","",$U65*AE65)</f>
      </c>
      <c r="AQ65" t="s" s="148">
        <f>IF(AF65="","",$U65*AF65)</f>
      </c>
      <c r="AR65" t="s" s="148">
        <f>IF(AG65="","",$U65*AG65)</f>
      </c>
      <c r="AS65" t="s" s="148">
        <f>IF(AH65="","",$U65*AH65)</f>
      </c>
      <c r="AT65" t="s" s="148">
        <f>IF(AI65="","",$U65*AI65)</f>
      </c>
      <c r="AU65" t="s" s="148">
        <f>IF(AJ65="","",$U65*AJ65)</f>
      </c>
      <c r="AV65" t="s" s="148">
        <f>IF(AK65="","",$U65*AK65)</f>
      </c>
      <c r="AW65" t="s" s="148">
        <f>IF(AL65="","",$U65*AL65)</f>
      </c>
      <c r="AX65" s="147">
        <f>IF(AM65="","",$U65*AM65)</f>
        <v>50</v>
      </c>
      <c r="AY65" s="260"/>
      <c r="AZ65" s="151"/>
      <c r="BA65" s="151"/>
      <c r="BB65" s="151"/>
      <c r="BC65" s="151"/>
      <c r="BD65" s="151"/>
      <c r="BE65" s="151"/>
      <c r="BF65" s="3"/>
    </row>
    <row r="66" ht="15.75" customHeight="1">
      <c r="A66" t="s" s="153">
        <v>204</v>
      </c>
      <c r="B66" t="s" s="126">
        <v>205</v>
      </c>
      <c r="C66" s="261"/>
      <c r="D66" t="s" s="126">
        <v>118</v>
      </c>
      <c r="E66" s="215">
        <v>20</v>
      </c>
      <c r="F66" s="262">
        <v>105</v>
      </c>
      <c r="G66" s="131">
        <v>0</v>
      </c>
      <c r="H66" s="132">
        <v>0</v>
      </c>
      <c r="I66" s="133">
        <v>0</v>
      </c>
      <c r="J66" s="134">
        <v>0</v>
      </c>
      <c r="K66" s="135">
        <v>0</v>
      </c>
      <c r="L66" s="136">
        <v>0</v>
      </c>
      <c r="M66" s="137">
        <v>0</v>
      </c>
      <c r="N66" s="138">
        <v>0</v>
      </c>
      <c r="O66" s="139">
        <v>0</v>
      </c>
      <c r="P66" s="140">
        <v>0</v>
      </c>
      <c r="Q66" s="141">
        <v>0</v>
      </c>
      <c r="R66" s="142">
        <v>0</v>
      </c>
      <c r="S66" s="143">
        <f>SUM(G66:R66)*F66</f>
        <v>0</v>
      </c>
      <c r="T66" s="144">
        <f>SUM(G66:R66)*E66</f>
        <v>0</v>
      </c>
      <c r="U66" s="145">
        <f>SUM(G66:R66)</f>
        <v>0</v>
      </c>
      <c r="V66" s="146"/>
      <c r="W66" s="145">
        <f>$U66*20</f>
        <v>0</v>
      </c>
      <c r="X66" s="146"/>
      <c r="Y66" s="146"/>
      <c r="Z66" s="146"/>
      <c r="AA66" s="146"/>
      <c r="AB66" s="146"/>
      <c r="AC66" s="42"/>
      <c r="AD66" s="146"/>
      <c r="AE66" s="146"/>
      <c r="AF66" s="146"/>
      <c r="AG66" s="146"/>
      <c r="AH66" s="146"/>
      <c r="AI66" s="146"/>
      <c r="AJ66" s="146"/>
      <c r="AK66" s="146"/>
      <c r="AL66" s="146"/>
      <c r="AM66" s="147">
        <v>20</v>
      </c>
      <c r="AN66" s="121"/>
      <c r="AO66" t="s" s="148">
        <f>IF(AD66="","",$U66*AD66)</f>
      </c>
      <c r="AP66" t="s" s="148">
        <f>IF(AE66="","",$U66*AE66)</f>
      </c>
      <c r="AQ66" t="s" s="148">
        <f>IF(AF66="","",$U66*AF66)</f>
      </c>
      <c r="AR66" t="s" s="148">
        <f>IF(AG66="","",$U66*AG66)</f>
      </c>
      <c r="AS66" t="s" s="148">
        <f>IF(AH66="","",$U66*AH66)</f>
      </c>
      <c r="AT66" t="s" s="148">
        <f>IF(AI66="","",$U66*AI66)</f>
      </c>
      <c r="AU66" t="s" s="148">
        <f>IF(AJ66="","",$U66*AJ66)</f>
      </c>
      <c r="AV66" t="s" s="148">
        <f>IF(AK66="","",$U66*AK66)</f>
      </c>
      <c r="AW66" t="s" s="148">
        <f>IF(AL66="","",$U66*AL66)</f>
      </c>
      <c r="AX66" s="147">
        <f>IF(AM66="","",$U66*AM66)</f>
        <v>0</v>
      </c>
      <c r="AY66" s="260"/>
      <c r="AZ66" s="151"/>
      <c r="BA66" s="151"/>
      <c r="BB66" s="151"/>
      <c r="BC66" s="151"/>
      <c r="BD66" s="151"/>
      <c r="BE66" s="151"/>
      <c r="BF66" s="3"/>
    </row>
    <row r="67" ht="15.75" customHeight="1">
      <c r="A67" t="s" s="153">
        <v>206</v>
      </c>
      <c r="B67" t="s" s="126">
        <v>62</v>
      </c>
      <c r="C67" s="261"/>
      <c r="D67" t="s" s="126">
        <v>144</v>
      </c>
      <c r="E67" s="215">
        <v>25</v>
      </c>
      <c r="F67" s="262">
        <v>95</v>
      </c>
      <c r="G67" s="131">
        <v>0</v>
      </c>
      <c r="H67" s="132">
        <v>0</v>
      </c>
      <c r="I67" s="133">
        <v>0</v>
      </c>
      <c r="J67" s="134">
        <v>0</v>
      </c>
      <c r="K67" s="135">
        <v>0</v>
      </c>
      <c r="L67" s="136">
        <v>0</v>
      </c>
      <c r="M67" s="137">
        <v>0</v>
      </c>
      <c r="N67" s="138">
        <v>0</v>
      </c>
      <c r="O67" s="139">
        <v>1</v>
      </c>
      <c r="P67" s="140">
        <v>0</v>
      </c>
      <c r="Q67" s="141">
        <v>0</v>
      </c>
      <c r="R67" s="142">
        <v>0</v>
      </c>
      <c r="S67" s="143">
        <f>SUM(G67:R67)*F67</f>
        <v>95</v>
      </c>
      <c r="T67" s="144">
        <f>SUM(G67:R67)*E67</f>
        <v>25</v>
      </c>
      <c r="U67" s="145">
        <f>SUM(G67:R67)</f>
        <v>1</v>
      </c>
      <c r="V67" s="145">
        <f>$U67*25</f>
        <v>25</v>
      </c>
      <c r="W67" s="146"/>
      <c r="X67" s="146"/>
      <c r="Y67" s="146"/>
      <c r="Z67" s="146"/>
      <c r="AA67" s="146"/>
      <c r="AB67" s="146"/>
      <c r="AC67" s="42"/>
      <c r="AD67" s="93">
        <v>25</v>
      </c>
      <c r="AE67" s="146"/>
      <c r="AF67" s="146"/>
      <c r="AG67" s="146"/>
      <c r="AH67" s="146"/>
      <c r="AI67" s="146"/>
      <c r="AJ67" s="146"/>
      <c r="AK67" s="146"/>
      <c r="AL67" s="146"/>
      <c r="AM67" s="147">
        <v>0</v>
      </c>
      <c r="AN67" s="121"/>
      <c r="AO67" s="147">
        <f>IF(AD67="","",$U67*AD67)</f>
        <v>25</v>
      </c>
      <c r="AP67" t="s" s="148">
        <f>IF(AE67="","",$U67*AE67)</f>
      </c>
      <c r="AQ67" t="s" s="148">
        <f>IF(AF67="","",$U67*AF67)</f>
      </c>
      <c r="AR67" t="s" s="148">
        <f>IF(AG67="","",$U67*AG67)</f>
      </c>
      <c r="AS67" t="s" s="148">
        <f>IF(AH67="","",$U67*AH67)</f>
      </c>
      <c r="AT67" t="s" s="148">
        <f>IF(AI67="","",$U67*AI67)</f>
      </c>
      <c r="AU67" t="s" s="148">
        <f>IF(AJ67="","",$U67*AJ67)</f>
      </c>
      <c r="AV67" t="s" s="148">
        <f>IF(AK67="","",$U67*AK67)</f>
      </c>
      <c r="AW67" t="s" s="148">
        <f>IF(AL67="","",$U67*AL67)</f>
      </c>
      <c r="AX67" s="147">
        <f>IF(AM67="","",$U67*AM67)</f>
        <v>0</v>
      </c>
      <c r="AY67" s="260"/>
      <c r="AZ67" s="151"/>
      <c r="BA67" s="151"/>
      <c r="BB67" s="151"/>
      <c r="BC67" s="151"/>
      <c r="BD67" s="151"/>
      <c r="BE67" s="151"/>
      <c r="BF67" s="3"/>
    </row>
    <row r="68" ht="15" customHeight="1">
      <c r="A68" t="s" s="153">
        <v>207</v>
      </c>
      <c r="B68" t="s" s="126">
        <v>63</v>
      </c>
      <c r="C68" s="261"/>
      <c r="D68" t="s" s="126">
        <v>144</v>
      </c>
      <c r="E68" s="215">
        <v>30</v>
      </c>
      <c r="F68" s="262">
        <v>105</v>
      </c>
      <c r="G68" s="131">
        <v>0</v>
      </c>
      <c r="H68" s="132">
        <v>0</v>
      </c>
      <c r="I68" s="133">
        <v>0</v>
      </c>
      <c r="J68" s="134">
        <v>0</v>
      </c>
      <c r="K68" s="135">
        <v>0</v>
      </c>
      <c r="L68" s="136">
        <v>0</v>
      </c>
      <c r="M68" s="137">
        <v>0</v>
      </c>
      <c r="N68" s="138">
        <v>0</v>
      </c>
      <c r="O68" s="139">
        <v>0</v>
      </c>
      <c r="P68" s="140">
        <v>0</v>
      </c>
      <c r="Q68" s="141">
        <v>0</v>
      </c>
      <c r="R68" s="142">
        <v>0</v>
      </c>
      <c r="S68" s="143">
        <f>SUM(G68:R68)*F68</f>
        <v>0</v>
      </c>
      <c r="T68" s="144">
        <f>SUM(G68:R68)*E68</f>
        <v>0</v>
      </c>
      <c r="U68" s="145">
        <f>SUM(G68:R68)</f>
        <v>0</v>
      </c>
      <c r="V68" s="146"/>
      <c r="W68" s="145">
        <f>$U68*30</f>
        <v>0</v>
      </c>
      <c r="X68" s="146"/>
      <c r="Y68" s="146"/>
      <c r="Z68" s="146"/>
      <c r="AA68" s="146"/>
      <c r="AB68" s="146"/>
      <c r="AC68" s="42"/>
      <c r="AD68" s="93">
        <v>30</v>
      </c>
      <c r="AE68" s="146"/>
      <c r="AF68" s="146"/>
      <c r="AG68" s="146"/>
      <c r="AH68" s="146"/>
      <c r="AI68" s="146"/>
      <c r="AJ68" s="146"/>
      <c r="AK68" s="146"/>
      <c r="AL68" s="146"/>
      <c r="AM68" s="147">
        <v>0</v>
      </c>
      <c r="AN68" s="121"/>
      <c r="AO68" s="147">
        <f>IF(AD68="","",$U68*AD68)</f>
        <v>0</v>
      </c>
      <c r="AP68" t="s" s="148">
        <f>IF(AE68="","",$U68*AE68)</f>
      </c>
      <c r="AQ68" t="s" s="148">
        <f>IF(AF68="","",$U68*AF68)</f>
      </c>
      <c r="AR68" t="s" s="148">
        <f>IF(AG68="","",$U68*AG68)</f>
      </c>
      <c r="AS68" t="s" s="148">
        <f>IF(AH68="","",$U68*AH68)</f>
      </c>
      <c r="AT68" t="s" s="148">
        <f>IF(AI68="","",$U68*AI68)</f>
      </c>
      <c r="AU68" t="s" s="148">
        <f>IF(AJ68="","",$U68*AJ68)</f>
      </c>
      <c r="AV68" t="s" s="148">
        <f>IF(AK68="","",$U68*AK68)</f>
      </c>
      <c r="AW68" t="s" s="148">
        <f>IF(AL68="","",$U68*AL68)</f>
      </c>
      <c r="AX68" s="147">
        <f>IF(AM68="","",$U68*AM68)</f>
        <v>0</v>
      </c>
      <c r="AY68" s="260"/>
      <c r="AZ68" s="151"/>
      <c r="BA68" s="151"/>
      <c r="BB68" s="151"/>
      <c r="BC68" s="151"/>
      <c r="BD68" s="151"/>
      <c r="BE68" s="151"/>
      <c r="BF68" s="3"/>
    </row>
    <row r="69" ht="16.5" customHeight="1">
      <c r="A69" t="s" s="156">
        <v>208</v>
      </c>
      <c r="B69" t="s" s="157">
        <v>63</v>
      </c>
      <c r="C69" s="263"/>
      <c r="D69" t="s" s="157">
        <v>118</v>
      </c>
      <c r="E69" s="264">
        <v>25</v>
      </c>
      <c r="F69" s="265">
        <v>85</v>
      </c>
      <c r="G69" s="162">
        <v>0</v>
      </c>
      <c r="H69" s="163">
        <v>0</v>
      </c>
      <c r="I69" s="164">
        <v>0</v>
      </c>
      <c r="J69" s="165">
        <v>0</v>
      </c>
      <c r="K69" s="166">
        <v>0</v>
      </c>
      <c r="L69" s="167">
        <v>0</v>
      </c>
      <c r="M69" s="168">
        <v>0</v>
      </c>
      <c r="N69" s="169">
        <v>0</v>
      </c>
      <c r="O69" s="170">
        <v>0</v>
      </c>
      <c r="P69" s="171">
        <v>0</v>
      </c>
      <c r="Q69" s="172">
        <v>0</v>
      </c>
      <c r="R69" s="173">
        <v>0</v>
      </c>
      <c r="S69" s="174">
        <f>SUM(G69:R69)*F69</f>
        <v>0</v>
      </c>
      <c r="T69" s="175">
        <f>SUM(G69:R69)*E69</f>
        <v>0</v>
      </c>
      <c r="U69" s="176">
        <f>SUM(G69:R69)</f>
        <v>0</v>
      </c>
      <c r="V69" s="177"/>
      <c r="W69" s="176">
        <f>$U69*25</f>
        <v>0</v>
      </c>
      <c r="X69" s="177"/>
      <c r="Y69" s="177"/>
      <c r="Z69" s="177"/>
      <c r="AA69" s="177"/>
      <c r="AB69" s="177"/>
      <c r="AC69" s="42"/>
      <c r="AD69" s="146"/>
      <c r="AE69" s="146"/>
      <c r="AF69" s="146"/>
      <c r="AG69" s="146"/>
      <c r="AH69" s="146"/>
      <c r="AI69" s="146"/>
      <c r="AJ69" s="146"/>
      <c r="AK69" s="146"/>
      <c r="AL69" s="146"/>
      <c r="AM69" s="147">
        <v>54</v>
      </c>
      <c r="AN69" s="121"/>
      <c r="AO69" t="s" s="148">
        <f>IF(AD69="","",$U69*AD69)</f>
      </c>
      <c r="AP69" t="s" s="148">
        <f>IF(AE69="","",$U69*AE69)</f>
      </c>
      <c r="AQ69" t="s" s="148">
        <f>IF(AF69="","",$U69*AF69)</f>
      </c>
      <c r="AR69" t="s" s="148">
        <f>IF(AG69="","",$U69*AG69)</f>
      </c>
      <c r="AS69" t="s" s="148">
        <f>IF(AH69="","",$U69*AH69)</f>
      </c>
      <c r="AT69" t="s" s="148">
        <f>IF(AI69="","",$U69*AI69)</f>
      </c>
      <c r="AU69" t="s" s="148">
        <f>IF(AJ69="","",$U69*AJ69)</f>
      </c>
      <c r="AV69" t="s" s="148">
        <f>IF(AK69="","",$U69*AK69)</f>
      </c>
      <c r="AW69" t="s" s="148">
        <f>IF(AL69="","",$U69*AL69)</f>
      </c>
      <c r="AX69" s="147">
        <f>IF(AM69="","",$U69*AM69)</f>
        <v>0</v>
      </c>
      <c r="AY69" s="260"/>
      <c r="AZ69" s="151"/>
      <c r="BA69" s="151"/>
      <c r="BB69" s="151"/>
      <c r="BC69" s="151"/>
      <c r="BD69" s="151"/>
      <c r="BE69" s="151"/>
      <c r="BF69" s="3"/>
    </row>
    <row r="70" ht="83.4" customHeight="1">
      <c r="A70" t="s" s="266">
        <v>209</v>
      </c>
      <c r="B70" t="s" s="222">
        <v>75</v>
      </c>
      <c r="C70" t="s" s="222">
        <v>76</v>
      </c>
      <c r="D70" t="s" s="222">
        <v>77</v>
      </c>
      <c r="E70" t="s" s="222">
        <v>77</v>
      </c>
      <c r="F70" t="s" s="267">
        <v>189</v>
      </c>
      <c r="G70" t="s" s="224">
        <v>80</v>
      </c>
      <c r="H70" t="s" s="225">
        <v>81</v>
      </c>
      <c r="I70" t="s" s="226">
        <v>82</v>
      </c>
      <c r="J70" t="s" s="227">
        <v>83</v>
      </c>
      <c r="K70" t="s" s="228">
        <v>84</v>
      </c>
      <c r="L70" t="s" s="229">
        <v>85</v>
      </c>
      <c r="M70" t="s" s="230">
        <v>86</v>
      </c>
      <c r="N70" t="s" s="231">
        <v>87</v>
      </c>
      <c r="O70" t="s" s="232">
        <v>88</v>
      </c>
      <c r="P70" t="s" s="233">
        <v>89</v>
      </c>
      <c r="Q70" t="s" s="234">
        <v>90</v>
      </c>
      <c r="R70" t="s" s="235">
        <v>91</v>
      </c>
      <c r="S70" t="s" s="102">
        <v>92</v>
      </c>
      <c r="T70" t="s" s="115">
        <v>12</v>
      </c>
      <c r="U70" t="s" s="116">
        <v>93</v>
      </c>
      <c r="V70" t="s" s="82">
        <v>190</v>
      </c>
      <c r="W70" t="s" s="82">
        <v>191</v>
      </c>
      <c r="X70" t="s" s="82">
        <v>192</v>
      </c>
      <c r="Y70" t="s" s="82">
        <v>193</v>
      </c>
      <c r="Z70" t="s" s="82">
        <v>98</v>
      </c>
      <c r="AA70" t="s" s="82">
        <v>194</v>
      </c>
      <c r="AB70" t="s" s="83">
        <v>195</v>
      </c>
      <c r="AC70" s="192"/>
      <c r="AD70" t="s" s="120">
        <v>101</v>
      </c>
      <c r="AE70" t="s" s="120">
        <v>102</v>
      </c>
      <c r="AF70" t="s" s="120">
        <v>103</v>
      </c>
      <c r="AG70" t="s" s="120">
        <v>104</v>
      </c>
      <c r="AH70" t="s" s="120">
        <v>105</v>
      </c>
      <c r="AI70" t="s" s="120">
        <v>106</v>
      </c>
      <c r="AJ70" t="s" s="120">
        <v>107</v>
      </c>
      <c r="AK70" t="s" s="120">
        <v>108</v>
      </c>
      <c r="AL70" t="s" s="120">
        <v>109</v>
      </c>
      <c r="AM70" t="s" s="120">
        <v>58</v>
      </c>
      <c r="AN70" s="121"/>
      <c r="AO70" t="s" s="120">
        <v>101</v>
      </c>
      <c r="AP70" t="s" s="120">
        <v>102</v>
      </c>
      <c r="AQ70" t="s" s="120">
        <v>103</v>
      </c>
      <c r="AR70" t="s" s="120">
        <v>104</v>
      </c>
      <c r="AS70" t="s" s="120">
        <v>105</v>
      </c>
      <c r="AT70" t="s" s="120">
        <v>106</v>
      </c>
      <c r="AU70" t="s" s="120">
        <v>107</v>
      </c>
      <c r="AV70" t="s" s="120">
        <v>108</v>
      </c>
      <c r="AW70" t="s" s="120">
        <v>109</v>
      </c>
      <c r="AX70" t="s" s="120">
        <v>58</v>
      </c>
      <c r="AY70" s="256"/>
      <c r="AZ70" s="124"/>
      <c r="BA70" s="124"/>
      <c r="BB70" s="124"/>
      <c r="BC70" s="124"/>
      <c r="BD70" s="124"/>
      <c r="BE70" s="124"/>
      <c r="BF70" s="3"/>
    </row>
    <row r="71" ht="16.5" customHeight="1">
      <c r="A71" t="s" s="193">
        <v>210</v>
      </c>
      <c r="B71" t="s" s="194">
        <v>62</v>
      </c>
      <c r="C71" s="268"/>
      <c r="D71" t="s" s="194">
        <v>144</v>
      </c>
      <c r="E71" s="269">
        <v>30</v>
      </c>
      <c r="F71" s="258">
        <v>110</v>
      </c>
      <c r="G71" s="198">
        <v>0</v>
      </c>
      <c r="H71" s="199">
        <v>0</v>
      </c>
      <c r="I71" s="200">
        <v>0</v>
      </c>
      <c r="J71" s="201">
        <v>1</v>
      </c>
      <c r="K71" s="202">
        <v>0</v>
      </c>
      <c r="L71" s="203">
        <v>1</v>
      </c>
      <c r="M71" s="204">
        <v>1</v>
      </c>
      <c r="N71" s="205">
        <v>0</v>
      </c>
      <c r="O71" s="206">
        <v>0</v>
      </c>
      <c r="P71" s="207">
        <v>0</v>
      </c>
      <c r="Q71" s="208">
        <v>0</v>
      </c>
      <c r="R71" s="209">
        <v>0</v>
      </c>
      <c r="S71" s="143">
        <f>SUM(G71:R71)*F71</f>
        <v>330</v>
      </c>
      <c r="T71" s="144">
        <f>SUM(G71:R71)*E71</f>
        <v>90</v>
      </c>
      <c r="U71" s="145">
        <f>SUM(G71:R71)</f>
        <v>3</v>
      </c>
      <c r="V71" s="210">
        <f>$U71*30</f>
        <v>90</v>
      </c>
      <c r="W71" s="212"/>
      <c r="X71" s="212"/>
      <c r="Y71" s="212"/>
      <c r="Z71" s="212"/>
      <c r="AA71" s="212"/>
      <c r="AB71" s="212"/>
      <c r="AC71" s="42"/>
      <c r="AD71" s="93">
        <v>30</v>
      </c>
      <c r="AE71" s="146"/>
      <c r="AF71" s="146"/>
      <c r="AG71" s="146"/>
      <c r="AH71" s="146"/>
      <c r="AI71" s="146"/>
      <c r="AJ71" s="146"/>
      <c r="AK71" s="146"/>
      <c r="AL71" s="146"/>
      <c r="AM71" s="147">
        <v>0</v>
      </c>
      <c r="AN71" s="121"/>
      <c r="AO71" s="147">
        <f>IF(AD71="","",$U71*AD71)</f>
        <v>90</v>
      </c>
      <c r="AP71" t="s" s="148">
        <f>IF(AE71="","",$U71*AE71)</f>
      </c>
      <c r="AQ71" t="s" s="148">
        <f>IF(AF71="","",$U71*AF71)</f>
      </c>
      <c r="AR71" t="s" s="148">
        <f>IF(AG71="","",$U71*AG71)</f>
      </c>
      <c r="AS71" t="s" s="148">
        <f>IF(AH71="","",$U71*AH71)</f>
      </c>
      <c r="AT71" t="s" s="148">
        <f>IF(AI71="","",$U71*AI71)</f>
      </c>
      <c r="AU71" t="s" s="148">
        <f>IF(AJ71="","",$U71*AJ71)</f>
      </c>
      <c r="AV71" t="s" s="148">
        <f>IF(AK71="","",$U71*AK71)</f>
      </c>
      <c r="AW71" t="s" s="148">
        <f>IF(AL71="","",$U71*AL71)</f>
      </c>
      <c r="AX71" s="147">
        <f>IF(AM71="","",$U71*AM71)</f>
        <v>0</v>
      </c>
      <c r="AY71" s="260"/>
      <c r="AZ71" s="151"/>
      <c r="BA71" s="151"/>
      <c r="BB71" s="151"/>
      <c r="BC71" s="151"/>
      <c r="BD71" s="151"/>
      <c r="BE71" s="151"/>
      <c r="BF71" s="3"/>
    </row>
    <row r="72" ht="17.25" customHeight="1">
      <c r="A72" t="s" s="153">
        <v>211</v>
      </c>
      <c r="B72" t="s" s="126">
        <v>63</v>
      </c>
      <c r="C72" s="270"/>
      <c r="D72" t="s" s="126">
        <v>212</v>
      </c>
      <c r="E72" s="271">
        <v>20</v>
      </c>
      <c r="F72" s="265">
        <v>110</v>
      </c>
      <c r="G72" s="162">
        <v>0</v>
      </c>
      <c r="H72" s="163">
        <v>0</v>
      </c>
      <c r="I72" s="164">
        <v>0</v>
      </c>
      <c r="J72" s="165">
        <v>0</v>
      </c>
      <c r="K72" s="166">
        <v>0</v>
      </c>
      <c r="L72" s="167">
        <v>0</v>
      </c>
      <c r="M72" s="168">
        <v>0</v>
      </c>
      <c r="N72" s="169">
        <v>0</v>
      </c>
      <c r="O72" s="170">
        <v>0</v>
      </c>
      <c r="P72" s="272">
        <v>0</v>
      </c>
      <c r="Q72" s="172">
        <v>0</v>
      </c>
      <c r="R72" s="173">
        <v>1</v>
      </c>
      <c r="S72" s="174">
        <f>SUM(G72:R72)*F72</f>
        <v>110</v>
      </c>
      <c r="T72" s="175">
        <f>SUM(G72:R72)*E72</f>
        <v>20</v>
      </c>
      <c r="U72" s="176">
        <f>SUM(G72:R72)</f>
        <v>1</v>
      </c>
      <c r="V72" s="177"/>
      <c r="W72" s="176">
        <f>$U72*20</f>
        <v>20</v>
      </c>
      <c r="X72" s="177"/>
      <c r="Y72" s="177"/>
      <c r="Z72" s="177"/>
      <c r="AA72" s="177"/>
      <c r="AB72" s="177"/>
      <c r="AC72" s="42"/>
      <c r="AD72" s="93">
        <v>18</v>
      </c>
      <c r="AE72" s="147">
        <v>2</v>
      </c>
      <c r="AF72" s="146"/>
      <c r="AG72" s="146"/>
      <c r="AH72" s="146"/>
      <c r="AI72" s="146"/>
      <c r="AJ72" s="146"/>
      <c r="AK72" s="146"/>
      <c r="AL72" s="146"/>
      <c r="AM72" s="147">
        <v>0</v>
      </c>
      <c r="AN72" s="121"/>
      <c r="AO72" s="147">
        <f>IF(AD72="","",$U72*AD72)</f>
        <v>18</v>
      </c>
      <c r="AP72" s="147">
        <f>IF(AE72="","",$U72*AE72)</f>
        <v>2</v>
      </c>
      <c r="AQ72" t="s" s="148">
        <f>IF(AF72="","",$U72*AF72)</f>
      </c>
      <c r="AR72" t="s" s="148">
        <f>IF(AG72="","",$U72*AG72)</f>
      </c>
      <c r="AS72" t="s" s="148">
        <f>IF(AH72="","",$U72*AH72)</f>
      </c>
      <c r="AT72" t="s" s="148">
        <f>IF(AI72="","",$U72*AI72)</f>
      </c>
      <c r="AU72" t="s" s="148">
        <f>IF(AJ72="","",$U72*AJ72)</f>
      </c>
      <c r="AV72" t="s" s="148">
        <f>IF(AK72="","",$U72*AK72)</f>
      </c>
      <c r="AW72" t="s" s="148">
        <f>IF(AL72="","",$U72*AL72)</f>
      </c>
      <c r="AX72" s="147">
        <f>IF(AM72="","",$U72*AM72)</f>
        <v>0</v>
      </c>
      <c r="AY72" s="260"/>
      <c r="AZ72" s="151"/>
      <c r="BA72" s="151"/>
      <c r="BB72" s="151"/>
      <c r="BC72" s="151"/>
      <c r="BD72" s="151"/>
      <c r="BE72" s="151"/>
      <c r="BF72" s="3"/>
    </row>
    <row r="73" ht="13.8" customHeight="1">
      <c r="A73" s="63"/>
      <c r="B73" s="63"/>
      <c r="C73" s="63"/>
      <c r="D73" s="63"/>
      <c r="E73" s="273"/>
      <c r="F73" t="s" s="274">
        <v>69</v>
      </c>
      <c r="G73" s="275">
        <f>SUM(G3:G72)</f>
        <v>8</v>
      </c>
      <c r="H73" s="275">
        <f>SUM(H3:H72)</f>
        <v>0</v>
      </c>
      <c r="I73" s="275">
        <f>SUM(I3:I72)</f>
        <v>1</v>
      </c>
      <c r="J73" s="275">
        <f>SUM(J3:J72)</f>
        <v>36</v>
      </c>
      <c r="K73" s="275">
        <f>SUM(K3:K72)</f>
        <v>1</v>
      </c>
      <c r="L73" s="275">
        <f>SUM(L3:L72)</f>
        <v>2</v>
      </c>
      <c r="M73" s="275">
        <f>SUM(M3:M72)</f>
        <v>74</v>
      </c>
      <c r="N73" s="275">
        <f>SUM(N3:N72)</f>
        <v>4</v>
      </c>
      <c r="O73" s="275">
        <f>SUM(O3:O72)</f>
        <v>7</v>
      </c>
      <c r="P73" s="275">
        <f>SUM(P3:P72)</f>
        <v>4</v>
      </c>
      <c r="Q73" s="275">
        <f>SUM(Q3:Q72)</f>
        <v>1</v>
      </c>
      <c r="R73" s="276">
        <f>SUM(R3:R72)</f>
        <v>1</v>
      </c>
      <c r="S73" s="277">
        <f>SUM(S3:S72)</f>
        <v>20972</v>
      </c>
      <c r="T73" s="278">
        <f>SUM(T3:T72)</f>
        <v>1242</v>
      </c>
      <c r="U73" s="279">
        <f>SUM(U3:U72)</f>
        <v>139</v>
      </c>
      <c r="V73" s="280">
        <f>SUM(V3:V72)</f>
        <v>340</v>
      </c>
      <c r="W73" s="280">
        <f>SUM(W3:W72)</f>
        <v>335</v>
      </c>
      <c r="X73" s="280">
        <f>SUM(X3:X72)</f>
        <v>100</v>
      </c>
      <c r="Y73" s="280">
        <f>SUM(Y3:Y72)</f>
        <v>245</v>
      </c>
      <c r="Z73" s="280">
        <f>SUM(Z3:Z72)</f>
        <v>200</v>
      </c>
      <c r="AA73" s="280">
        <f>SUM(AA3:AA72)</f>
        <v>22</v>
      </c>
      <c r="AB73" s="280">
        <f>SUM(AB3:AB72)</f>
        <v>0</v>
      </c>
      <c r="AC73" s="54"/>
      <c r="AD73" s="63"/>
      <c r="AE73" s="281"/>
      <c r="AF73" s="281"/>
      <c r="AG73" s="281"/>
      <c r="AH73" s="281"/>
      <c r="AI73" s="281"/>
      <c r="AJ73" s="281"/>
      <c r="AK73" s="281"/>
      <c r="AL73" s="281"/>
      <c r="AM73" s="281"/>
      <c r="AN73" s="282"/>
      <c r="AO73" s="283">
        <f>SUM(AO2:AO72)</f>
        <v>284</v>
      </c>
      <c r="AP73" s="147">
        <f>SUM(AP2:AP72)</f>
        <v>361</v>
      </c>
      <c r="AQ73" s="147">
        <f>SUM(AQ2:AQ72)</f>
        <v>202</v>
      </c>
      <c r="AR73" s="147">
        <f>SUM(AR2:AR72)</f>
        <v>23</v>
      </c>
      <c r="AS73" s="147">
        <f>SUM(AS2:AS72)</f>
        <v>25</v>
      </c>
      <c r="AT73" s="147">
        <f>SUM(AT2:AT72)</f>
        <v>8</v>
      </c>
      <c r="AU73" s="147">
        <f>SUM(AU2:AU72)</f>
        <v>11</v>
      </c>
      <c r="AV73" s="147">
        <f>SUM(AV2:AV72)</f>
        <v>2</v>
      </c>
      <c r="AW73" s="147">
        <f>SUM(AW2:AW72)</f>
        <v>5</v>
      </c>
      <c r="AX73" s="147">
        <f>SUM(AX2:AX72)</f>
        <v>2224</v>
      </c>
      <c r="AY73" s="284"/>
      <c r="AZ73" s="3"/>
      <c r="BA73" s="3"/>
      <c r="BB73" s="3"/>
      <c r="BC73" s="3"/>
      <c r="BD73" s="3"/>
      <c r="BE73" s="3"/>
      <c r="BF73" s="3"/>
    </row>
    <row r="74" ht="13.2" customHeight="1">
      <c r="A74" s="2"/>
      <c r="B74" s="2"/>
      <c r="C74" s="2"/>
      <c r="D74" s="2"/>
      <c r="E74" s="2"/>
      <c r="F74" s="285"/>
      <c r="G74" s="285"/>
      <c r="H74" s="285"/>
      <c r="I74" s="285"/>
      <c r="J74" s="285"/>
      <c r="K74" s="285"/>
      <c r="L74" s="285"/>
      <c r="M74" s="285"/>
      <c r="N74" s="285"/>
      <c r="O74" s="285"/>
      <c r="P74" s="285"/>
      <c r="Q74" s="285"/>
      <c r="R74" s="285"/>
      <c r="S74" s="285"/>
      <c r="T74" s="35"/>
      <c r="U74" s="35"/>
      <c r="V74" s="35"/>
      <c r="W74" s="35"/>
      <c r="X74" s="35"/>
      <c r="Y74" s="35"/>
      <c r="Z74" s="35"/>
      <c r="AA74" s="35"/>
      <c r="AB74" s="35"/>
      <c r="AC74" s="2"/>
      <c r="AD74" s="2"/>
      <c r="AE74" s="3"/>
      <c r="AF74" s="3"/>
      <c r="AG74" s="3"/>
      <c r="AH74" s="3"/>
      <c r="AI74" s="3"/>
      <c r="AJ74" s="3"/>
      <c r="AK74" s="3"/>
      <c r="AL74" s="3"/>
      <c r="AM74" s="3"/>
      <c r="AN74" s="3"/>
      <c r="AO74" s="286"/>
      <c r="AP74" s="281"/>
      <c r="AQ74" s="281"/>
      <c r="AR74" s="281"/>
      <c r="AS74" s="281"/>
      <c r="AT74" s="281"/>
      <c r="AU74" s="281"/>
      <c r="AV74" s="281"/>
      <c r="AW74" s="281"/>
      <c r="AX74" s="281"/>
      <c r="AY74" s="3"/>
      <c r="AZ74" s="3"/>
      <c r="BA74" s="3"/>
      <c r="BB74" s="3"/>
      <c r="BC74" s="3"/>
      <c r="BD74" s="3"/>
      <c r="BE74" s="3"/>
      <c r="BF74" s="3"/>
    </row>
    <row r="75" ht="13.8" customHeight="1">
      <c r="A75" s="71"/>
      <c r="B75" s="71"/>
      <c r="C75" s="2"/>
      <c r="D75" s="2"/>
      <c r="E75" s="2"/>
      <c r="F75" s="3"/>
      <c r="G75" s="287"/>
      <c r="H75" s="287"/>
      <c r="I75" s="287"/>
      <c r="J75" s="287"/>
      <c r="K75" s="287"/>
      <c r="L75" s="287"/>
      <c r="M75" s="287"/>
      <c r="N75" s="287"/>
      <c r="O75" s="287"/>
      <c r="P75" s="287"/>
      <c r="Q75" s="287"/>
      <c r="R75" s="287"/>
      <c r="S75" s="287"/>
      <c r="T75" s="2"/>
      <c r="U75" s="2"/>
      <c r="V75" s="2"/>
      <c r="W75" s="22"/>
      <c r="X75" s="22"/>
      <c r="Y75" s="22"/>
      <c r="Z75" s="22"/>
      <c r="AA75" s="22"/>
      <c r="AB75" s="22"/>
      <c r="AC75" s="22"/>
      <c r="AD75" s="22"/>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row>
    <row r="76" ht="14.4" customHeight="1">
      <c r="A76" t="s" s="288">
        <v>213</v>
      </c>
      <c r="B76" s="289"/>
      <c r="C76" s="290"/>
      <c r="D76" s="2"/>
      <c r="E76" s="2"/>
      <c r="F76" s="291"/>
      <c r="G76" t="s" s="292">
        <v>214</v>
      </c>
      <c r="H76" s="293"/>
      <c r="I76" s="293"/>
      <c r="J76" s="293"/>
      <c r="K76" s="293"/>
      <c r="L76" s="293"/>
      <c r="M76" s="293"/>
      <c r="N76" s="293"/>
      <c r="O76" s="293"/>
      <c r="P76" s="293"/>
      <c r="Q76" s="293"/>
      <c r="R76" s="293"/>
      <c r="S76" s="293"/>
      <c r="T76" s="290"/>
      <c r="U76" s="2"/>
      <c r="V76" s="80"/>
      <c r="W76" t="s" s="294">
        <v>215</v>
      </c>
      <c r="X76" s="295"/>
      <c r="Y76" s="295"/>
      <c r="Z76" s="295"/>
      <c r="AA76" s="295"/>
      <c r="AB76" s="295"/>
      <c r="AC76" s="295"/>
      <c r="AD76" s="295"/>
      <c r="AE76" s="296"/>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row>
    <row r="77" ht="13.8" customHeight="1">
      <c r="A77" s="78"/>
      <c r="B77" s="78"/>
      <c r="C77" s="2"/>
      <c r="D77" s="2"/>
      <c r="E77" s="2"/>
      <c r="F77" s="3"/>
      <c r="G77" s="297"/>
      <c r="H77" s="297"/>
      <c r="I77" s="297"/>
      <c r="J77" s="297"/>
      <c r="K77" s="297"/>
      <c r="L77" s="297"/>
      <c r="M77" s="297"/>
      <c r="N77" s="297"/>
      <c r="O77" s="297"/>
      <c r="P77" s="297"/>
      <c r="Q77" s="297"/>
      <c r="R77" s="297"/>
      <c r="S77" s="297"/>
      <c r="T77" s="71"/>
      <c r="U77" s="2"/>
      <c r="V77" s="2"/>
      <c r="W77" s="298"/>
      <c r="X77" s="298"/>
      <c r="Y77" s="298"/>
      <c r="Z77" s="298"/>
      <c r="AA77" s="298"/>
      <c r="AB77" s="298"/>
      <c r="AC77" s="298"/>
      <c r="AD77" s="298"/>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row>
    <row r="78" ht="42.75" customHeight="1">
      <c r="A78" t="s" s="299">
        <v>216</v>
      </c>
      <c r="B78" s="300">
        <f>S73</f>
        <v>20972</v>
      </c>
      <c r="C78" s="77"/>
      <c r="D78" s="2"/>
      <c r="E78" s="2"/>
      <c r="F78" s="291"/>
      <c r="G78" t="s" s="180">
        <v>80</v>
      </c>
      <c r="H78" t="s" s="181">
        <v>81</v>
      </c>
      <c r="I78" t="s" s="182">
        <v>82</v>
      </c>
      <c r="J78" t="s" s="183">
        <v>83</v>
      </c>
      <c r="K78" t="s" s="184">
        <v>84</v>
      </c>
      <c r="L78" t="s" s="185">
        <v>85</v>
      </c>
      <c r="M78" t="s" s="186">
        <v>86</v>
      </c>
      <c r="N78" t="s" s="187">
        <v>87</v>
      </c>
      <c r="O78" t="s" s="188">
        <v>88</v>
      </c>
      <c r="P78" t="s" s="189">
        <v>89</v>
      </c>
      <c r="Q78" t="s" s="190">
        <v>90</v>
      </c>
      <c r="R78" s="301"/>
      <c r="S78" t="s" s="191">
        <v>91</v>
      </c>
      <c r="T78" t="s" s="302">
        <v>69</v>
      </c>
      <c r="U78" s="77"/>
      <c r="V78" s="89"/>
      <c r="W78" t="s" s="82">
        <v>94</v>
      </c>
      <c r="X78" t="s" s="82">
        <v>95</v>
      </c>
      <c r="Y78" t="s" s="82">
        <v>96</v>
      </c>
      <c r="Z78" t="s" s="82">
        <v>97</v>
      </c>
      <c r="AA78" t="s" s="82">
        <v>217</v>
      </c>
      <c r="AB78" t="s" s="82">
        <v>99</v>
      </c>
      <c r="AC78" t="s" s="83">
        <v>100</v>
      </c>
      <c r="AD78" t="s" s="84">
        <v>69</v>
      </c>
      <c r="AE78" s="30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row>
    <row r="79" ht="18" customHeight="1">
      <c r="A79" t="s" s="299">
        <v>218</v>
      </c>
      <c r="B79" s="300">
        <f>B78*1.2</f>
        <v>25166.4</v>
      </c>
      <c r="C79" s="77"/>
      <c r="D79" s="2"/>
      <c r="E79" s="2"/>
      <c r="F79" s="291"/>
      <c r="G79" s="304">
        <f>SUMPRODUCT($E$25:$E$72,G25:G72)</f>
        <v>39</v>
      </c>
      <c r="H79" s="304">
        <f>SUMPRODUCT($E$25:$E$72,H25:H72)</f>
        <v>0</v>
      </c>
      <c r="I79" s="304">
        <f>SUMPRODUCT($E$25:$E$72,I25:I72)</f>
        <v>5</v>
      </c>
      <c r="J79" s="304">
        <f>SUMPRODUCT($E$25:$E$72,J25:J72)</f>
        <v>254</v>
      </c>
      <c r="K79" s="304">
        <f>SUMPRODUCT($E$25:$E$72,K25:K72)</f>
        <v>50</v>
      </c>
      <c r="L79" s="304">
        <f>SUMPRODUCT($E$25:$E$72,L25:L72)</f>
        <v>50</v>
      </c>
      <c r="M79" s="304">
        <f>SUMPRODUCT($E$25:$E$72,M25:M72)</f>
        <v>501</v>
      </c>
      <c r="N79" s="304">
        <f>SUMPRODUCT($E$25:$E$72,N25:N72)</f>
        <v>7</v>
      </c>
      <c r="O79" s="304">
        <f>SUMPRODUCT($E$25:$E$72,O25:O72)</f>
        <v>54</v>
      </c>
      <c r="P79" s="304">
        <f>SUMPRODUCT($E$25:$E$72,P25:P72)</f>
        <v>22</v>
      </c>
      <c r="Q79" s="304">
        <f>SUMPRODUCT($E$25:$E$72,Q25:Q72)</f>
        <v>0</v>
      </c>
      <c r="R79" s="305"/>
      <c r="S79" s="304">
        <f>SUMPRODUCT($E$25:$E$72,R25:R72)</f>
        <v>20</v>
      </c>
      <c r="T79" s="306">
        <f>SUM(G79:S79)</f>
        <v>1002</v>
      </c>
      <c r="U79" s="77"/>
      <c r="V79" s="80"/>
      <c r="W79" s="306">
        <f>V73</f>
        <v>340</v>
      </c>
      <c r="X79" s="306">
        <f>W73</f>
        <v>335</v>
      </c>
      <c r="Y79" s="306">
        <f>X73</f>
        <v>100</v>
      </c>
      <c r="Z79" s="306">
        <f>Y73</f>
        <v>245</v>
      </c>
      <c r="AA79" s="306">
        <f>Z73</f>
        <v>200</v>
      </c>
      <c r="AB79" s="306">
        <f>AA73</f>
        <v>22</v>
      </c>
      <c r="AC79" s="306">
        <f>AB73</f>
        <v>0</v>
      </c>
      <c r="AD79" s="306">
        <f>SUM(W79:AC79)</f>
        <v>1242</v>
      </c>
      <c r="AE79" s="30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row>
    <row r="80" ht="13.8" customHeight="1">
      <c r="A80" t="s" s="307">
        <v>219</v>
      </c>
      <c r="B80" s="308">
        <f>T73</f>
        <v>1242</v>
      </c>
      <c r="C80" s="77"/>
      <c r="D80" s="2"/>
      <c r="E80" s="2"/>
      <c r="F80" s="291"/>
      <c r="G80" s="309">
        <f>_xlfn.IFERROR(G79/$T$79,0)</f>
        <v>0.0389221556886228</v>
      </c>
      <c r="H80" s="309">
        <f>_xlfn.IFERROR(H79/$T$79,0)</f>
        <v>0</v>
      </c>
      <c r="I80" s="309">
        <f>_xlfn.IFERROR(I79/$T$79,0)</f>
        <v>0.00499001996007984</v>
      </c>
      <c r="J80" s="309">
        <f>_xlfn.IFERROR(J79/$T$79,0)</f>
        <v>0.253493013972056</v>
      </c>
      <c r="K80" s="309">
        <f>_xlfn.IFERROR(K79/$T$79,0)</f>
        <v>0.0499001996007984</v>
      </c>
      <c r="L80" s="309">
        <f>_xlfn.IFERROR(L79/$T$79,0)</f>
        <v>0.0499001996007984</v>
      </c>
      <c r="M80" s="309">
        <f>_xlfn.IFERROR(M79/$T$79,0)</f>
        <v>0.5</v>
      </c>
      <c r="N80" s="309">
        <f>_xlfn.IFERROR(N79/$T$79,0)</f>
        <v>0.00698602794411178</v>
      </c>
      <c r="O80" s="309">
        <f>_xlfn.IFERROR(O79/$T$79,0)</f>
        <v>0.0538922155688623</v>
      </c>
      <c r="P80" s="309">
        <f>_xlfn.IFERROR(P79/$T$79,0)</f>
        <v>0.0219560878243513</v>
      </c>
      <c r="Q80" s="309">
        <f>_xlfn.IFERROR(Q79/$T$79,0)</f>
        <v>0</v>
      </c>
      <c r="R80" s="309"/>
      <c r="S80" s="309">
        <f>_xlfn.IFERROR(S79/$T$79,0)</f>
        <v>0.0199600798403194</v>
      </c>
      <c r="T80" s="87">
        <f>_xlfn.IFERROR(T79/$T$79,0)</f>
        <v>1</v>
      </c>
      <c r="U80" s="77"/>
      <c r="V80" s="80"/>
      <c r="W80" s="87">
        <f>_xlfn.IFERROR(W79/$AD$79,0)</f>
        <v>0.273752012882448</v>
      </c>
      <c r="X80" s="87">
        <f>_xlfn.IFERROR(X79/$AD$79,0)</f>
        <v>0.269726247987118</v>
      </c>
      <c r="Y80" s="87">
        <f>_xlfn.IFERROR(Y79/$AD$79,0)</f>
        <v>0.08051529790660231</v>
      </c>
      <c r="Z80" s="87">
        <f>_xlfn.IFERROR(Z79/$AD$79,0)</f>
        <v>0.197262479871176</v>
      </c>
      <c r="AA80" s="87">
        <f>_xlfn.IFERROR(AA79/$AD$79,0)</f>
        <v>0.161030595813205</v>
      </c>
      <c r="AB80" s="87">
        <f>_xlfn.IFERROR(AB79/$AD$79,0)</f>
        <v>0.0177133655394525</v>
      </c>
      <c r="AC80" s="87">
        <f>_xlfn.IFERROR(AC79/$AD$79,0)</f>
        <v>0</v>
      </c>
      <c r="AD80" s="87">
        <f>_xlfn.IFERROR(AD79/$AD$79,0)</f>
        <v>1</v>
      </c>
      <c r="AE80" s="30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row>
    <row r="81" ht="13.2" customHeight="1">
      <c r="A81" s="35"/>
      <c r="B81" s="35"/>
      <c r="C81" s="2"/>
      <c r="D81" s="2"/>
      <c r="E81" s="2"/>
      <c r="F81" s="3"/>
      <c r="G81" s="285"/>
      <c r="H81" s="285"/>
      <c r="I81" s="285"/>
      <c r="J81" s="285"/>
      <c r="K81" s="285"/>
      <c r="L81" s="285"/>
      <c r="M81" s="285"/>
      <c r="N81" s="285"/>
      <c r="O81" s="285"/>
      <c r="P81" s="285"/>
      <c r="Q81" s="285"/>
      <c r="R81" s="285"/>
      <c r="S81" s="285"/>
      <c r="T81" s="35"/>
      <c r="U81" s="2"/>
      <c r="V81" s="2"/>
      <c r="W81" s="35"/>
      <c r="X81" s="35"/>
      <c r="Y81" s="35"/>
      <c r="Z81" s="35"/>
      <c r="AA81" s="35"/>
      <c r="AB81" s="35"/>
      <c r="AC81" s="35"/>
      <c r="AD81" s="35"/>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row>
    <row r="82" ht="13.2" customHeight="1">
      <c r="A82" s="2"/>
      <c r="B82" s="2"/>
      <c r="C82" s="2"/>
      <c r="D82" s="2"/>
      <c r="E82" s="2"/>
      <c r="F82" s="3"/>
      <c r="G82" s="3"/>
      <c r="H82" s="3"/>
      <c r="I82" s="3"/>
      <c r="J82" s="3"/>
      <c r="K82" s="3"/>
      <c r="L82" s="3"/>
      <c r="M82" s="3"/>
      <c r="N82" s="3"/>
      <c r="O82" s="3"/>
      <c r="P82" s="3"/>
      <c r="Q82" s="3"/>
      <c r="R82" s="3"/>
      <c r="S82" s="3"/>
      <c r="T82" s="2"/>
      <c r="U82" s="2"/>
      <c r="V82" s="2"/>
      <c r="W82" s="99"/>
      <c r="X82" s="99"/>
      <c r="Y82" s="99"/>
      <c r="Z82" s="99"/>
      <c r="AA82" s="99"/>
      <c r="AB82" s="99"/>
      <c r="AC82" s="99"/>
      <c r="AD82" s="99"/>
      <c r="AE82" s="100"/>
      <c r="AF82" s="100"/>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row>
    <row r="83" ht="13.8" customHeight="1">
      <c r="A83" s="2"/>
      <c r="B83" s="2"/>
      <c r="C83" s="2"/>
      <c r="D83" s="2"/>
      <c r="E83" s="2"/>
      <c r="F83" s="3"/>
      <c r="G83" s="3"/>
      <c r="H83" s="3"/>
      <c r="I83" s="3"/>
      <c r="J83" s="3"/>
      <c r="K83" s="3"/>
      <c r="L83" s="3"/>
      <c r="M83" s="3"/>
      <c r="N83" s="3"/>
      <c r="O83" s="3"/>
      <c r="P83" s="3"/>
      <c r="Q83" s="3"/>
      <c r="R83" s="3"/>
      <c r="S83" s="3"/>
      <c r="T83" s="2"/>
      <c r="U83" s="2"/>
      <c r="V83" s="89"/>
      <c r="W83" t="s" s="310">
        <v>70</v>
      </c>
      <c r="X83" s="311"/>
      <c r="Y83" s="311"/>
      <c r="Z83" s="311"/>
      <c r="AA83" s="311"/>
      <c r="AB83" s="311"/>
      <c r="AC83" s="311"/>
      <c r="AD83" s="311"/>
      <c r="AE83" s="311"/>
      <c r="AF83" s="311"/>
      <c r="AG83" s="284"/>
      <c r="AH83" s="3"/>
      <c r="AI83" s="3"/>
      <c r="AJ83" s="3"/>
      <c r="AK83" s="3"/>
      <c r="AL83" s="3"/>
      <c r="AM83" s="3"/>
      <c r="AN83" s="3"/>
      <c r="AO83" s="3"/>
      <c r="AP83" s="3"/>
      <c r="AQ83" s="3"/>
      <c r="AR83" s="3"/>
      <c r="AS83" s="3"/>
      <c r="AT83" s="3"/>
      <c r="AU83" s="3"/>
      <c r="AV83" s="3"/>
      <c r="AW83" s="3"/>
      <c r="AX83" s="3"/>
      <c r="AY83" s="3"/>
      <c r="AZ83" s="3"/>
      <c r="BA83" s="3"/>
      <c r="BB83" s="3"/>
      <c r="BC83" s="3"/>
      <c r="BD83" s="3"/>
      <c r="BE83" s="3"/>
      <c r="BF83" s="3"/>
    </row>
    <row r="84" ht="27.6" customHeight="1">
      <c r="A84" s="2"/>
      <c r="B84" s="2"/>
      <c r="C84" s="2"/>
      <c r="D84" s="2"/>
      <c r="E84" s="2"/>
      <c r="F84" s="3"/>
      <c r="G84" s="3"/>
      <c r="H84" s="3"/>
      <c r="I84" s="3"/>
      <c r="J84" s="3"/>
      <c r="K84" s="3"/>
      <c r="L84" s="3"/>
      <c r="M84" s="3"/>
      <c r="N84" s="3"/>
      <c r="O84" s="3"/>
      <c r="P84" s="3"/>
      <c r="Q84" s="3"/>
      <c r="R84" s="3"/>
      <c r="S84" s="3"/>
      <c r="T84" s="2"/>
      <c r="U84" s="2"/>
      <c r="V84" s="89"/>
      <c r="W84" t="s" s="120">
        <v>101</v>
      </c>
      <c r="X84" t="s" s="120">
        <v>102</v>
      </c>
      <c r="Y84" t="s" s="120">
        <v>103</v>
      </c>
      <c r="Z84" t="s" s="120">
        <v>104</v>
      </c>
      <c r="AA84" t="s" s="120">
        <v>105</v>
      </c>
      <c r="AB84" t="s" s="120">
        <v>106</v>
      </c>
      <c r="AC84" t="s" s="120">
        <v>107</v>
      </c>
      <c r="AD84" t="s" s="120">
        <v>108</v>
      </c>
      <c r="AE84" t="s" s="120">
        <v>109</v>
      </c>
      <c r="AF84" t="s" s="120">
        <v>58</v>
      </c>
      <c r="AG84" s="284"/>
      <c r="AH84" s="3"/>
      <c r="AI84" s="3"/>
      <c r="AJ84" s="3"/>
      <c r="AK84" s="3"/>
      <c r="AL84" s="3"/>
      <c r="AM84" s="3"/>
      <c r="AN84" s="3"/>
      <c r="AO84" s="3"/>
      <c r="AP84" s="3"/>
      <c r="AQ84" s="3"/>
      <c r="AR84" s="3"/>
      <c r="AS84" s="3"/>
      <c r="AT84" s="3"/>
      <c r="AU84" s="3"/>
      <c r="AV84" s="3"/>
      <c r="AW84" s="3"/>
      <c r="AX84" s="3"/>
      <c r="AY84" s="3"/>
      <c r="AZ84" s="3"/>
      <c r="BA84" s="3"/>
      <c r="BB84" s="3"/>
      <c r="BC84" s="3"/>
      <c r="BD84" s="3"/>
      <c r="BE84" s="3"/>
      <c r="BF84" s="3"/>
    </row>
    <row r="85" ht="13.2" customHeight="1">
      <c r="A85" s="2"/>
      <c r="B85" s="2"/>
      <c r="C85" s="2"/>
      <c r="D85" s="2"/>
      <c r="E85" s="2"/>
      <c r="F85" s="3"/>
      <c r="G85" s="3"/>
      <c r="H85" s="3"/>
      <c r="I85" s="3"/>
      <c r="J85" s="3"/>
      <c r="K85" s="3"/>
      <c r="L85" s="3"/>
      <c r="M85" s="3"/>
      <c r="N85" s="3"/>
      <c r="O85" s="3"/>
      <c r="P85" s="3"/>
      <c r="Q85" s="3"/>
      <c r="R85" s="3"/>
      <c r="S85" s="3"/>
      <c r="T85" s="2"/>
      <c r="U85" s="2"/>
      <c r="V85" s="89"/>
      <c r="W85" s="93">
        <f>AO73</f>
        <v>284</v>
      </c>
      <c r="X85" s="93">
        <f>AP73</f>
        <v>361</v>
      </c>
      <c r="Y85" s="93">
        <f>AQ73</f>
        <v>202</v>
      </c>
      <c r="Z85" s="93">
        <f>AR73</f>
        <v>23</v>
      </c>
      <c r="AA85" s="93">
        <f>AS73</f>
        <v>25</v>
      </c>
      <c r="AB85" s="93">
        <f>AT73</f>
        <v>8</v>
      </c>
      <c r="AC85" s="93">
        <f>AU73</f>
        <v>11</v>
      </c>
      <c r="AD85" s="93">
        <f>AV73</f>
        <v>2</v>
      </c>
      <c r="AE85" s="147">
        <f>AW73</f>
        <v>5</v>
      </c>
      <c r="AF85" s="147">
        <f>AX73</f>
        <v>2224</v>
      </c>
      <c r="AG85" s="284"/>
      <c r="AH85" s="3"/>
      <c r="AI85" s="3"/>
      <c r="AJ85" s="3"/>
      <c r="AK85" s="3"/>
      <c r="AL85" s="3"/>
      <c r="AM85" s="3"/>
      <c r="AN85" s="3"/>
      <c r="AO85" s="3"/>
      <c r="AP85" s="3"/>
      <c r="AQ85" s="3"/>
      <c r="AR85" s="3"/>
      <c r="AS85" s="3"/>
      <c r="AT85" s="3"/>
      <c r="AU85" s="3"/>
      <c r="AV85" s="3"/>
      <c r="AW85" s="3"/>
      <c r="AX85" s="3"/>
      <c r="AY85" s="3"/>
      <c r="AZ85" s="3"/>
      <c r="BA85" s="3"/>
      <c r="BB85" s="3"/>
      <c r="BC85" s="3"/>
      <c r="BD85" s="3"/>
      <c r="BE85" s="3"/>
      <c r="BF85" s="3"/>
    </row>
    <row r="86" ht="13.2" customHeight="1">
      <c r="A86" s="2"/>
      <c r="B86" s="2"/>
      <c r="C86" s="2"/>
      <c r="D86" s="2"/>
      <c r="E86" s="2"/>
      <c r="F86" s="3"/>
      <c r="G86" s="3"/>
      <c r="H86" s="3"/>
      <c r="I86" s="3"/>
      <c r="J86" s="3"/>
      <c r="K86" s="3"/>
      <c r="L86" s="3"/>
      <c r="M86" s="3"/>
      <c r="N86" s="3"/>
      <c r="O86" s="3"/>
      <c r="P86" s="3"/>
      <c r="Q86" s="3"/>
      <c r="R86" s="3"/>
      <c r="S86" s="3"/>
      <c r="T86" s="2"/>
      <c r="U86" s="2"/>
      <c r="V86" s="2"/>
      <c r="W86" s="63"/>
      <c r="X86" s="63"/>
      <c r="Y86" s="63"/>
      <c r="Z86" s="63"/>
      <c r="AA86" s="63"/>
      <c r="AB86" s="63"/>
      <c r="AC86" s="63"/>
      <c r="AD86" s="63"/>
      <c r="AE86" s="281"/>
      <c r="AF86" s="281"/>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row>
    <row r="87" ht="13.2" customHeight="1">
      <c r="A87" s="2"/>
      <c r="B87" s="2"/>
      <c r="C87" s="2"/>
      <c r="D87" s="2"/>
      <c r="E87" s="2"/>
      <c r="F87" s="3"/>
      <c r="G87" s="3"/>
      <c r="H87" s="3"/>
      <c r="I87" s="3"/>
      <c r="J87" s="3"/>
      <c r="K87" s="3"/>
      <c r="L87" s="3"/>
      <c r="M87" s="3"/>
      <c r="N87" s="3"/>
      <c r="O87" s="3"/>
      <c r="P87" s="3"/>
      <c r="Q87" s="3"/>
      <c r="R87" s="3"/>
      <c r="S87" s="3"/>
      <c r="T87" s="2"/>
      <c r="U87" s="2"/>
      <c r="V87" s="2"/>
      <c r="W87" s="2"/>
      <c r="X87" s="2"/>
      <c r="Y87" s="2"/>
      <c r="Z87" s="2"/>
      <c r="AA87" s="2"/>
      <c r="AB87" s="2"/>
      <c r="AC87" s="2"/>
      <c r="AD87" s="2"/>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row>
  </sheetData>
  <mergeCells count="5">
    <mergeCell ref="W83:AF83"/>
    <mergeCell ref="G76:S76"/>
    <mergeCell ref="W76:AD76"/>
    <mergeCell ref="A76:B76"/>
    <mergeCell ref="G1:AC1"/>
  </mergeCells>
  <hyperlinks>
    <hyperlink ref="A25" r:id="rId1" location="" tooltip="" display="PASTILLE 1"/>
    <hyperlink ref="A26" r:id="rId2" location="" tooltip="" display="SCREW ONS 3"/>
    <hyperlink ref="A27" r:id="rId3" location="" tooltip="" display="BIG FOOT 1"/>
    <hyperlink ref="A28" r:id="rId4" location="" tooltip="" display="CRIMPS 1"/>
    <hyperlink ref="A29" r:id="rId5" location="" tooltip="" display="EXTRA FOOT"/>
    <hyperlink ref="A30" r:id="rId6" location="" tooltip="" display="SMALL FOOT"/>
    <hyperlink ref="A31" r:id="rId7" location="" tooltip="" display="LONG CRIMPS 1"/>
    <hyperlink ref="A32" r:id="rId8" location="" tooltip="" display="CRIMPS M"/>
    <hyperlink ref="A33" r:id="rId9" location="" tooltip="" display="CRIMPS L"/>
    <hyperlink ref="A34" r:id="rId10" location="" tooltip="" display="CRIMPS XL"/>
    <hyperlink ref="A35" r:id="rId11" location="" tooltip="" display="RING L"/>
    <hyperlink ref="A36" r:id="rId12" location="" tooltip="" display="RING XL"/>
    <hyperlink ref="A37" r:id="rId13" location="" tooltip="" display="INCUT EDGES 1"/>
    <hyperlink ref="A38" r:id="rId14" location="" tooltip="" display="EDGES 1"/>
    <hyperlink ref="A39" r:id="rId15" location="" tooltip="" display="JUG 1"/>
    <hyperlink ref="A40" r:id="rId16" location="" tooltip="" display="HOLE"/>
    <hyperlink ref="A41" r:id="rId17" location="" tooltip="" display="BIG JUG 1"/>
    <hyperlink ref="A42" r:id="rId18" location="" tooltip="" display="MEGA JUGS 1"/>
    <hyperlink ref="A43" r:id="rId19" location="" tooltip="" display="MEGA JUGS 2"/>
    <hyperlink ref="A44" r:id="rId20" location="" tooltip="" display="PIF"/>
    <hyperlink ref="A45" r:id="rId21" location="" tooltip="" display="MOON 1"/>
    <hyperlink ref="A46" r:id="rId22" location="" tooltip="" display="MOON 2"/>
    <hyperlink ref="A47" r:id="rId23" location="" tooltip="" display="MOON 3"/>
    <hyperlink ref="A48" r:id="rId24" location="" tooltip="" display="MOON 4"/>
    <hyperlink ref="A49" r:id="rId25" location="" tooltip="" display="MEGA SLOPER 1"/>
    <hyperlink ref="A50" r:id="rId26" location="" tooltip="" display="MEGA SLOPER 2"/>
    <hyperlink ref="A51" r:id="rId27" location="" tooltip="" display="MEGA SLOPER 3"/>
    <hyperlink ref="A52" r:id="rId28" location="" tooltip="" display="MEGA SLOPER 4"/>
    <hyperlink ref="A53" r:id="rId29" location="" tooltip="" display="MEGA SLOPER 5"/>
    <hyperlink ref="A54" r:id="rId30" location="" tooltip="" display="HOLE XL"/>
    <hyperlink ref="A55" r:id="rId31" location="" tooltip="" display="PINCH XL"/>
    <hyperlink ref="A56" r:id="rId32" location="" tooltip="" display="POSITIVE JUGS XL"/>
    <hyperlink ref="A57" r:id="rId33" location="" tooltip="" display="Positive jugs 1"/>
    <hyperlink ref="A58" r:id="rId34" location="" tooltip="" display="Positive jugs 2"/>
    <hyperlink ref="A62" r:id="rId35" location="" tooltip="" display="FOOTSWITCH"/>
    <hyperlink ref="A63" r:id="rId36" location="" tooltip="" display="MINUS"/>
    <hyperlink ref="A64" r:id="rId37" location="" tooltip="" display="MINUS 2"/>
    <hyperlink ref="A65" r:id="rId38" location="" tooltip="" display="MEGAMINUS"/>
    <hyperlink ref="A66" r:id="rId39" location="" tooltip="" display="PROLINE"/>
    <hyperlink ref="A67" r:id="rId40" location="" tooltip="" display="NUCLEUS"/>
    <hyperlink ref="A68" r:id="rId41" location="" tooltip="" display="FEETISH"/>
    <hyperlink ref="A69" r:id="rId42" location="" tooltip="" display="ADD-ONS"/>
    <hyperlink ref="A71" r:id="rId43" location="" tooltip="" display="ATOMS"/>
    <hyperlink ref="A72" r:id="rId44" location="" tooltip="" display="JIBS"/>
  </hyperlinks>
  <pageMargins left="0.708661" right="0.708661" top="0.748031" bottom="0.748031" header="0.314961" footer="0.314961"/>
  <pageSetup firstPageNumber="1" fitToHeight="1" fitToWidth="1" scale="30" useFirstPageNumber="0" orientation="landscape" pageOrder="downThenOver"/>
  <headerFooter>
    <oddFooter>&amp;C&amp;"Helvetica Neue,Regular"&amp;12&amp;K000000&amp;P</oddFooter>
  </headerFooter>
  <drawing r:id="rId45"/>
</worksheet>
</file>

<file path=xl/worksheets/sheet3.xml><?xml version="1.0" encoding="utf-8"?>
<worksheet xmlns:r="http://schemas.openxmlformats.org/officeDocument/2006/relationships" xmlns="http://schemas.openxmlformats.org/spreadsheetml/2006/main">
  <sheetPr>
    <pageSetUpPr fitToPage="1"/>
  </sheetPr>
  <dimension ref="A1:BP216"/>
  <sheetViews>
    <sheetView workbookViewId="0" showGridLines="0" defaultGridColor="1"/>
  </sheetViews>
  <sheetFormatPr defaultColWidth="11.5" defaultRowHeight="13.2" customHeight="1" outlineLevelRow="0" outlineLevelCol="0"/>
  <cols>
    <col min="1" max="1" width="29.3516" style="312" customWidth="1"/>
    <col min="2" max="2" width="31" style="312" customWidth="1"/>
    <col min="3" max="3" width="13" style="312" customWidth="1"/>
    <col min="4" max="4" width="12.6719" style="312" customWidth="1"/>
    <col min="5" max="5" width="13.6719" style="312" customWidth="1"/>
    <col min="6" max="6" width="11.3516" style="312" customWidth="1"/>
    <col min="7" max="7" width="9" style="312" customWidth="1"/>
    <col min="8" max="8" width="10.6719" style="312" customWidth="1"/>
    <col min="9" max="9" width="11.5" style="312" customWidth="1"/>
    <col min="10" max="10" width="9.17188" style="312" customWidth="1"/>
    <col min="11" max="14" width="11.5" style="312" customWidth="1"/>
    <col min="15" max="15" width="9.67188" style="312" customWidth="1"/>
    <col min="16" max="16" width="8.85156" style="312" customWidth="1"/>
    <col min="17" max="17" width="7.67188" style="312" customWidth="1"/>
    <col min="18" max="18" width="9" style="312" customWidth="1"/>
    <col min="19" max="19" width="10.3516" style="312" customWidth="1"/>
    <col min="20" max="20" width="10.6719" style="312" customWidth="1"/>
    <col min="21" max="21" width="17.5" style="312" customWidth="1"/>
    <col min="22" max="27" width="11.5" style="312" customWidth="1"/>
    <col min="28" max="28" width="13.1719" style="312" customWidth="1"/>
    <col min="29" max="29" width="14.3516" style="312" customWidth="1"/>
    <col min="30" max="30" width="13" style="312" customWidth="1"/>
    <col min="31" max="49" width="11.5" style="312" customWidth="1"/>
    <col min="50" max="50" width="3.35156" style="312" customWidth="1"/>
    <col min="51" max="68" width="11.5" style="312" customWidth="1"/>
    <col min="69" max="16384" width="11.5" style="312" customWidth="1"/>
  </cols>
  <sheetData>
    <row r="1" ht="62.4" customHeight="1">
      <c r="A1" s="71"/>
      <c r="B1" s="71"/>
      <c r="C1" s="95"/>
      <c r="D1" s="95"/>
      <c r="E1" s="95"/>
      <c r="F1" s="95"/>
      <c r="G1" t="s" s="313">
        <v>220</v>
      </c>
      <c r="H1" s="314"/>
      <c r="I1" s="314"/>
      <c r="J1" s="314"/>
      <c r="K1" s="314"/>
      <c r="L1" s="314"/>
      <c r="M1" s="314"/>
      <c r="N1" s="314"/>
      <c r="O1" s="314"/>
      <c r="P1" s="314"/>
      <c r="Q1" s="314"/>
      <c r="R1" s="314"/>
      <c r="S1" s="314"/>
      <c r="T1" s="314"/>
      <c r="U1" s="314"/>
      <c r="V1" s="314"/>
      <c r="W1" s="314"/>
      <c r="X1" s="314"/>
      <c r="Y1" s="314"/>
      <c r="Z1" s="314"/>
      <c r="AA1" s="314"/>
      <c r="AB1" s="314"/>
      <c r="AC1" s="314"/>
      <c r="AD1" s="314"/>
      <c r="AE1" s="3"/>
      <c r="AF1" s="99"/>
      <c r="AG1" s="100"/>
      <c r="AH1" s="100"/>
      <c r="AI1" s="100"/>
      <c r="AJ1" s="100"/>
      <c r="AK1" s="100"/>
      <c r="AL1" s="100"/>
      <c r="AM1" s="100"/>
      <c r="AN1" s="100"/>
      <c r="AO1" s="100"/>
      <c r="AP1" s="100"/>
      <c r="AQ1" s="100"/>
      <c r="AR1" s="100"/>
      <c r="AS1" s="100"/>
      <c r="AT1" s="100"/>
      <c r="AU1" s="100"/>
      <c r="AV1" s="100"/>
      <c r="AW1" s="100"/>
      <c r="AX1" s="315"/>
      <c r="AY1" s="316"/>
      <c r="AZ1" s="316"/>
      <c r="BA1" s="316"/>
      <c r="BB1" s="316"/>
      <c r="BC1" s="316"/>
      <c r="BD1" s="316"/>
      <c r="BE1" s="316"/>
      <c r="BF1" s="316"/>
      <c r="BG1" s="316"/>
      <c r="BH1" s="316"/>
      <c r="BI1" s="316"/>
      <c r="BJ1" s="316"/>
      <c r="BK1" s="316"/>
      <c r="BL1" s="316"/>
      <c r="BM1" s="316"/>
      <c r="BN1" s="316"/>
      <c r="BO1" s="100"/>
      <c r="BP1" s="100"/>
    </row>
    <row r="2" ht="49.5" customHeight="1">
      <c r="A2" t="s" s="317">
        <v>221</v>
      </c>
      <c r="B2" t="s" s="179">
        <v>75</v>
      </c>
      <c r="C2" t="s" s="179">
        <v>76</v>
      </c>
      <c r="D2" t="s" s="318">
        <v>77</v>
      </c>
      <c r="E2" t="s" s="319">
        <v>78</v>
      </c>
      <c r="F2" t="s" s="320">
        <v>189</v>
      </c>
      <c r="G2" t="s" s="103">
        <v>80</v>
      </c>
      <c r="H2" t="s" s="104">
        <v>81</v>
      </c>
      <c r="I2" t="s" s="105">
        <v>82</v>
      </c>
      <c r="J2" t="s" s="106">
        <v>83</v>
      </c>
      <c r="K2" t="s" s="107">
        <v>84</v>
      </c>
      <c r="L2" t="s" s="108">
        <v>85</v>
      </c>
      <c r="M2" t="s" s="109">
        <v>86</v>
      </c>
      <c r="N2" t="s" s="110">
        <v>87</v>
      </c>
      <c r="O2" t="s" s="111">
        <v>88</v>
      </c>
      <c r="P2" t="s" s="112">
        <v>89</v>
      </c>
      <c r="Q2" t="s" s="113">
        <v>90</v>
      </c>
      <c r="R2" t="s" s="321">
        <v>222</v>
      </c>
      <c r="S2" t="s" s="114">
        <v>91</v>
      </c>
      <c r="T2" t="s" s="322">
        <v>223</v>
      </c>
      <c r="U2" t="s" s="116">
        <v>92</v>
      </c>
      <c r="V2" t="s" s="323">
        <v>12</v>
      </c>
      <c r="W2" t="s" s="102">
        <v>93</v>
      </c>
      <c r="X2" t="s" s="324">
        <v>190</v>
      </c>
      <c r="Y2" t="s" s="117">
        <v>191</v>
      </c>
      <c r="Z2" t="s" s="117">
        <v>192</v>
      </c>
      <c r="AA2" t="s" s="117">
        <v>193</v>
      </c>
      <c r="AB2" t="s" s="117">
        <v>98</v>
      </c>
      <c r="AC2" t="s" s="117">
        <v>194</v>
      </c>
      <c r="AD2" t="s" s="118">
        <v>195</v>
      </c>
      <c r="AE2" t="s" s="325">
        <v>63</v>
      </c>
      <c r="AF2" t="s" s="120">
        <v>101</v>
      </c>
      <c r="AG2" t="s" s="120">
        <v>102</v>
      </c>
      <c r="AH2" t="s" s="120">
        <v>103</v>
      </c>
      <c r="AI2" t="s" s="120">
        <v>104</v>
      </c>
      <c r="AJ2" t="s" s="120">
        <v>105</v>
      </c>
      <c r="AK2" t="s" s="120">
        <v>106</v>
      </c>
      <c r="AL2" t="s" s="120">
        <v>107</v>
      </c>
      <c r="AM2" t="s" s="120">
        <v>108</v>
      </c>
      <c r="AN2" t="s" s="120">
        <v>224</v>
      </c>
      <c r="AO2" t="s" s="120">
        <v>109</v>
      </c>
      <c r="AP2" t="s" s="120">
        <v>225</v>
      </c>
      <c r="AQ2" t="s" s="120">
        <v>226</v>
      </c>
      <c r="AR2" t="s" s="120">
        <v>227</v>
      </c>
      <c r="AS2" t="s" s="120">
        <v>228</v>
      </c>
      <c r="AT2" t="s" s="120">
        <v>229</v>
      </c>
      <c r="AU2" t="s" s="120">
        <v>230</v>
      </c>
      <c r="AV2" t="s" s="120">
        <v>55</v>
      </c>
      <c r="AW2" t="s" s="120">
        <v>58</v>
      </c>
      <c r="AX2" s="121"/>
      <c r="AY2" t="s" s="120">
        <v>101</v>
      </c>
      <c r="AZ2" t="s" s="120">
        <v>102</v>
      </c>
      <c r="BA2" t="s" s="120">
        <v>103</v>
      </c>
      <c r="BB2" t="s" s="120">
        <v>104</v>
      </c>
      <c r="BC2" t="s" s="120">
        <v>105</v>
      </c>
      <c r="BD2" t="s" s="120">
        <v>106</v>
      </c>
      <c r="BE2" t="s" s="120">
        <v>107</v>
      </c>
      <c r="BF2" t="s" s="120">
        <v>108</v>
      </c>
      <c r="BG2" t="s" s="120">
        <v>224</v>
      </c>
      <c r="BH2" t="s" s="120">
        <v>109</v>
      </c>
      <c r="BI2" t="s" s="120">
        <v>225</v>
      </c>
      <c r="BJ2" t="s" s="120">
        <v>226</v>
      </c>
      <c r="BK2" t="s" s="120">
        <v>227</v>
      </c>
      <c r="BL2" t="s" s="120">
        <v>228</v>
      </c>
      <c r="BM2" t="s" s="120">
        <v>229</v>
      </c>
      <c r="BN2" t="s" s="120">
        <v>230</v>
      </c>
      <c r="BO2" t="s" s="120">
        <v>55</v>
      </c>
      <c r="BP2" t="s" s="120">
        <v>58</v>
      </c>
    </row>
    <row r="3" ht="15.75" customHeight="1">
      <c r="A3" t="s" s="193">
        <v>231</v>
      </c>
      <c r="B3" t="s" s="194">
        <v>63</v>
      </c>
      <c r="C3" s="257"/>
      <c r="D3" t="s" s="194">
        <v>144</v>
      </c>
      <c r="E3" s="196">
        <v>15</v>
      </c>
      <c r="F3" s="326">
        <v>80</v>
      </c>
      <c r="G3" s="131">
        <v>0</v>
      </c>
      <c r="H3" s="132">
        <v>0</v>
      </c>
      <c r="I3" s="133">
        <v>0</v>
      </c>
      <c r="J3" s="134"/>
      <c r="K3" s="135">
        <v>0</v>
      </c>
      <c r="L3" s="136"/>
      <c r="M3" s="137"/>
      <c r="N3" s="138">
        <v>0</v>
      </c>
      <c r="O3" s="139"/>
      <c r="P3" s="140">
        <v>0</v>
      </c>
      <c r="Q3" s="141">
        <v>0</v>
      </c>
      <c r="R3" s="327">
        <v>0</v>
      </c>
      <c r="S3" s="142">
        <v>0</v>
      </c>
      <c r="T3" s="328">
        <v>0</v>
      </c>
      <c r="U3" s="47">
        <f>SUM(G3:T3)*F3</f>
        <v>0</v>
      </c>
      <c r="V3" s="48">
        <f>SUM(G3:T3)*E3</f>
        <v>0</v>
      </c>
      <c r="W3" s="145">
        <f>SUM(G3:T3)</f>
        <v>0</v>
      </c>
      <c r="X3" s="146"/>
      <c r="Y3" s="145">
        <f>$W3*15</f>
        <v>0</v>
      </c>
      <c r="Z3" s="146"/>
      <c r="AA3" s="146"/>
      <c r="AB3" s="146"/>
      <c r="AC3" s="146"/>
      <c r="AD3" s="146"/>
      <c r="AE3" s="329">
        <v>15</v>
      </c>
      <c r="AF3" s="93">
        <v>15</v>
      </c>
      <c r="AG3" s="146"/>
      <c r="AH3" s="146"/>
      <c r="AI3" s="146"/>
      <c r="AJ3" s="146"/>
      <c r="AK3" s="146"/>
      <c r="AL3" s="146"/>
      <c r="AM3" s="146"/>
      <c r="AN3" s="146"/>
      <c r="AO3" s="146"/>
      <c r="AP3" s="146"/>
      <c r="AQ3" s="146"/>
      <c r="AR3" s="146"/>
      <c r="AS3" s="146"/>
      <c r="AT3" s="146"/>
      <c r="AU3" s="146"/>
      <c r="AV3" s="146"/>
      <c r="AW3" s="146"/>
      <c r="AX3" s="121"/>
      <c r="AY3" s="147">
        <f>IF(AF3="","",$W3*AF3)</f>
        <v>0</v>
      </c>
      <c r="AZ3" t="s" s="148">
        <f>IF(AG3="","",$W3*AG3)</f>
      </c>
      <c r="BA3" t="s" s="148">
        <f>IF(AH3="","",$W3*AH3)</f>
      </c>
      <c r="BB3" t="s" s="148">
        <f>IF(AI3="","",$W3*AI3)</f>
      </c>
      <c r="BC3" t="s" s="148">
        <f>IF(AJ3="","",$W3*AJ3)</f>
      </c>
      <c r="BD3" t="s" s="148">
        <f>IF(AK3="","",$W3*AK3)</f>
      </c>
      <c r="BE3" t="s" s="148">
        <f>IF(AL3="","",$W3*AL3)</f>
      </c>
      <c r="BF3" t="s" s="148">
        <f>IF(AM3="","",$W3*AM3)</f>
      </c>
      <c r="BG3" t="s" s="148">
        <f>IF(AN3="","",$W3*AN3)</f>
      </c>
      <c r="BH3" t="s" s="148">
        <f>IF(AO3="","",$W3*AO3)</f>
      </c>
      <c r="BI3" t="s" s="148">
        <f>IF(AP3="","",$W3*AP3)</f>
      </c>
      <c r="BJ3" t="s" s="148">
        <f>IF(AQ3="","",$W3*AQ3)</f>
      </c>
      <c r="BK3" t="s" s="148">
        <f>IF(AR3="","",$W3*AR3)</f>
      </c>
      <c r="BL3" t="s" s="148">
        <f>IF(AS3="","",$W3*AS3)</f>
      </c>
      <c r="BM3" t="s" s="148">
        <f>IF(AT3="","",$W3*AT3)</f>
      </c>
      <c r="BN3" t="s" s="148">
        <f>IF(AU3="","",$W3*AU3)</f>
      </c>
      <c r="BO3" t="s" s="148">
        <f>IF(AV3="","",$W3*AV3)</f>
      </c>
      <c r="BP3" t="s" s="148">
        <f>IF(AW3="","",$W3*AW3)</f>
      </c>
    </row>
    <row r="4" ht="16.5" customHeight="1">
      <c r="A4" t="s" s="153">
        <v>232</v>
      </c>
      <c r="B4" t="s" s="126">
        <v>63</v>
      </c>
      <c r="C4" s="261"/>
      <c r="D4" t="s" s="126">
        <v>233</v>
      </c>
      <c r="E4" s="215">
        <v>25</v>
      </c>
      <c r="F4" s="330">
        <v>85</v>
      </c>
      <c r="G4" s="131">
        <v>0</v>
      </c>
      <c r="H4" s="132">
        <v>0</v>
      </c>
      <c r="I4" s="133">
        <v>0</v>
      </c>
      <c r="J4" s="134">
        <v>0</v>
      </c>
      <c r="K4" s="135">
        <v>1</v>
      </c>
      <c r="L4" s="136">
        <v>0</v>
      </c>
      <c r="M4" s="137">
        <v>0</v>
      </c>
      <c r="N4" s="138">
        <v>0</v>
      </c>
      <c r="O4" s="139">
        <v>0</v>
      </c>
      <c r="P4" s="140">
        <v>0</v>
      </c>
      <c r="Q4" s="141">
        <v>0</v>
      </c>
      <c r="R4" s="327">
        <v>0</v>
      </c>
      <c r="S4" s="142">
        <v>0</v>
      </c>
      <c r="T4" s="328">
        <v>0</v>
      </c>
      <c r="U4" s="47">
        <f>SUM(G4:T4)*F4</f>
        <v>85</v>
      </c>
      <c r="V4" s="48">
        <f>SUM(G4:T4)*E4</f>
        <v>25</v>
      </c>
      <c r="W4" s="145">
        <f>SUM(G4:T4)</f>
        <v>1</v>
      </c>
      <c r="X4" s="146"/>
      <c r="Y4" s="145">
        <f>$W4*25</f>
        <v>25</v>
      </c>
      <c r="Z4" s="146"/>
      <c r="AA4" s="146"/>
      <c r="AB4" s="146"/>
      <c r="AC4" s="146"/>
      <c r="AD4" s="146"/>
      <c r="AE4" s="329">
        <v>25</v>
      </c>
      <c r="AF4" s="93">
        <v>25</v>
      </c>
      <c r="AG4" s="146"/>
      <c r="AH4" s="146"/>
      <c r="AI4" s="146"/>
      <c r="AJ4" s="146"/>
      <c r="AK4" s="146"/>
      <c r="AL4" s="146"/>
      <c r="AM4" s="146"/>
      <c r="AN4" s="146"/>
      <c r="AO4" s="146"/>
      <c r="AP4" s="146"/>
      <c r="AQ4" s="146"/>
      <c r="AR4" s="146"/>
      <c r="AS4" s="146"/>
      <c r="AT4" s="146"/>
      <c r="AU4" s="146"/>
      <c r="AV4" s="146"/>
      <c r="AW4" s="147">
        <v>8</v>
      </c>
      <c r="AX4" s="121"/>
      <c r="AY4" s="147">
        <f>IF(AF4="","",$W4*AF4)</f>
        <v>25</v>
      </c>
      <c r="AZ4" t="s" s="148">
        <f>IF(AG4="","",$W4*AG4)</f>
      </c>
      <c r="BA4" t="s" s="148">
        <f>IF(AH4="","",$W4*AH4)</f>
      </c>
      <c r="BB4" t="s" s="148">
        <f>IF(AI4="","",$W4*AI4)</f>
      </c>
      <c r="BC4" t="s" s="148">
        <f>IF(AJ4="","",$W4*AJ4)</f>
      </c>
      <c r="BD4" t="s" s="148">
        <f>IF(AK4="","",$W4*AK4)</f>
      </c>
      <c r="BE4" t="s" s="148">
        <f>IF(AL4="","",$W4*AL4)</f>
      </c>
      <c r="BF4" t="s" s="148">
        <f>IF(AM4="","",$W4*AM4)</f>
      </c>
      <c r="BG4" t="s" s="148">
        <f>IF(AN4="","",$W4*AN4)</f>
      </c>
      <c r="BH4" t="s" s="148">
        <f>IF(AO4="","",$W4*AO4)</f>
      </c>
      <c r="BI4" t="s" s="148">
        <f>IF(AP4="","",$W4*AP4)</f>
      </c>
      <c r="BJ4" t="s" s="148">
        <f>IF(AQ4="","",$W4*AQ4)</f>
      </c>
      <c r="BK4" t="s" s="148">
        <f>IF(AR4="","",$W4*AR4)</f>
      </c>
      <c r="BL4" t="s" s="148">
        <f>IF(AS4="","",$W4*AS4)</f>
      </c>
      <c r="BM4" t="s" s="148">
        <f>IF(AT4="","",$W4*AT4)</f>
      </c>
      <c r="BN4" t="s" s="148">
        <f>IF(AU4="","",$W4*AU4)</f>
      </c>
      <c r="BO4" t="s" s="148">
        <f>IF(AV4="","",$W4*AV4)</f>
      </c>
      <c r="BP4" s="147">
        <f>IF(AW4="","",$W4*AW4)</f>
        <v>8</v>
      </c>
    </row>
    <row r="5" ht="16.5" customHeight="1">
      <c r="A5" t="s" s="153">
        <v>234</v>
      </c>
      <c r="B5" t="s" s="126">
        <v>63</v>
      </c>
      <c r="C5" s="261"/>
      <c r="D5" t="s" s="126">
        <v>233</v>
      </c>
      <c r="E5" s="215">
        <v>25</v>
      </c>
      <c r="F5" s="330">
        <v>85</v>
      </c>
      <c r="G5" s="131">
        <v>0</v>
      </c>
      <c r="H5" s="132">
        <v>0</v>
      </c>
      <c r="I5" s="133">
        <v>0</v>
      </c>
      <c r="J5" s="134">
        <v>0</v>
      </c>
      <c r="K5" s="135">
        <v>0</v>
      </c>
      <c r="L5" s="136">
        <v>1</v>
      </c>
      <c r="M5" s="137">
        <v>0</v>
      </c>
      <c r="N5" s="138">
        <v>0</v>
      </c>
      <c r="O5" s="139">
        <v>0</v>
      </c>
      <c r="P5" s="140">
        <v>0</v>
      </c>
      <c r="Q5" s="141">
        <v>0</v>
      </c>
      <c r="R5" s="327">
        <v>0</v>
      </c>
      <c r="S5" s="142">
        <v>0</v>
      </c>
      <c r="T5" s="328">
        <v>0</v>
      </c>
      <c r="U5" s="47">
        <f>SUM(G5:T5)*F5</f>
        <v>85</v>
      </c>
      <c r="V5" s="48">
        <f>SUM(G5:T5)*E5</f>
        <v>25</v>
      </c>
      <c r="W5" s="145">
        <f>SUM(G5:T5)</f>
        <v>1</v>
      </c>
      <c r="X5" s="146"/>
      <c r="Y5" s="145">
        <f>$W5*25</f>
        <v>25</v>
      </c>
      <c r="Z5" s="146"/>
      <c r="AA5" s="146"/>
      <c r="AB5" s="146"/>
      <c r="AC5" s="146"/>
      <c r="AD5" s="146"/>
      <c r="AE5" s="329">
        <v>25</v>
      </c>
      <c r="AF5" s="93">
        <v>25</v>
      </c>
      <c r="AG5" s="146"/>
      <c r="AH5" s="146"/>
      <c r="AI5" s="146"/>
      <c r="AJ5" s="146"/>
      <c r="AK5" s="146"/>
      <c r="AL5" s="146"/>
      <c r="AM5" s="146"/>
      <c r="AN5" s="146"/>
      <c r="AO5" s="146"/>
      <c r="AP5" s="146"/>
      <c r="AQ5" s="146"/>
      <c r="AR5" s="146"/>
      <c r="AS5" s="146"/>
      <c r="AT5" s="146"/>
      <c r="AU5" s="146"/>
      <c r="AV5" s="146"/>
      <c r="AW5" s="146"/>
      <c r="AX5" s="121"/>
      <c r="AY5" s="147">
        <f>IF(AF5="","",$W5*AF5)</f>
        <v>25</v>
      </c>
      <c r="AZ5" t="s" s="148">
        <f>IF(AG5="","",$W5*AG5)</f>
      </c>
      <c r="BA5" t="s" s="148">
        <f>IF(AH5="","",$W5*AH5)</f>
      </c>
      <c r="BB5" t="s" s="148">
        <f>IF(AI5="","",$W5*AI5)</f>
      </c>
      <c r="BC5" t="s" s="148">
        <f>IF(AJ5="","",$W5*AJ5)</f>
      </c>
      <c r="BD5" t="s" s="148">
        <f>IF(AK5="","",$W5*AK5)</f>
      </c>
      <c r="BE5" t="s" s="148">
        <f>IF(AL5="","",$W5*AL5)</f>
      </c>
      <c r="BF5" t="s" s="148">
        <f>IF(AM5="","",$W5*AM5)</f>
      </c>
      <c r="BG5" t="s" s="148">
        <f>IF(AN5="","",$W5*AN5)</f>
      </c>
      <c r="BH5" t="s" s="148">
        <f>IF(AO5="","",$W5*AO5)</f>
      </c>
      <c r="BI5" t="s" s="148">
        <f>IF(AP5="","",$W5*AP5)</f>
      </c>
      <c r="BJ5" t="s" s="148">
        <f>IF(AQ5="","",$W5*AQ5)</f>
      </c>
      <c r="BK5" t="s" s="148">
        <f>IF(AR5="","",$W5*AR5)</f>
      </c>
      <c r="BL5" t="s" s="148">
        <f>IF(AS5="","",$W5*AS5)</f>
      </c>
      <c r="BM5" t="s" s="148">
        <f>IF(AT5="","",$W5*AT5)</f>
      </c>
      <c r="BN5" t="s" s="148">
        <f>IF(AU5="","",$W5*AU5)</f>
      </c>
      <c r="BO5" t="s" s="148">
        <f>IF(AV5="","",$W5*AV5)</f>
      </c>
      <c r="BP5" t="s" s="148">
        <f>IF(AW5="","",$W5*AW5)</f>
      </c>
    </row>
    <row r="6" ht="15.75" customHeight="1">
      <c r="A6" t="s" s="153">
        <v>235</v>
      </c>
      <c r="B6" t="s" s="126">
        <v>63</v>
      </c>
      <c r="C6" s="331"/>
      <c r="D6" t="s" s="126">
        <v>236</v>
      </c>
      <c r="E6" s="215">
        <v>20</v>
      </c>
      <c r="F6" s="330">
        <v>82.5</v>
      </c>
      <c r="G6" s="131">
        <v>0</v>
      </c>
      <c r="H6" s="132">
        <v>0</v>
      </c>
      <c r="I6" s="133">
        <v>0</v>
      </c>
      <c r="J6" s="134">
        <v>0</v>
      </c>
      <c r="K6" s="135">
        <v>0</v>
      </c>
      <c r="L6" s="136">
        <v>0</v>
      </c>
      <c r="M6" s="137">
        <v>1</v>
      </c>
      <c r="N6" s="138">
        <v>0</v>
      </c>
      <c r="O6" s="139">
        <v>0</v>
      </c>
      <c r="P6" s="140">
        <v>0</v>
      </c>
      <c r="Q6" s="141">
        <v>0</v>
      </c>
      <c r="R6" s="327">
        <v>0</v>
      </c>
      <c r="S6" s="142">
        <v>0</v>
      </c>
      <c r="T6" s="328">
        <v>0</v>
      </c>
      <c r="U6" s="47">
        <f>SUM(G6:T6)*F6</f>
        <v>82.5</v>
      </c>
      <c r="V6" s="48">
        <f>SUM(G6:T6)*E6</f>
        <v>20</v>
      </c>
      <c r="W6" s="145">
        <f>SUM(G6:T6)</f>
        <v>1</v>
      </c>
      <c r="X6" s="146"/>
      <c r="Y6" s="145">
        <f>$W6*20</f>
        <v>20</v>
      </c>
      <c r="Z6" s="146"/>
      <c r="AA6" s="146"/>
      <c r="AB6" s="146"/>
      <c r="AC6" s="146"/>
      <c r="AD6" s="146"/>
      <c r="AE6" s="329">
        <v>20</v>
      </c>
      <c r="AF6" s="93">
        <v>20</v>
      </c>
      <c r="AG6" s="146"/>
      <c r="AH6" s="146"/>
      <c r="AI6" s="146"/>
      <c r="AJ6" s="146"/>
      <c r="AK6" s="146"/>
      <c r="AL6" s="146"/>
      <c r="AM6" s="146"/>
      <c r="AN6" s="146"/>
      <c r="AO6" s="146"/>
      <c r="AP6" s="146"/>
      <c r="AQ6" s="146"/>
      <c r="AR6" s="146"/>
      <c r="AS6" s="146"/>
      <c r="AT6" s="146"/>
      <c r="AU6" s="146"/>
      <c r="AV6" s="146"/>
      <c r="AW6" s="146"/>
      <c r="AX6" s="121"/>
      <c r="AY6" s="147">
        <f>IF(AF6="","",$W6*AF6)</f>
        <v>20</v>
      </c>
      <c r="AZ6" t="s" s="148">
        <f>IF(AG6="","",$W6*AG6)</f>
      </c>
      <c r="BA6" t="s" s="148">
        <f>IF(AH6="","",$W6*AH6)</f>
      </c>
      <c r="BB6" t="s" s="148">
        <f>IF(AI6="","",$W6*AI6)</f>
      </c>
      <c r="BC6" t="s" s="148">
        <f>IF(AJ6="","",$W6*AJ6)</f>
      </c>
      <c r="BD6" t="s" s="148">
        <f>IF(AK6="","",$W6*AK6)</f>
      </c>
      <c r="BE6" t="s" s="148">
        <f>IF(AL6="","",$W6*AL6)</f>
      </c>
      <c r="BF6" t="s" s="148">
        <f>IF(AM6="","",$W6*AM6)</f>
      </c>
      <c r="BG6" t="s" s="148">
        <f>IF(AN6="","",$W6*AN6)</f>
      </c>
      <c r="BH6" t="s" s="148">
        <f>IF(AO6="","",$W6*AO6)</f>
      </c>
      <c r="BI6" t="s" s="148">
        <f>IF(AP6="","",$W6*AP6)</f>
      </c>
      <c r="BJ6" t="s" s="148">
        <f>IF(AQ6="","",$W6*AQ6)</f>
      </c>
      <c r="BK6" t="s" s="148">
        <f>IF(AR6="","",$W6*AR6)</f>
      </c>
      <c r="BL6" t="s" s="148">
        <f>IF(AS6="","",$W6*AS6)</f>
      </c>
      <c r="BM6" t="s" s="148">
        <f>IF(AT6="","",$W6*AT6)</f>
      </c>
      <c r="BN6" t="s" s="148">
        <f>IF(AU6="","",$W6*AU6)</f>
      </c>
      <c r="BO6" t="s" s="148">
        <f>IF(AV6="","",$W6*AV6)</f>
      </c>
      <c r="BP6" t="s" s="148">
        <f>IF(AW6="","",$W6*AW6)</f>
      </c>
    </row>
    <row r="7" ht="16.5" customHeight="1">
      <c r="A7" t="s" s="153">
        <v>237</v>
      </c>
      <c r="B7" t="s" s="126">
        <v>64</v>
      </c>
      <c r="C7" s="331"/>
      <c r="D7" t="s" s="126">
        <v>236</v>
      </c>
      <c r="E7" s="215">
        <v>15</v>
      </c>
      <c r="F7" s="330">
        <v>90</v>
      </c>
      <c r="G7" s="131">
        <v>0</v>
      </c>
      <c r="H7" s="132">
        <v>0</v>
      </c>
      <c r="I7" s="133">
        <v>0</v>
      </c>
      <c r="J7" s="134">
        <v>0</v>
      </c>
      <c r="K7" s="135">
        <v>0</v>
      </c>
      <c r="L7" s="136">
        <v>0</v>
      </c>
      <c r="M7" s="137">
        <v>0</v>
      </c>
      <c r="N7" s="138">
        <v>0</v>
      </c>
      <c r="O7" s="139">
        <v>1</v>
      </c>
      <c r="P7" s="140">
        <v>0</v>
      </c>
      <c r="Q7" s="141">
        <v>0</v>
      </c>
      <c r="R7" s="327">
        <v>0</v>
      </c>
      <c r="S7" s="142">
        <v>0</v>
      </c>
      <c r="T7" s="328">
        <v>0</v>
      </c>
      <c r="U7" s="47">
        <f>SUM(G7:T7)*F7</f>
        <v>90</v>
      </c>
      <c r="V7" s="48">
        <f>SUM(G7:T7)*E7</f>
        <v>15</v>
      </c>
      <c r="W7" s="145">
        <f>SUM(G7:T7)</f>
        <v>1</v>
      </c>
      <c r="X7" s="146"/>
      <c r="Y7" s="146"/>
      <c r="Z7" s="145">
        <f>$W7*15</f>
        <v>15</v>
      </c>
      <c r="AA7" s="146"/>
      <c r="AB7" s="146"/>
      <c r="AC7" s="146"/>
      <c r="AD7" s="146"/>
      <c r="AE7" s="219"/>
      <c r="AF7" s="93">
        <v>8</v>
      </c>
      <c r="AG7" s="147">
        <v>7</v>
      </c>
      <c r="AH7" s="146"/>
      <c r="AI7" s="146"/>
      <c r="AJ7" s="146"/>
      <c r="AK7" s="146"/>
      <c r="AL7" s="146"/>
      <c r="AM7" s="146"/>
      <c r="AN7" s="146"/>
      <c r="AO7" s="146"/>
      <c r="AP7" s="146"/>
      <c r="AQ7" s="146"/>
      <c r="AR7" s="146"/>
      <c r="AS7" s="146"/>
      <c r="AT7" s="146"/>
      <c r="AU7" s="146"/>
      <c r="AV7" s="146"/>
      <c r="AW7" s="147">
        <v>15</v>
      </c>
      <c r="AX7" s="121"/>
      <c r="AY7" s="147">
        <f>IF(AF7="","",$W7*AF7)</f>
        <v>8</v>
      </c>
      <c r="AZ7" s="147">
        <f>IF(AG7="","",$W7*AG7)</f>
        <v>7</v>
      </c>
      <c r="BA7" t="s" s="148">
        <f>IF(AH7="","",$W7*AH7)</f>
      </c>
      <c r="BB7" t="s" s="148">
        <f>IF(AI7="","",$W7*AI7)</f>
      </c>
      <c r="BC7" t="s" s="148">
        <f>IF(AJ7="","",$W7*AJ7)</f>
      </c>
      <c r="BD7" t="s" s="148">
        <f>IF(AK7="","",$W7*AK7)</f>
      </c>
      <c r="BE7" t="s" s="148">
        <f>IF(AL7="","",$W7*AL7)</f>
      </c>
      <c r="BF7" t="s" s="148">
        <f>IF(AM7="","",$W7*AM7)</f>
      </c>
      <c r="BG7" t="s" s="148">
        <f>IF(AN7="","",$W7*AN7)</f>
      </c>
      <c r="BH7" t="s" s="148">
        <f>IF(AO7="","",$W7*AO7)</f>
      </c>
      <c r="BI7" t="s" s="148">
        <f>IF(AP7="","",$W7*AP7)</f>
      </c>
      <c r="BJ7" t="s" s="148">
        <f>IF(AQ7="","",$W7*AQ7)</f>
      </c>
      <c r="BK7" t="s" s="148">
        <f>IF(AR7="","",$W7*AR7)</f>
      </c>
      <c r="BL7" t="s" s="148">
        <f>IF(AS7="","",$W7*AS7)</f>
      </c>
      <c r="BM7" t="s" s="148">
        <f>IF(AT7="","",$W7*AT7)</f>
      </c>
      <c r="BN7" t="s" s="148">
        <f>IF(AU7="","",$W7*AU7)</f>
      </c>
      <c r="BO7" t="s" s="148">
        <f>IF(AV7="","",$W7*AV7)</f>
      </c>
      <c r="BP7" s="147">
        <f>IF(AW7="","",$W7*AW7)</f>
        <v>15</v>
      </c>
    </row>
    <row r="8" ht="16.5" customHeight="1">
      <c r="A8" t="s" s="153">
        <v>238</v>
      </c>
      <c r="B8" t="s" s="126">
        <v>64</v>
      </c>
      <c r="C8" s="261"/>
      <c r="D8" t="s" s="126">
        <v>172</v>
      </c>
      <c r="E8" s="215">
        <v>15</v>
      </c>
      <c r="F8" s="330">
        <v>82.5</v>
      </c>
      <c r="G8" s="131">
        <v>0</v>
      </c>
      <c r="H8" s="132">
        <v>0</v>
      </c>
      <c r="I8" s="133">
        <v>0</v>
      </c>
      <c r="J8" s="134">
        <v>0</v>
      </c>
      <c r="K8" s="135">
        <v>0</v>
      </c>
      <c r="L8" s="136">
        <v>0</v>
      </c>
      <c r="M8" s="137">
        <v>0</v>
      </c>
      <c r="N8" s="138">
        <v>0</v>
      </c>
      <c r="O8" s="139">
        <v>0</v>
      </c>
      <c r="P8" s="140">
        <v>1</v>
      </c>
      <c r="Q8" s="141">
        <v>0</v>
      </c>
      <c r="R8" s="327">
        <v>0</v>
      </c>
      <c r="S8" s="142">
        <v>0</v>
      </c>
      <c r="T8" s="328">
        <v>0</v>
      </c>
      <c r="U8" s="47">
        <f>SUM(G8:T8)*F8</f>
        <v>82.5</v>
      </c>
      <c r="V8" s="48">
        <f>SUM(G8:T8)*E8</f>
        <v>15</v>
      </c>
      <c r="W8" s="145">
        <f>SUM(G8:T8)</f>
        <v>1</v>
      </c>
      <c r="X8" s="146"/>
      <c r="Y8" s="146"/>
      <c r="Z8" s="145">
        <f>$W8*15</f>
        <v>15</v>
      </c>
      <c r="AA8" s="146"/>
      <c r="AB8" s="146"/>
      <c r="AC8" s="146"/>
      <c r="AD8" s="146"/>
      <c r="AE8" s="219"/>
      <c r="AF8" s="93">
        <v>12</v>
      </c>
      <c r="AG8" s="147">
        <v>3</v>
      </c>
      <c r="AH8" s="146"/>
      <c r="AI8" s="146"/>
      <c r="AJ8" s="146"/>
      <c r="AK8" s="146"/>
      <c r="AL8" s="146"/>
      <c r="AM8" s="146"/>
      <c r="AN8" s="146"/>
      <c r="AO8" s="146"/>
      <c r="AP8" s="146"/>
      <c r="AQ8" s="146"/>
      <c r="AR8" s="146"/>
      <c r="AS8" s="146"/>
      <c r="AT8" s="146"/>
      <c r="AU8" s="146"/>
      <c r="AV8" s="146"/>
      <c r="AW8" s="146"/>
      <c r="AX8" s="121"/>
      <c r="AY8" s="147">
        <f>IF(AF8="","",$W8*AF8)</f>
        <v>12</v>
      </c>
      <c r="AZ8" s="147">
        <f>IF(AG8="","",$W8*AG8)</f>
        <v>3</v>
      </c>
      <c r="BA8" t="s" s="148">
        <f>IF(AH8="","",$W8*AH8)</f>
      </c>
      <c r="BB8" t="s" s="148">
        <f>IF(AI8="","",$W8*AI8)</f>
      </c>
      <c r="BC8" t="s" s="148">
        <f>IF(AJ8="","",$W8*AJ8)</f>
      </c>
      <c r="BD8" t="s" s="148">
        <f>IF(AK8="","",$W8*AK8)</f>
      </c>
      <c r="BE8" t="s" s="148">
        <f>IF(AL8="","",$W8*AL8)</f>
      </c>
      <c r="BF8" t="s" s="148">
        <f>IF(AM8="","",$W8*AM8)</f>
      </c>
      <c r="BG8" t="s" s="148">
        <f>IF(AN8="","",$W8*AN8)</f>
      </c>
      <c r="BH8" t="s" s="148">
        <f>IF(AO8="","",$W8*AO8)</f>
      </c>
      <c r="BI8" t="s" s="148">
        <f>IF(AP8="","",$W8*AP8)</f>
      </c>
      <c r="BJ8" t="s" s="148">
        <f>IF(AQ8="","",$W8*AQ8)</f>
      </c>
      <c r="BK8" t="s" s="148">
        <f>IF(AR8="","",$W8*AR8)</f>
      </c>
      <c r="BL8" t="s" s="148">
        <f>IF(AS8="","",$W8*AS8)</f>
      </c>
      <c r="BM8" t="s" s="148">
        <f>IF(AT8="","",$W8*AT8)</f>
      </c>
      <c r="BN8" t="s" s="148">
        <f>IF(AU8="","",$W8*AU8)</f>
      </c>
      <c r="BO8" t="s" s="148">
        <f>IF(AV8="","",$W8*AV8)</f>
      </c>
      <c r="BP8" t="s" s="148">
        <f>IF(AW8="","",$W8*AW8)</f>
      </c>
    </row>
    <row r="9" ht="16.5" customHeight="1">
      <c r="A9" t="s" s="153">
        <v>239</v>
      </c>
      <c r="B9" t="s" s="126">
        <v>64</v>
      </c>
      <c r="C9" s="261"/>
      <c r="D9" t="s" s="126">
        <v>172</v>
      </c>
      <c r="E9" s="215">
        <v>15</v>
      </c>
      <c r="F9" s="330">
        <v>90</v>
      </c>
      <c r="G9" s="131">
        <v>0</v>
      </c>
      <c r="H9" s="132">
        <v>0</v>
      </c>
      <c r="I9" s="133">
        <v>0</v>
      </c>
      <c r="J9" s="134">
        <v>0</v>
      </c>
      <c r="K9" s="135">
        <v>0</v>
      </c>
      <c r="L9" s="136">
        <v>0</v>
      </c>
      <c r="M9" s="137">
        <v>0</v>
      </c>
      <c r="N9" s="138">
        <v>0</v>
      </c>
      <c r="O9" s="139">
        <v>0</v>
      </c>
      <c r="P9" s="140">
        <v>0</v>
      </c>
      <c r="Q9" s="141">
        <v>0</v>
      </c>
      <c r="R9" s="327">
        <v>0</v>
      </c>
      <c r="S9" s="142">
        <v>0</v>
      </c>
      <c r="T9" s="328">
        <v>0</v>
      </c>
      <c r="U9" s="47">
        <f>SUM(G9:T9)*F9</f>
        <v>0</v>
      </c>
      <c r="V9" s="48">
        <f>SUM(G9:T9)*E9</f>
        <v>0</v>
      </c>
      <c r="W9" s="145">
        <f>SUM(G9:T9)</f>
        <v>0</v>
      </c>
      <c r="X9" s="146"/>
      <c r="Y9" s="146"/>
      <c r="Z9" s="145">
        <f>$W9*15</f>
        <v>0</v>
      </c>
      <c r="AA9" s="146"/>
      <c r="AB9" s="146"/>
      <c r="AC9" s="146"/>
      <c r="AD9" s="146"/>
      <c r="AE9" s="219"/>
      <c r="AF9" s="93">
        <v>8</v>
      </c>
      <c r="AG9" s="147">
        <v>7</v>
      </c>
      <c r="AH9" s="146"/>
      <c r="AI9" s="146"/>
      <c r="AJ9" s="146"/>
      <c r="AK9" s="146"/>
      <c r="AL9" s="146"/>
      <c r="AM9" s="146"/>
      <c r="AN9" s="146"/>
      <c r="AO9" s="146"/>
      <c r="AP9" s="146"/>
      <c r="AQ9" s="146"/>
      <c r="AR9" s="146"/>
      <c r="AS9" s="146"/>
      <c r="AT9" s="146"/>
      <c r="AU9" s="146"/>
      <c r="AV9" s="146"/>
      <c r="AW9" s="147">
        <v>15</v>
      </c>
      <c r="AX9" s="121"/>
      <c r="AY9" s="147">
        <f>IF(AF9="","",$W9*AF9)</f>
        <v>0</v>
      </c>
      <c r="AZ9" s="147">
        <f>IF(AG9="","",$W9*AG9)</f>
        <v>0</v>
      </c>
      <c r="BA9" t="s" s="148">
        <f>IF(AH9="","",$W9*AH9)</f>
      </c>
      <c r="BB9" t="s" s="148">
        <f>IF(AI9="","",$W9*AI9)</f>
      </c>
      <c r="BC9" t="s" s="148">
        <f>IF(AJ9="","",$W9*AJ9)</f>
      </c>
      <c r="BD9" t="s" s="148">
        <f>IF(AK9="","",$W9*AK9)</f>
      </c>
      <c r="BE9" t="s" s="148">
        <f>IF(AL9="","",$W9*AL9)</f>
      </c>
      <c r="BF9" t="s" s="148">
        <f>IF(AM9="","",$W9*AM9)</f>
      </c>
      <c r="BG9" t="s" s="148">
        <f>IF(AN9="","",$W9*AN9)</f>
      </c>
      <c r="BH9" t="s" s="148">
        <f>IF(AO9="","",$W9*AO9)</f>
      </c>
      <c r="BI9" t="s" s="148">
        <f>IF(AP9="","",$W9*AP9)</f>
      </c>
      <c r="BJ9" t="s" s="148">
        <f>IF(AQ9="","",$W9*AQ9)</f>
      </c>
      <c r="BK9" t="s" s="148">
        <f>IF(AR9="","",$W9*AR9)</f>
      </c>
      <c r="BL9" t="s" s="148">
        <f>IF(AS9="","",$W9*AS9)</f>
      </c>
      <c r="BM9" t="s" s="148">
        <f>IF(AT9="","",$W9*AT9)</f>
      </c>
      <c r="BN9" t="s" s="148">
        <f>IF(AU9="","",$W9*AU9)</f>
      </c>
      <c r="BO9" t="s" s="148">
        <f>IF(AV9="","",$W9*AV9)</f>
      </c>
      <c r="BP9" s="147">
        <f>IF(AW9="","",$W9*AW9)</f>
        <v>0</v>
      </c>
    </row>
    <row r="10" ht="18" customHeight="1">
      <c r="A10" t="s" s="153">
        <v>240</v>
      </c>
      <c r="B10" t="s" s="126">
        <v>64</v>
      </c>
      <c r="C10" s="261"/>
      <c r="D10" t="s" s="126">
        <v>172</v>
      </c>
      <c r="E10" s="215">
        <v>15</v>
      </c>
      <c r="F10" s="330">
        <v>87.5</v>
      </c>
      <c r="G10" s="131">
        <v>0</v>
      </c>
      <c r="H10" s="132">
        <v>0</v>
      </c>
      <c r="I10" s="133">
        <v>0</v>
      </c>
      <c r="J10" s="134">
        <v>0</v>
      </c>
      <c r="K10" s="135">
        <v>0</v>
      </c>
      <c r="L10" s="136">
        <v>0</v>
      </c>
      <c r="M10" s="137">
        <v>0</v>
      </c>
      <c r="N10" s="138">
        <v>0</v>
      </c>
      <c r="O10" s="139">
        <v>0</v>
      </c>
      <c r="P10" s="140">
        <v>0</v>
      </c>
      <c r="Q10" s="141">
        <v>0</v>
      </c>
      <c r="R10" s="327">
        <v>0</v>
      </c>
      <c r="S10" s="142">
        <v>0</v>
      </c>
      <c r="T10" s="328">
        <v>0</v>
      </c>
      <c r="U10" s="47">
        <f>SUM(G10:T10)*F10</f>
        <v>0</v>
      </c>
      <c r="V10" s="48">
        <f>SUM(G10:T10)*E10</f>
        <v>0</v>
      </c>
      <c r="W10" s="145">
        <f>SUM(G10:T10)</f>
        <v>0</v>
      </c>
      <c r="X10" s="146"/>
      <c r="Y10" s="146"/>
      <c r="Z10" s="145">
        <f>$W10*15</f>
        <v>0</v>
      </c>
      <c r="AA10" s="146"/>
      <c r="AB10" s="146"/>
      <c r="AC10" s="146"/>
      <c r="AD10" s="146"/>
      <c r="AE10" s="219"/>
      <c r="AF10" s="93">
        <v>10</v>
      </c>
      <c r="AG10" s="147">
        <v>5</v>
      </c>
      <c r="AH10" s="146"/>
      <c r="AI10" s="146"/>
      <c r="AJ10" s="146"/>
      <c r="AK10" s="146"/>
      <c r="AL10" s="146"/>
      <c r="AM10" s="146"/>
      <c r="AN10" s="146"/>
      <c r="AO10" s="146"/>
      <c r="AP10" s="146"/>
      <c r="AQ10" s="146"/>
      <c r="AR10" s="146"/>
      <c r="AS10" s="146"/>
      <c r="AT10" s="146"/>
      <c r="AU10" s="146"/>
      <c r="AV10" s="146"/>
      <c r="AW10" s="147">
        <v>5</v>
      </c>
      <c r="AX10" s="121"/>
      <c r="AY10" s="147">
        <f>IF(AF10="","",$W10*AF10)</f>
        <v>0</v>
      </c>
      <c r="AZ10" s="147">
        <f>IF(AG10="","",$W10*AG10)</f>
        <v>0</v>
      </c>
      <c r="BA10" t="s" s="148">
        <f>IF(AH10="","",$W10*AH10)</f>
      </c>
      <c r="BB10" t="s" s="148">
        <f>IF(AI10="","",$W10*AI10)</f>
      </c>
      <c r="BC10" t="s" s="148">
        <f>IF(AJ10="","",$W10*AJ10)</f>
      </c>
      <c r="BD10" t="s" s="148">
        <f>IF(AK10="","",$W10*AK10)</f>
      </c>
      <c r="BE10" t="s" s="148">
        <f>IF(AL10="","",$W10*AL10)</f>
      </c>
      <c r="BF10" t="s" s="148">
        <f>IF(AM10="","",$W10*AM10)</f>
      </c>
      <c r="BG10" t="s" s="148">
        <f>IF(AN10="","",$W10*AN10)</f>
      </c>
      <c r="BH10" t="s" s="148">
        <f>IF(AO10="","",$W10*AO10)</f>
      </c>
      <c r="BI10" t="s" s="148">
        <f>IF(AP10="","",$W10*AP10)</f>
      </c>
      <c r="BJ10" t="s" s="148">
        <f>IF(AQ10="","",$W10*AQ10)</f>
      </c>
      <c r="BK10" t="s" s="148">
        <f>IF(AR10="","",$W10*AR10)</f>
      </c>
      <c r="BL10" t="s" s="148">
        <f>IF(AS10="","",$W10*AS10)</f>
      </c>
      <c r="BM10" t="s" s="148">
        <f>IF(AT10="","",$W10*AT10)</f>
      </c>
      <c r="BN10" t="s" s="148">
        <f>IF(AU10="","",$W10*AU10)</f>
      </c>
      <c r="BO10" t="s" s="148">
        <f>IF(AV10="","",$W10*AV10)</f>
      </c>
      <c r="BP10" s="147">
        <f>IF(AW10="","",$W10*AW10)</f>
        <v>0</v>
      </c>
    </row>
    <row r="11" ht="15.75" customHeight="1">
      <c r="A11" t="s" s="153">
        <v>241</v>
      </c>
      <c r="B11" t="s" s="126">
        <v>64</v>
      </c>
      <c r="C11" s="261"/>
      <c r="D11" t="s" s="126">
        <v>233</v>
      </c>
      <c r="E11" s="215">
        <v>15</v>
      </c>
      <c r="F11" s="330">
        <v>92.5</v>
      </c>
      <c r="G11" s="131">
        <v>0</v>
      </c>
      <c r="H11" s="132">
        <v>0</v>
      </c>
      <c r="I11" s="133">
        <v>0</v>
      </c>
      <c r="J11" s="134">
        <v>0</v>
      </c>
      <c r="K11" s="135">
        <v>0</v>
      </c>
      <c r="L11" s="136">
        <v>0</v>
      </c>
      <c r="M11" s="137">
        <v>0</v>
      </c>
      <c r="N11" s="138">
        <v>0</v>
      </c>
      <c r="O11" s="139">
        <v>1</v>
      </c>
      <c r="P11" s="140">
        <v>0</v>
      </c>
      <c r="Q11" s="141">
        <v>0</v>
      </c>
      <c r="R11" s="327">
        <v>0</v>
      </c>
      <c r="S11" s="142">
        <v>0</v>
      </c>
      <c r="T11" s="328">
        <v>0</v>
      </c>
      <c r="U11" s="47">
        <f>SUM(G11:T11)*F11</f>
        <v>92.5</v>
      </c>
      <c r="V11" s="48">
        <f>SUM(G11:T11)*E11</f>
        <v>15</v>
      </c>
      <c r="W11" s="145">
        <f>SUM(G11:T11)</f>
        <v>1</v>
      </c>
      <c r="X11" s="146"/>
      <c r="Y11" s="146"/>
      <c r="Z11" s="145">
        <f>$W11*15</f>
        <v>15</v>
      </c>
      <c r="AA11" s="146"/>
      <c r="AB11" s="146"/>
      <c r="AC11" s="146"/>
      <c r="AD11" s="146"/>
      <c r="AE11" s="219"/>
      <c r="AF11" s="93">
        <v>3</v>
      </c>
      <c r="AG11" s="147">
        <v>10</v>
      </c>
      <c r="AH11" s="147">
        <v>2</v>
      </c>
      <c r="AI11" s="146"/>
      <c r="AJ11" s="146"/>
      <c r="AK11" s="146"/>
      <c r="AL11" s="146"/>
      <c r="AM11" s="146"/>
      <c r="AN11" s="146"/>
      <c r="AO11" s="146"/>
      <c r="AP11" s="146"/>
      <c r="AQ11" s="146"/>
      <c r="AR11" s="146"/>
      <c r="AS11" s="146"/>
      <c r="AT11" s="146"/>
      <c r="AU11" s="146"/>
      <c r="AV11" s="146"/>
      <c r="AW11" s="147">
        <v>15</v>
      </c>
      <c r="AX11" s="121"/>
      <c r="AY11" s="147">
        <f>IF(AF11="","",$W11*AF11)</f>
        <v>3</v>
      </c>
      <c r="AZ11" s="147">
        <f>IF(AG11="","",$W11*AG11)</f>
        <v>10</v>
      </c>
      <c r="BA11" s="147">
        <f>IF(AH11="","",$W11*AH11)</f>
        <v>2</v>
      </c>
      <c r="BB11" t="s" s="148">
        <f>IF(AI11="","",$W11*AI11)</f>
      </c>
      <c r="BC11" t="s" s="148">
        <f>IF(AJ11="","",$W11*AJ11)</f>
      </c>
      <c r="BD11" t="s" s="148">
        <f>IF(AK11="","",$W11*AK11)</f>
      </c>
      <c r="BE11" t="s" s="148">
        <f>IF(AL11="","",$W11*AL11)</f>
      </c>
      <c r="BF11" t="s" s="148">
        <f>IF(AM11="","",$W11*AM11)</f>
      </c>
      <c r="BG11" t="s" s="148">
        <f>IF(AN11="","",$W11*AN11)</f>
      </c>
      <c r="BH11" t="s" s="148">
        <f>IF(AO11="","",$W11*AO11)</f>
      </c>
      <c r="BI11" t="s" s="148">
        <f>IF(AP11="","",$W11*AP11)</f>
      </c>
      <c r="BJ11" t="s" s="148">
        <f>IF(AQ11="","",$W11*AQ11)</f>
      </c>
      <c r="BK11" t="s" s="148">
        <f>IF(AR11="","",$W11*AR11)</f>
      </c>
      <c r="BL11" t="s" s="148">
        <f>IF(AS11="","",$W11*AS11)</f>
      </c>
      <c r="BM11" t="s" s="148">
        <f>IF(AT11="","",$W11*AT11)</f>
      </c>
      <c r="BN11" t="s" s="148">
        <f>IF(AU11="","",$W11*AU11)</f>
      </c>
      <c r="BO11" t="s" s="148">
        <f>IF(AV11="","",$W11*AV11)</f>
      </c>
      <c r="BP11" s="147">
        <f>IF(AW11="","",$W11*AW11)</f>
        <v>15</v>
      </c>
    </row>
    <row r="12" ht="15.75" customHeight="1">
      <c r="A12" t="s" s="153">
        <v>242</v>
      </c>
      <c r="B12" t="s" s="126">
        <v>64</v>
      </c>
      <c r="C12" s="261"/>
      <c r="D12" t="s" s="126">
        <v>236</v>
      </c>
      <c r="E12" s="215">
        <v>15</v>
      </c>
      <c r="F12" s="330">
        <v>95</v>
      </c>
      <c r="G12" s="131">
        <v>0</v>
      </c>
      <c r="H12" s="132">
        <v>0</v>
      </c>
      <c r="I12" s="133">
        <v>0</v>
      </c>
      <c r="J12" s="134">
        <v>0</v>
      </c>
      <c r="K12" s="135">
        <v>0</v>
      </c>
      <c r="L12" s="136">
        <v>0</v>
      </c>
      <c r="M12" s="137">
        <v>0</v>
      </c>
      <c r="N12" s="138">
        <v>0</v>
      </c>
      <c r="O12" s="139">
        <v>0</v>
      </c>
      <c r="P12" s="140">
        <v>1</v>
      </c>
      <c r="Q12" s="141">
        <v>0</v>
      </c>
      <c r="R12" s="327">
        <v>0</v>
      </c>
      <c r="S12" s="142">
        <v>0</v>
      </c>
      <c r="T12" s="328">
        <v>0</v>
      </c>
      <c r="U12" s="47">
        <f>SUM(G12:T12)*F12</f>
        <v>95</v>
      </c>
      <c r="V12" s="48">
        <f>SUM(G12:T12)*E12</f>
        <v>15</v>
      </c>
      <c r="W12" s="145">
        <f>SUM(G12:T12)</f>
        <v>1</v>
      </c>
      <c r="X12" s="146"/>
      <c r="Y12" s="146"/>
      <c r="Z12" s="145">
        <f>$W12*15</f>
        <v>15</v>
      </c>
      <c r="AA12" s="146"/>
      <c r="AB12" s="146"/>
      <c r="AC12" s="146"/>
      <c r="AD12" s="146"/>
      <c r="AE12" s="219"/>
      <c r="AF12" s="93">
        <v>6</v>
      </c>
      <c r="AG12" s="147">
        <v>9</v>
      </c>
      <c r="AH12" s="146"/>
      <c r="AI12" s="146"/>
      <c r="AJ12" s="146"/>
      <c r="AK12" s="146"/>
      <c r="AL12" s="146"/>
      <c r="AM12" s="146"/>
      <c r="AN12" s="146"/>
      <c r="AO12" s="146"/>
      <c r="AP12" s="146"/>
      <c r="AQ12" s="146"/>
      <c r="AR12" s="146"/>
      <c r="AS12" s="146"/>
      <c r="AT12" s="146"/>
      <c r="AU12" s="146"/>
      <c r="AV12" s="146"/>
      <c r="AW12" s="147">
        <v>15</v>
      </c>
      <c r="AX12" s="121"/>
      <c r="AY12" s="147">
        <f>IF(AF12="","",$W12*AF12)</f>
        <v>6</v>
      </c>
      <c r="AZ12" s="147">
        <f>IF(AG12="","",$W12*AG12)</f>
        <v>9</v>
      </c>
      <c r="BA12" t="s" s="148">
        <f>IF(AH12="","",$W12*AH12)</f>
      </c>
      <c r="BB12" t="s" s="148">
        <f>IF(AI12="","",$W12*AI12)</f>
      </c>
      <c r="BC12" t="s" s="148">
        <f>IF(AJ12="","",$W12*AJ12)</f>
      </c>
      <c r="BD12" t="s" s="148">
        <f>IF(AK12="","",$W12*AK12)</f>
      </c>
      <c r="BE12" t="s" s="148">
        <f>IF(AL12="","",$W12*AL12)</f>
      </c>
      <c r="BF12" t="s" s="148">
        <f>IF(AM12="","",$W12*AM12)</f>
      </c>
      <c r="BG12" t="s" s="148">
        <f>IF(AN12="","",$W12*AN12)</f>
      </c>
      <c r="BH12" t="s" s="148">
        <f>IF(AO12="","",$W12*AO12)</f>
      </c>
      <c r="BI12" t="s" s="148">
        <f>IF(AP12="","",$W12*AP12)</f>
      </c>
      <c r="BJ12" t="s" s="148">
        <f>IF(AQ12="","",$W12*AQ12)</f>
      </c>
      <c r="BK12" t="s" s="148">
        <f>IF(AR12="","",$W12*AR12)</f>
      </c>
      <c r="BL12" t="s" s="148">
        <f>IF(AS12="","",$W12*AS12)</f>
      </c>
      <c r="BM12" t="s" s="148">
        <f>IF(AT12="","",$W12*AT12)</f>
      </c>
      <c r="BN12" t="s" s="148">
        <f>IF(AU12="","",$W12*AU12)</f>
      </c>
      <c r="BO12" t="s" s="148">
        <f>IF(AV12="","",$W12*AV12)</f>
      </c>
      <c r="BP12" s="147">
        <f>IF(AW12="","",$W12*AW12)</f>
        <v>15</v>
      </c>
    </row>
    <row r="13" ht="16.5" customHeight="1">
      <c r="A13" t="s" s="153">
        <v>243</v>
      </c>
      <c r="B13" t="s" s="126">
        <v>64</v>
      </c>
      <c r="C13" s="261"/>
      <c r="D13" t="s" s="126">
        <v>244</v>
      </c>
      <c r="E13" s="215">
        <v>10</v>
      </c>
      <c r="F13" s="330">
        <v>82.5</v>
      </c>
      <c r="G13" s="131">
        <v>0</v>
      </c>
      <c r="H13" s="132">
        <v>0</v>
      </c>
      <c r="I13" s="133">
        <v>0</v>
      </c>
      <c r="J13" s="134">
        <v>0</v>
      </c>
      <c r="K13" s="135">
        <v>0</v>
      </c>
      <c r="L13" s="136">
        <v>1</v>
      </c>
      <c r="M13" s="137">
        <v>0</v>
      </c>
      <c r="N13" s="138">
        <v>0</v>
      </c>
      <c r="O13" s="139">
        <v>0</v>
      </c>
      <c r="P13" s="140">
        <v>0</v>
      </c>
      <c r="Q13" s="141">
        <v>0</v>
      </c>
      <c r="R13" s="327">
        <v>0</v>
      </c>
      <c r="S13" s="142">
        <v>0</v>
      </c>
      <c r="T13" s="328">
        <v>0</v>
      </c>
      <c r="U13" s="47">
        <f>SUM(G13:T13)*F13</f>
        <v>82.5</v>
      </c>
      <c r="V13" s="48">
        <f>SUM(G13:T13)*E13</f>
        <v>10</v>
      </c>
      <c r="W13" s="145">
        <f>SUM(G13:T13)</f>
        <v>1</v>
      </c>
      <c r="X13" s="146"/>
      <c r="Y13" s="146"/>
      <c r="Z13" s="145">
        <f>$W13*10</f>
        <v>10</v>
      </c>
      <c r="AA13" s="146"/>
      <c r="AB13" s="146"/>
      <c r="AC13" s="146"/>
      <c r="AD13" s="146"/>
      <c r="AE13" s="219"/>
      <c r="AF13" s="93">
        <v>1</v>
      </c>
      <c r="AG13" s="147">
        <v>9</v>
      </c>
      <c r="AH13" s="146"/>
      <c r="AI13" s="146"/>
      <c r="AJ13" s="146"/>
      <c r="AK13" s="146"/>
      <c r="AL13" s="146"/>
      <c r="AM13" s="146"/>
      <c r="AN13" s="146"/>
      <c r="AO13" s="146"/>
      <c r="AP13" s="146"/>
      <c r="AQ13" s="146"/>
      <c r="AR13" s="146"/>
      <c r="AS13" s="146"/>
      <c r="AT13" s="146"/>
      <c r="AU13" s="146"/>
      <c r="AV13" s="146"/>
      <c r="AW13" s="147">
        <v>10</v>
      </c>
      <c r="AX13" s="121"/>
      <c r="AY13" s="147">
        <f>IF(AF13="","",$W13*AF13)</f>
        <v>1</v>
      </c>
      <c r="AZ13" s="147">
        <f>IF(AG13="","",$W13*AG13)</f>
        <v>9</v>
      </c>
      <c r="BA13" t="s" s="148">
        <f>IF(AH13="","",$W13*AH13)</f>
      </c>
      <c r="BB13" t="s" s="148">
        <f>IF(AI13="","",$W13*AI13)</f>
      </c>
      <c r="BC13" t="s" s="148">
        <f>IF(AJ13="","",$W13*AJ13)</f>
      </c>
      <c r="BD13" t="s" s="148">
        <f>IF(AK13="","",$W13*AK13)</f>
      </c>
      <c r="BE13" t="s" s="148">
        <f>IF(AL13="","",$W13*AL13)</f>
      </c>
      <c r="BF13" t="s" s="148">
        <f>IF(AM13="","",$W13*AM13)</f>
      </c>
      <c r="BG13" t="s" s="148">
        <f>IF(AN13="","",$W13*AN13)</f>
      </c>
      <c r="BH13" t="s" s="148">
        <f>IF(AO13="","",$W13*AO13)</f>
      </c>
      <c r="BI13" t="s" s="148">
        <f>IF(AP13="","",$W13*AP13)</f>
      </c>
      <c r="BJ13" t="s" s="148">
        <f>IF(AQ13="","",$W13*AQ13)</f>
      </c>
      <c r="BK13" t="s" s="148">
        <f>IF(AR13="","",$W13*AR13)</f>
      </c>
      <c r="BL13" t="s" s="148">
        <f>IF(AS13="","",$W13*AS13)</f>
      </c>
      <c r="BM13" t="s" s="148">
        <f>IF(AT13="","",$W13*AT13)</f>
      </c>
      <c r="BN13" t="s" s="148">
        <f>IF(AU13="","",$W13*AU13)</f>
      </c>
      <c r="BO13" t="s" s="148">
        <f>IF(AV13="","",$W13*AV13)</f>
      </c>
      <c r="BP13" s="147">
        <f>IF(AW13="","",$W13*AW13)</f>
        <v>10</v>
      </c>
    </row>
    <row r="14" ht="16.5" customHeight="1">
      <c r="A14" t="s" s="153">
        <v>245</v>
      </c>
      <c r="B14" t="s" s="126">
        <v>65</v>
      </c>
      <c r="C14" s="261"/>
      <c r="D14" t="s" s="126">
        <v>244</v>
      </c>
      <c r="E14" s="215">
        <v>10</v>
      </c>
      <c r="F14" s="330">
        <v>95</v>
      </c>
      <c r="G14" s="131">
        <v>0</v>
      </c>
      <c r="H14" s="132">
        <v>0</v>
      </c>
      <c r="I14" s="133">
        <v>0</v>
      </c>
      <c r="J14" s="134">
        <v>0</v>
      </c>
      <c r="K14" s="135">
        <v>1</v>
      </c>
      <c r="L14" s="136"/>
      <c r="M14" s="137">
        <v>0</v>
      </c>
      <c r="N14" s="138">
        <v>0</v>
      </c>
      <c r="O14" s="139">
        <v>0</v>
      </c>
      <c r="P14" s="140">
        <v>0</v>
      </c>
      <c r="Q14" s="141">
        <v>0</v>
      </c>
      <c r="R14" s="327">
        <v>0</v>
      </c>
      <c r="S14" s="142">
        <v>0</v>
      </c>
      <c r="T14" s="328">
        <v>0</v>
      </c>
      <c r="U14" s="47">
        <f>SUM(G14:T14)*F14</f>
        <v>95</v>
      </c>
      <c r="V14" s="48">
        <f>SUM(G14:T14)*E14</f>
        <v>10</v>
      </c>
      <c r="W14" s="145">
        <f>SUM(G14:T14)</f>
        <v>1</v>
      </c>
      <c r="X14" s="146"/>
      <c r="Y14" s="146"/>
      <c r="Z14" s="146"/>
      <c r="AA14" s="145">
        <f>$W14*10</f>
        <v>10</v>
      </c>
      <c r="AB14" s="146"/>
      <c r="AC14" s="146"/>
      <c r="AD14" s="146"/>
      <c r="AE14" s="219"/>
      <c r="AF14" s="146"/>
      <c r="AG14" s="147">
        <v>4</v>
      </c>
      <c r="AH14" s="147">
        <v>6</v>
      </c>
      <c r="AI14" s="146"/>
      <c r="AJ14" s="146"/>
      <c r="AK14" s="146"/>
      <c r="AL14" s="146"/>
      <c r="AM14" s="146"/>
      <c r="AN14" s="146"/>
      <c r="AO14" s="146"/>
      <c r="AP14" s="146"/>
      <c r="AQ14" s="146"/>
      <c r="AR14" s="146"/>
      <c r="AS14" s="146"/>
      <c r="AT14" s="146"/>
      <c r="AU14" s="146"/>
      <c r="AV14" s="146"/>
      <c r="AW14" s="147">
        <v>10</v>
      </c>
      <c r="AX14" s="121"/>
      <c r="AY14" t="s" s="148">
        <f>IF(AF14="","",$W14*AF14)</f>
      </c>
      <c r="AZ14" s="147">
        <f>IF(AG14="","",$W14*AG14)</f>
        <v>4</v>
      </c>
      <c r="BA14" s="147">
        <f>IF(AH14="","",$W14*AH14)</f>
        <v>6</v>
      </c>
      <c r="BB14" t="s" s="148">
        <f>IF(AI14="","",$W14*AI14)</f>
      </c>
      <c r="BC14" t="s" s="148">
        <f>IF(AJ14="","",$W14*AJ14)</f>
      </c>
      <c r="BD14" t="s" s="148">
        <f>IF(AK14="","",$W14*AK14)</f>
      </c>
      <c r="BE14" t="s" s="148">
        <f>IF(AL14="","",$W14*AL14)</f>
      </c>
      <c r="BF14" t="s" s="148">
        <f>IF(AM14="","",$W14*AM14)</f>
      </c>
      <c r="BG14" t="s" s="148">
        <f>IF(AN14="","",$W14*AN14)</f>
      </c>
      <c r="BH14" t="s" s="148">
        <f>IF(AO14="","",$W14*AO14)</f>
      </c>
      <c r="BI14" t="s" s="148">
        <f>IF(AP14="","",$W14*AP14)</f>
      </c>
      <c r="BJ14" t="s" s="148">
        <f>IF(AQ14="","",$W14*AQ14)</f>
      </c>
      <c r="BK14" t="s" s="148">
        <f>IF(AR14="","",$W14*AR14)</f>
      </c>
      <c r="BL14" t="s" s="148">
        <f>IF(AS14="","",$W14*AS14)</f>
      </c>
      <c r="BM14" t="s" s="148">
        <f>IF(AT14="","",$W14*AT14)</f>
      </c>
      <c r="BN14" t="s" s="148">
        <f>IF(AU14="","",$W14*AU14)</f>
      </c>
      <c r="BO14" t="s" s="148">
        <f>IF(AV14="","",$W14*AV14)</f>
      </c>
      <c r="BP14" s="147">
        <f>IF(AW14="","",$W14*AW14)</f>
        <v>10</v>
      </c>
    </row>
    <row r="15" ht="17.25" customHeight="1">
      <c r="A15" t="s" s="153">
        <v>246</v>
      </c>
      <c r="B15" t="s" s="126">
        <v>65</v>
      </c>
      <c r="C15" s="331"/>
      <c r="D15" t="s" s="126">
        <v>244</v>
      </c>
      <c r="E15" s="215">
        <v>10</v>
      </c>
      <c r="F15" s="330">
        <v>90</v>
      </c>
      <c r="G15" s="131">
        <v>0</v>
      </c>
      <c r="H15" s="132">
        <v>0</v>
      </c>
      <c r="I15" s="133">
        <v>0</v>
      </c>
      <c r="J15" s="134">
        <v>1</v>
      </c>
      <c r="K15" s="135">
        <v>0</v>
      </c>
      <c r="L15" s="136">
        <v>0</v>
      </c>
      <c r="M15" s="137">
        <v>0</v>
      </c>
      <c r="N15" s="138">
        <v>0</v>
      </c>
      <c r="O15" s="139">
        <v>0</v>
      </c>
      <c r="P15" s="140">
        <v>0</v>
      </c>
      <c r="Q15" s="141">
        <v>0</v>
      </c>
      <c r="R15" s="327">
        <v>0</v>
      </c>
      <c r="S15" s="142">
        <v>0</v>
      </c>
      <c r="T15" s="328">
        <v>0</v>
      </c>
      <c r="U15" s="47">
        <f>SUM(G15:T15)*F15</f>
        <v>90</v>
      </c>
      <c r="V15" s="48">
        <f>SUM(G15:T15)*E15</f>
        <v>10</v>
      </c>
      <c r="W15" s="145">
        <f>SUM(G15:T15)</f>
        <v>1</v>
      </c>
      <c r="X15" s="146"/>
      <c r="Y15" s="146"/>
      <c r="Z15" s="146"/>
      <c r="AA15" s="145">
        <f>$W15*10</f>
        <v>10</v>
      </c>
      <c r="AB15" s="146"/>
      <c r="AC15" s="146"/>
      <c r="AD15" s="146"/>
      <c r="AE15" s="219"/>
      <c r="AF15" s="146"/>
      <c r="AG15" s="147">
        <v>10</v>
      </c>
      <c r="AH15" s="146"/>
      <c r="AI15" s="146"/>
      <c r="AJ15" s="146"/>
      <c r="AK15" s="146"/>
      <c r="AL15" s="146"/>
      <c r="AM15" s="146"/>
      <c r="AN15" s="146"/>
      <c r="AO15" s="146"/>
      <c r="AP15" s="146"/>
      <c r="AQ15" s="146"/>
      <c r="AR15" s="146"/>
      <c r="AS15" s="146"/>
      <c r="AT15" s="146"/>
      <c r="AU15" s="146"/>
      <c r="AV15" s="146"/>
      <c r="AW15" s="147">
        <v>10</v>
      </c>
      <c r="AX15" s="121"/>
      <c r="AY15" t="s" s="148">
        <f>IF(AF15="","",$W15*AF15)</f>
      </c>
      <c r="AZ15" s="147">
        <f>IF(AG15="","",$W15*AG15)</f>
        <v>10</v>
      </c>
      <c r="BA15" t="s" s="148">
        <f>IF(AH15="","",$W15*AH15)</f>
      </c>
      <c r="BB15" t="s" s="148">
        <f>IF(AI15="","",$W15*AI15)</f>
      </c>
      <c r="BC15" t="s" s="148">
        <f>IF(AJ15="","",$W15*AJ15)</f>
      </c>
      <c r="BD15" t="s" s="148">
        <f>IF(AK15="","",$W15*AK15)</f>
      </c>
      <c r="BE15" t="s" s="148">
        <f>IF(AL15="","",$W15*AL15)</f>
      </c>
      <c r="BF15" t="s" s="148">
        <f>IF(AM15="","",$W15*AM15)</f>
      </c>
      <c r="BG15" t="s" s="148">
        <f>IF(AN15="","",$W15*AN15)</f>
      </c>
      <c r="BH15" t="s" s="148">
        <f>IF(AO15="","",$W15*AO15)</f>
      </c>
      <c r="BI15" t="s" s="148">
        <f>IF(AP15="","",$W15*AP15)</f>
      </c>
      <c r="BJ15" t="s" s="148">
        <f>IF(AQ15="","",$W15*AQ15)</f>
      </c>
      <c r="BK15" t="s" s="148">
        <f>IF(AR15="","",$W15*AR15)</f>
      </c>
      <c r="BL15" t="s" s="148">
        <f>IF(AS15="","",$W15*AS15)</f>
      </c>
      <c r="BM15" t="s" s="148">
        <f>IF(AT15="","",$W15*AT15)</f>
      </c>
      <c r="BN15" t="s" s="148">
        <f>IF(AU15="","",$W15*AU15)</f>
      </c>
      <c r="BO15" t="s" s="148">
        <f>IF(AV15="","",$W15*AV15)</f>
      </c>
      <c r="BP15" s="147">
        <f>IF(AW15="","",$W15*AW15)</f>
        <v>10</v>
      </c>
    </row>
    <row r="16" ht="15.75" customHeight="1">
      <c r="A16" t="s" s="153">
        <v>247</v>
      </c>
      <c r="B16" t="s" s="126">
        <v>65</v>
      </c>
      <c r="C16" s="331"/>
      <c r="D16" t="s" s="126">
        <v>244</v>
      </c>
      <c r="E16" s="215">
        <v>10</v>
      </c>
      <c r="F16" s="330">
        <v>95</v>
      </c>
      <c r="G16" s="131">
        <v>1</v>
      </c>
      <c r="H16" s="132">
        <v>0</v>
      </c>
      <c r="I16" s="133">
        <v>0</v>
      </c>
      <c r="J16" s="134">
        <v>0</v>
      </c>
      <c r="K16" s="135">
        <v>0</v>
      </c>
      <c r="L16" s="136">
        <v>0</v>
      </c>
      <c r="M16" s="137">
        <v>1</v>
      </c>
      <c r="N16" s="138">
        <v>0</v>
      </c>
      <c r="O16" s="139">
        <v>0</v>
      </c>
      <c r="P16" s="140">
        <v>0</v>
      </c>
      <c r="Q16" s="141">
        <v>0</v>
      </c>
      <c r="R16" s="327">
        <v>0</v>
      </c>
      <c r="S16" s="142">
        <v>0</v>
      </c>
      <c r="T16" s="328">
        <v>0</v>
      </c>
      <c r="U16" s="47">
        <f>SUM(G16:T16)*F16</f>
        <v>190</v>
      </c>
      <c r="V16" s="48">
        <f>SUM(G16:T16)*E16</f>
        <v>20</v>
      </c>
      <c r="W16" s="145">
        <f>SUM(G16:T16)</f>
        <v>2</v>
      </c>
      <c r="X16" s="146"/>
      <c r="Y16" s="146"/>
      <c r="Z16" s="146"/>
      <c r="AA16" s="145">
        <f>$W16*10</f>
        <v>20</v>
      </c>
      <c r="AB16" s="146"/>
      <c r="AC16" s="146"/>
      <c r="AD16" s="146"/>
      <c r="AE16" s="219"/>
      <c r="AF16" s="146"/>
      <c r="AG16" s="147">
        <v>5</v>
      </c>
      <c r="AH16" s="147">
        <v>5</v>
      </c>
      <c r="AI16" s="146"/>
      <c r="AJ16" s="146"/>
      <c r="AK16" s="146"/>
      <c r="AL16" s="146"/>
      <c r="AM16" s="146"/>
      <c r="AN16" s="146"/>
      <c r="AO16" s="146"/>
      <c r="AP16" s="146"/>
      <c r="AQ16" s="146"/>
      <c r="AR16" s="146"/>
      <c r="AS16" s="146"/>
      <c r="AT16" s="146"/>
      <c r="AU16" s="146"/>
      <c r="AV16" s="146"/>
      <c r="AW16" s="147">
        <v>10</v>
      </c>
      <c r="AX16" s="121"/>
      <c r="AY16" t="s" s="148">
        <f>IF(AF16="","",$W16*AF16)</f>
      </c>
      <c r="AZ16" s="147">
        <f>IF(AG16="","",$W16*AG16)</f>
        <v>10</v>
      </c>
      <c r="BA16" s="147">
        <f>IF(AH16="","",$W16*AH16)</f>
        <v>10</v>
      </c>
      <c r="BB16" t="s" s="148">
        <f>IF(AI16="","",$W16*AI16)</f>
      </c>
      <c r="BC16" t="s" s="148">
        <f>IF(AJ16="","",$W16*AJ16)</f>
      </c>
      <c r="BD16" t="s" s="148">
        <f>IF(AK16="","",$W16*AK16)</f>
      </c>
      <c r="BE16" t="s" s="148">
        <f>IF(AL16="","",$W16*AL16)</f>
      </c>
      <c r="BF16" t="s" s="148">
        <f>IF(AM16="","",$W16*AM16)</f>
      </c>
      <c r="BG16" t="s" s="148">
        <f>IF(AN16="","",$W16*AN16)</f>
      </c>
      <c r="BH16" t="s" s="148">
        <f>IF(AO16="","",$W16*AO16)</f>
      </c>
      <c r="BI16" t="s" s="148">
        <f>IF(AP16="","",$W16*AP16)</f>
      </c>
      <c r="BJ16" t="s" s="148">
        <f>IF(AQ16="","",$W16*AQ16)</f>
      </c>
      <c r="BK16" t="s" s="148">
        <f>IF(AR16="","",$W16*AR16)</f>
      </c>
      <c r="BL16" t="s" s="148">
        <f>IF(AS16="","",$W16*AS16)</f>
      </c>
      <c r="BM16" t="s" s="148">
        <f>IF(AT16="","",$W16*AT16)</f>
      </c>
      <c r="BN16" t="s" s="148">
        <f>IF(AU16="","",$W16*AU16)</f>
      </c>
      <c r="BO16" t="s" s="148">
        <f>IF(AV16="","",$W16*AV16)</f>
      </c>
      <c r="BP16" s="147">
        <f>IF(AW16="","",$W16*AW16)</f>
        <v>20</v>
      </c>
    </row>
    <row r="17" ht="16.5" customHeight="1">
      <c r="A17" t="s" s="153">
        <v>248</v>
      </c>
      <c r="B17" t="s" s="126">
        <v>64</v>
      </c>
      <c r="C17" s="261"/>
      <c r="D17" t="s" s="126">
        <v>236</v>
      </c>
      <c r="E17" s="215">
        <v>10</v>
      </c>
      <c r="F17" s="330">
        <v>80</v>
      </c>
      <c r="G17" s="131">
        <v>0</v>
      </c>
      <c r="H17" s="132">
        <v>0</v>
      </c>
      <c r="I17" s="133">
        <v>0</v>
      </c>
      <c r="J17" s="134">
        <v>0</v>
      </c>
      <c r="K17" s="135">
        <v>0</v>
      </c>
      <c r="L17" s="136">
        <v>0</v>
      </c>
      <c r="M17" s="137">
        <v>0</v>
      </c>
      <c r="N17" s="138">
        <v>0</v>
      </c>
      <c r="O17" s="139">
        <v>0</v>
      </c>
      <c r="P17" s="140">
        <v>0</v>
      </c>
      <c r="Q17" s="141">
        <v>0</v>
      </c>
      <c r="R17" s="327">
        <v>0</v>
      </c>
      <c r="S17" s="142">
        <v>0</v>
      </c>
      <c r="T17" s="328">
        <v>0</v>
      </c>
      <c r="U17" s="47">
        <f>SUM(G17:T17)*F17</f>
        <v>0</v>
      </c>
      <c r="V17" s="48">
        <f>SUM(G17:T17)*E17</f>
        <v>0</v>
      </c>
      <c r="W17" s="145">
        <f>SUM(G17:T17)</f>
        <v>0</v>
      </c>
      <c r="X17" s="146"/>
      <c r="Y17" s="146"/>
      <c r="Z17" s="145">
        <f>$W17*10</f>
        <v>0</v>
      </c>
      <c r="AA17" s="146"/>
      <c r="AB17" s="146"/>
      <c r="AC17" s="146"/>
      <c r="AD17" s="146"/>
      <c r="AE17" s="219"/>
      <c r="AF17" s="146"/>
      <c r="AG17" s="147">
        <v>10</v>
      </c>
      <c r="AH17" s="146"/>
      <c r="AI17" s="146"/>
      <c r="AJ17" s="146"/>
      <c r="AK17" s="146"/>
      <c r="AL17" s="146"/>
      <c r="AM17" s="146"/>
      <c r="AN17" s="146"/>
      <c r="AO17" s="146"/>
      <c r="AP17" s="146"/>
      <c r="AQ17" s="146"/>
      <c r="AR17" s="146"/>
      <c r="AS17" s="146"/>
      <c r="AT17" s="146"/>
      <c r="AU17" s="146"/>
      <c r="AV17" s="146"/>
      <c r="AW17" s="147">
        <v>10</v>
      </c>
      <c r="AX17" s="121"/>
      <c r="AY17" t="s" s="148">
        <f>IF(AF17="","",$W17*AF17)</f>
      </c>
      <c r="AZ17" s="147">
        <f>IF(AG17="","",$W17*AG17)</f>
        <v>0</v>
      </c>
      <c r="BA17" t="s" s="148">
        <f>IF(AH17="","",$W17*AH17)</f>
      </c>
      <c r="BB17" t="s" s="148">
        <f>IF(AI17="","",$W17*AI17)</f>
      </c>
      <c r="BC17" t="s" s="148">
        <f>IF(AJ17="","",$W17*AJ17)</f>
      </c>
      <c r="BD17" t="s" s="148">
        <f>IF(AK17="","",$W17*AK17)</f>
      </c>
      <c r="BE17" t="s" s="148">
        <f>IF(AL17="","",$W17*AL17)</f>
      </c>
      <c r="BF17" t="s" s="148">
        <f>IF(AM17="","",$W17*AM17)</f>
      </c>
      <c r="BG17" t="s" s="148">
        <f>IF(AN17="","",$W17*AN17)</f>
      </c>
      <c r="BH17" t="s" s="148">
        <f>IF(AO17="","",$W17*AO17)</f>
      </c>
      <c r="BI17" t="s" s="148">
        <f>IF(AP17="","",$W17*AP17)</f>
      </c>
      <c r="BJ17" t="s" s="148">
        <f>IF(AQ17="","",$W17*AQ17)</f>
      </c>
      <c r="BK17" t="s" s="148">
        <f>IF(AR17="","",$W17*AR17)</f>
      </c>
      <c r="BL17" t="s" s="148">
        <f>IF(AS17="","",$W17*AS17)</f>
      </c>
      <c r="BM17" t="s" s="148">
        <f>IF(AT17="","",$W17*AT17)</f>
      </c>
      <c r="BN17" t="s" s="148">
        <f>IF(AU17="","",$W17*AU17)</f>
      </c>
      <c r="BO17" t="s" s="148">
        <f>IF(AV17="","",$W17*AV17)</f>
      </c>
      <c r="BP17" s="147">
        <f>IF(AW17="","",$W17*AW17)</f>
        <v>0</v>
      </c>
    </row>
    <row r="18" ht="15.75" customHeight="1">
      <c r="A18" t="s" s="153">
        <v>249</v>
      </c>
      <c r="B18" t="s" s="126">
        <v>65</v>
      </c>
      <c r="C18" s="261"/>
      <c r="D18" t="s" s="126">
        <v>236</v>
      </c>
      <c r="E18" s="215">
        <v>10</v>
      </c>
      <c r="F18" s="330">
        <v>90</v>
      </c>
      <c r="G18" s="131">
        <v>0</v>
      </c>
      <c r="H18" s="132">
        <v>0</v>
      </c>
      <c r="I18" s="133">
        <v>0</v>
      </c>
      <c r="J18" s="134">
        <v>0</v>
      </c>
      <c r="K18" s="135">
        <v>0</v>
      </c>
      <c r="L18" s="136">
        <v>0</v>
      </c>
      <c r="M18" s="137">
        <v>0</v>
      </c>
      <c r="N18" s="138">
        <v>0</v>
      </c>
      <c r="O18" s="139">
        <v>0</v>
      </c>
      <c r="P18" s="140">
        <v>1</v>
      </c>
      <c r="Q18" s="141">
        <v>0</v>
      </c>
      <c r="R18" s="327">
        <v>0</v>
      </c>
      <c r="S18" s="142">
        <v>0</v>
      </c>
      <c r="T18" s="328">
        <v>0</v>
      </c>
      <c r="U18" s="47">
        <f>SUM(G18:T18)*F18</f>
        <v>90</v>
      </c>
      <c r="V18" s="48">
        <f>SUM(G18:T18)*E18</f>
        <v>10</v>
      </c>
      <c r="W18" s="145">
        <f>SUM(G18:T18)</f>
        <v>1</v>
      </c>
      <c r="X18" s="146"/>
      <c r="Y18" s="146"/>
      <c r="Z18" s="146"/>
      <c r="AA18" s="145">
        <f>$W18*10</f>
        <v>10</v>
      </c>
      <c r="AB18" s="146"/>
      <c r="AC18" s="146"/>
      <c r="AD18" s="146"/>
      <c r="AE18" s="219"/>
      <c r="AF18" s="146"/>
      <c r="AG18" s="147">
        <v>2</v>
      </c>
      <c r="AH18" s="147">
        <v>8</v>
      </c>
      <c r="AI18" s="146"/>
      <c r="AJ18" s="146"/>
      <c r="AK18" s="146"/>
      <c r="AL18" s="146"/>
      <c r="AM18" s="146"/>
      <c r="AN18" s="146"/>
      <c r="AO18" s="146"/>
      <c r="AP18" s="146"/>
      <c r="AQ18" s="146"/>
      <c r="AR18" s="146"/>
      <c r="AS18" s="146"/>
      <c r="AT18" s="146"/>
      <c r="AU18" s="146"/>
      <c r="AV18" s="146"/>
      <c r="AW18" s="147">
        <v>10</v>
      </c>
      <c r="AX18" s="121"/>
      <c r="AY18" t="s" s="148">
        <f>IF(AF18="","",$W18*AF18)</f>
      </c>
      <c r="AZ18" s="147">
        <f>IF(AG18="","",$W18*AG18)</f>
        <v>2</v>
      </c>
      <c r="BA18" s="147">
        <f>IF(AH18="","",$W18*AH18)</f>
        <v>8</v>
      </c>
      <c r="BB18" t="s" s="148">
        <f>IF(AI18="","",$W18*AI18)</f>
      </c>
      <c r="BC18" t="s" s="148">
        <f>IF(AJ18="","",$W18*AJ18)</f>
      </c>
      <c r="BD18" t="s" s="148">
        <f>IF(AK18="","",$W18*AK18)</f>
      </c>
      <c r="BE18" t="s" s="148">
        <f>IF(AL18="","",$W18*AL18)</f>
      </c>
      <c r="BF18" t="s" s="148">
        <f>IF(AM18="","",$W18*AM18)</f>
      </c>
      <c r="BG18" t="s" s="148">
        <f>IF(AN18="","",$W18*AN18)</f>
      </c>
      <c r="BH18" t="s" s="148">
        <f>IF(AO18="","",$W18*AO18)</f>
      </c>
      <c r="BI18" t="s" s="148">
        <f>IF(AP18="","",$W18*AP18)</f>
      </c>
      <c r="BJ18" t="s" s="148">
        <f>IF(AQ18="","",$W18*AQ18)</f>
      </c>
      <c r="BK18" t="s" s="148">
        <f>IF(AR18="","",$W18*AR18)</f>
      </c>
      <c r="BL18" t="s" s="148">
        <f>IF(AS18="","",$W18*AS18)</f>
      </c>
      <c r="BM18" t="s" s="148">
        <f>IF(AT18="","",$W18*AT18)</f>
      </c>
      <c r="BN18" t="s" s="148">
        <f>IF(AU18="","",$W18*AU18)</f>
      </c>
      <c r="BO18" t="s" s="148">
        <f>IF(AV18="","",$W18*AV18)</f>
      </c>
      <c r="BP18" s="147">
        <f>IF(AW18="","",$W18*AW18)</f>
        <v>10</v>
      </c>
    </row>
    <row r="19" ht="17.25" customHeight="1">
      <c r="A19" t="s" s="153">
        <v>250</v>
      </c>
      <c r="B19" t="s" s="126">
        <v>251</v>
      </c>
      <c r="C19" s="261"/>
      <c r="D19" t="s" s="126">
        <v>236</v>
      </c>
      <c r="E19" s="215">
        <v>5</v>
      </c>
      <c r="F19" s="330">
        <v>90</v>
      </c>
      <c r="G19" s="131">
        <v>0</v>
      </c>
      <c r="H19" s="132">
        <v>0</v>
      </c>
      <c r="I19" s="133">
        <v>0</v>
      </c>
      <c r="J19" s="134">
        <v>0</v>
      </c>
      <c r="K19" s="135">
        <v>0</v>
      </c>
      <c r="L19" s="136">
        <v>0</v>
      </c>
      <c r="M19" s="137">
        <v>0</v>
      </c>
      <c r="N19" s="138">
        <v>0</v>
      </c>
      <c r="O19" s="139">
        <v>1</v>
      </c>
      <c r="P19" s="140">
        <v>0</v>
      </c>
      <c r="Q19" s="141">
        <v>0</v>
      </c>
      <c r="R19" s="327">
        <v>0</v>
      </c>
      <c r="S19" s="142">
        <v>0</v>
      </c>
      <c r="T19" s="328">
        <v>0</v>
      </c>
      <c r="U19" s="47">
        <f>SUM(G19:T19)*F19</f>
        <v>90</v>
      </c>
      <c r="V19" s="48">
        <f>SUM(G19:T19)*E19</f>
        <v>5</v>
      </c>
      <c r="W19" s="145">
        <f>SUM(G19:T19)</f>
        <v>1</v>
      </c>
      <c r="X19" s="146"/>
      <c r="Y19" s="146"/>
      <c r="Z19" s="146"/>
      <c r="AA19" s="145">
        <f>$W19*5</f>
        <v>5</v>
      </c>
      <c r="AB19" s="146"/>
      <c r="AC19" s="146"/>
      <c r="AD19" s="146"/>
      <c r="AE19" s="219"/>
      <c r="AF19" s="146"/>
      <c r="AG19" s="147">
        <v>4</v>
      </c>
      <c r="AH19" s="147">
        <v>1</v>
      </c>
      <c r="AI19" s="146"/>
      <c r="AJ19" s="146"/>
      <c r="AK19" s="146"/>
      <c r="AL19" s="146"/>
      <c r="AM19" s="146"/>
      <c r="AN19" s="146"/>
      <c r="AO19" s="146"/>
      <c r="AP19" s="146"/>
      <c r="AQ19" s="146"/>
      <c r="AR19" s="146"/>
      <c r="AS19" s="146"/>
      <c r="AT19" s="146"/>
      <c r="AU19" s="146"/>
      <c r="AV19" s="146"/>
      <c r="AW19" s="147">
        <v>10</v>
      </c>
      <c r="AX19" s="121"/>
      <c r="AY19" t="s" s="148">
        <f>IF(AF19="","",$W19*AF19)</f>
      </c>
      <c r="AZ19" s="147">
        <f>IF(AG19="","",$W19*AG19)</f>
        <v>4</v>
      </c>
      <c r="BA19" s="147">
        <f>IF(AH19="","",$W19*AH19)</f>
        <v>1</v>
      </c>
      <c r="BB19" t="s" s="148">
        <f>IF(AI19="","",$W19*AI19)</f>
      </c>
      <c r="BC19" t="s" s="148">
        <f>IF(AJ19="","",$W19*AJ19)</f>
      </c>
      <c r="BD19" t="s" s="148">
        <f>IF(AK19="","",$W19*AK19)</f>
      </c>
      <c r="BE19" t="s" s="148">
        <f>IF(AL19="","",$W19*AL19)</f>
      </c>
      <c r="BF19" t="s" s="148">
        <f>IF(AM19="","",$W19*AM19)</f>
      </c>
      <c r="BG19" t="s" s="148">
        <f>IF(AN19="","",$W19*AN19)</f>
      </c>
      <c r="BH19" t="s" s="148">
        <f>IF(AO19="","",$W19*AO19)</f>
      </c>
      <c r="BI19" t="s" s="148">
        <f>IF(AP19="","",$W19*AP19)</f>
      </c>
      <c r="BJ19" t="s" s="148">
        <f>IF(AQ19="","",$W19*AQ19)</f>
      </c>
      <c r="BK19" t="s" s="148">
        <f>IF(AR19="","",$W19*AR19)</f>
      </c>
      <c r="BL19" t="s" s="148">
        <f>IF(AS19="","",$W19*AS19)</f>
      </c>
      <c r="BM19" t="s" s="148">
        <f>IF(AT19="","",$W19*AT19)</f>
      </c>
      <c r="BN19" t="s" s="148">
        <f>IF(AU19="","",$W19*AU19)</f>
      </c>
      <c r="BO19" t="s" s="148">
        <f>IF(AV19="","",$W19*AV19)</f>
      </c>
      <c r="BP19" s="147">
        <f>IF(AW19="","",$W19*AW19)</f>
        <v>10</v>
      </c>
    </row>
    <row r="20" ht="17.25" customHeight="1">
      <c r="A20" t="s" s="153">
        <v>252</v>
      </c>
      <c r="B20" t="s" s="126">
        <v>253</v>
      </c>
      <c r="C20" s="261"/>
      <c r="D20" t="s" s="126">
        <v>236</v>
      </c>
      <c r="E20" s="215">
        <v>5</v>
      </c>
      <c r="F20" s="330">
        <v>80</v>
      </c>
      <c r="G20" s="131">
        <v>0</v>
      </c>
      <c r="H20" s="132">
        <v>0</v>
      </c>
      <c r="I20" s="133">
        <v>0</v>
      </c>
      <c r="J20" s="134">
        <v>0</v>
      </c>
      <c r="K20" s="135">
        <v>0</v>
      </c>
      <c r="L20" s="136">
        <v>0</v>
      </c>
      <c r="M20" s="137">
        <v>1</v>
      </c>
      <c r="N20" s="138">
        <v>0</v>
      </c>
      <c r="O20" s="139">
        <v>0</v>
      </c>
      <c r="P20" s="140">
        <v>0</v>
      </c>
      <c r="Q20" s="141">
        <v>0</v>
      </c>
      <c r="R20" s="327">
        <v>0</v>
      </c>
      <c r="S20" s="142">
        <v>0</v>
      </c>
      <c r="T20" s="328">
        <v>0</v>
      </c>
      <c r="U20" s="47">
        <f>SUM(G20:T20)*F20</f>
        <v>80</v>
      </c>
      <c r="V20" s="48">
        <f>SUM(G20:T20)*E20</f>
        <v>5</v>
      </c>
      <c r="W20" s="145">
        <f>SUM(G20:T20)</f>
        <v>1</v>
      </c>
      <c r="X20" s="146"/>
      <c r="Y20" s="146"/>
      <c r="Z20" s="146"/>
      <c r="AA20" s="145">
        <f>$W20*5</f>
        <v>5</v>
      </c>
      <c r="AB20" s="146"/>
      <c r="AC20" s="146"/>
      <c r="AD20" s="146"/>
      <c r="AE20" s="219"/>
      <c r="AF20" s="93">
        <v>3</v>
      </c>
      <c r="AG20" s="147">
        <v>2</v>
      </c>
      <c r="AH20" s="146"/>
      <c r="AI20" s="146"/>
      <c r="AJ20" s="146"/>
      <c r="AK20" s="146"/>
      <c r="AL20" s="146"/>
      <c r="AM20" s="146"/>
      <c r="AN20" s="146"/>
      <c r="AO20" s="146"/>
      <c r="AP20" s="146"/>
      <c r="AQ20" s="146"/>
      <c r="AR20" s="146"/>
      <c r="AS20" s="146"/>
      <c r="AT20" s="146"/>
      <c r="AU20" s="146"/>
      <c r="AV20" s="146"/>
      <c r="AW20" s="147">
        <v>10</v>
      </c>
      <c r="AX20" s="121"/>
      <c r="AY20" s="147">
        <f>IF(AF20="","",$W20*AF20)</f>
        <v>3</v>
      </c>
      <c r="AZ20" s="147">
        <f>IF(AG20="","",$W20*AG20)</f>
        <v>2</v>
      </c>
      <c r="BA20" t="s" s="148">
        <f>IF(AH20="","",$W20*AH20)</f>
      </c>
      <c r="BB20" t="s" s="148">
        <f>IF(AI20="","",$W20*AI20)</f>
      </c>
      <c r="BC20" t="s" s="148">
        <f>IF(AJ20="","",$W20*AJ20)</f>
      </c>
      <c r="BD20" t="s" s="148">
        <f>IF(AK20="","",$W20*AK20)</f>
      </c>
      <c r="BE20" t="s" s="148">
        <f>IF(AL20="","",$W20*AL20)</f>
      </c>
      <c r="BF20" t="s" s="148">
        <f>IF(AM20="","",$W20*AM20)</f>
      </c>
      <c r="BG20" t="s" s="148">
        <f>IF(AN20="","",$W20*AN20)</f>
      </c>
      <c r="BH20" t="s" s="148">
        <f>IF(AO20="","",$W20*AO20)</f>
      </c>
      <c r="BI20" t="s" s="148">
        <f>IF(AP20="","",$W20*AP20)</f>
      </c>
      <c r="BJ20" t="s" s="148">
        <f>IF(AQ20="","",$W20*AQ20)</f>
      </c>
      <c r="BK20" t="s" s="148">
        <f>IF(AR20="","",$W20*AR20)</f>
      </c>
      <c r="BL20" t="s" s="148">
        <f>IF(AS20="","",$W20*AS20)</f>
      </c>
      <c r="BM20" t="s" s="148">
        <f>IF(AT20="","",$W20*AT20)</f>
      </c>
      <c r="BN20" t="s" s="148">
        <f>IF(AU20="","",$W20*AU20)</f>
      </c>
      <c r="BO20" t="s" s="148">
        <f>IF(AV20="","",$W20*AV20)</f>
      </c>
      <c r="BP20" s="147">
        <f>IF(AW20="","",$W20*AW20)</f>
        <v>10</v>
      </c>
    </row>
    <row r="21" ht="15.75" customHeight="1">
      <c r="A21" t="s" s="153">
        <v>254</v>
      </c>
      <c r="B21" t="s" s="126">
        <v>251</v>
      </c>
      <c r="C21" s="261"/>
      <c r="D21" t="s" s="126">
        <v>236</v>
      </c>
      <c r="E21" s="215">
        <v>5</v>
      </c>
      <c r="F21" s="330">
        <v>105</v>
      </c>
      <c r="G21" s="131">
        <v>0</v>
      </c>
      <c r="H21" s="132">
        <v>0</v>
      </c>
      <c r="I21" s="133">
        <v>0</v>
      </c>
      <c r="J21" s="134">
        <v>0</v>
      </c>
      <c r="K21" s="135">
        <v>0</v>
      </c>
      <c r="L21" s="136">
        <v>0</v>
      </c>
      <c r="M21" s="137">
        <v>0</v>
      </c>
      <c r="N21" s="138">
        <v>0</v>
      </c>
      <c r="O21" s="139">
        <v>0</v>
      </c>
      <c r="P21" s="140">
        <v>0</v>
      </c>
      <c r="Q21" s="141">
        <v>0</v>
      </c>
      <c r="R21" s="327">
        <v>0</v>
      </c>
      <c r="S21" s="142">
        <v>0</v>
      </c>
      <c r="T21" s="328">
        <v>0</v>
      </c>
      <c r="U21" s="47">
        <f>SUM(G21:T21)*F21</f>
        <v>0</v>
      </c>
      <c r="V21" s="48">
        <f>SUM(G21:T21)*E21</f>
        <v>0</v>
      </c>
      <c r="W21" s="145">
        <f>SUM(G21:T21)</f>
        <v>0</v>
      </c>
      <c r="X21" s="146"/>
      <c r="Y21" s="146"/>
      <c r="Z21" s="146"/>
      <c r="AA21" s="145">
        <f>$W21*5</f>
        <v>0</v>
      </c>
      <c r="AB21" s="146"/>
      <c r="AC21" s="146"/>
      <c r="AD21" s="146"/>
      <c r="AE21" s="219"/>
      <c r="AF21" s="146"/>
      <c r="AG21" s="147">
        <v>2</v>
      </c>
      <c r="AH21" s="147">
        <v>3</v>
      </c>
      <c r="AI21" s="146"/>
      <c r="AJ21" s="146"/>
      <c r="AK21" s="146"/>
      <c r="AL21" s="146"/>
      <c r="AM21" s="146"/>
      <c r="AN21" s="146"/>
      <c r="AO21" s="146"/>
      <c r="AP21" s="146"/>
      <c r="AQ21" s="146"/>
      <c r="AR21" s="146"/>
      <c r="AS21" s="146"/>
      <c r="AT21" s="146"/>
      <c r="AU21" s="146"/>
      <c r="AV21" s="146"/>
      <c r="AW21" s="147">
        <v>12</v>
      </c>
      <c r="AX21" s="121"/>
      <c r="AY21" t="s" s="148">
        <f>IF(AF21="","",$W21*AF21)</f>
      </c>
      <c r="AZ21" s="147">
        <f>IF(AG21="","",$W21*AG21)</f>
        <v>0</v>
      </c>
      <c r="BA21" s="147">
        <f>IF(AH21="","",$W21*AH21)</f>
        <v>0</v>
      </c>
      <c r="BB21" t="s" s="148">
        <f>IF(AI21="","",$W21*AI21)</f>
      </c>
      <c r="BC21" t="s" s="148">
        <f>IF(AJ21="","",$W21*AJ21)</f>
      </c>
      <c r="BD21" t="s" s="148">
        <f>IF(AK21="","",$W21*AK21)</f>
      </c>
      <c r="BE21" t="s" s="148">
        <f>IF(AL21="","",$W21*AL21)</f>
      </c>
      <c r="BF21" t="s" s="148">
        <f>IF(AM21="","",$W21*AM21)</f>
      </c>
      <c r="BG21" t="s" s="148">
        <f>IF(AN21="","",$W21*AN21)</f>
      </c>
      <c r="BH21" t="s" s="148">
        <f>IF(AO21="","",$W21*AO21)</f>
      </c>
      <c r="BI21" t="s" s="148">
        <f>IF(AP21="","",$W21*AP21)</f>
      </c>
      <c r="BJ21" t="s" s="148">
        <f>IF(AQ21="","",$W21*AQ21)</f>
      </c>
      <c r="BK21" t="s" s="148">
        <f>IF(AR21="","",$W21*AR21)</f>
      </c>
      <c r="BL21" t="s" s="148">
        <f>IF(AS21="","",$W21*AS21)</f>
      </c>
      <c r="BM21" t="s" s="148">
        <f>IF(AT21="","",$W21*AT21)</f>
      </c>
      <c r="BN21" t="s" s="148">
        <f>IF(AU21="","",$W21*AU21)</f>
      </c>
      <c r="BO21" t="s" s="148">
        <f>IF(AV21="","",$W21*AV21)</f>
      </c>
      <c r="BP21" s="147">
        <f>IF(AW21="","",$W21*AW21)</f>
        <v>0</v>
      </c>
    </row>
    <row r="22" ht="16.5" customHeight="1">
      <c r="A22" t="s" s="153">
        <v>255</v>
      </c>
      <c r="B22" t="s" s="126">
        <v>66</v>
      </c>
      <c r="C22" s="261"/>
      <c r="D22" t="s" s="126">
        <v>236</v>
      </c>
      <c r="E22" s="215">
        <v>5</v>
      </c>
      <c r="F22" s="330">
        <v>100</v>
      </c>
      <c r="G22" s="131">
        <v>0</v>
      </c>
      <c r="H22" s="132">
        <v>0</v>
      </c>
      <c r="I22" s="133">
        <v>0</v>
      </c>
      <c r="J22" s="134">
        <v>0</v>
      </c>
      <c r="K22" s="135">
        <v>1</v>
      </c>
      <c r="L22" s="136">
        <v>0</v>
      </c>
      <c r="M22" s="137">
        <v>0</v>
      </c>
      <c r="N22" s="138">
        <v>0</v>
      </c>
      <c r="O22" s="139">
        <v>1</v>
      </c>
      <c r="P22" s="140">
        <v>0</v>
      </c>
      <c r="Q22" s="141">
        <v>0</v>
      </c>
      <c r="R22" s="327">
        <v>0</v>
      </c>
      <c r="S22" s="142">
        <v>0</v>
      </c>
      <c r="T22" s="328">
        <v>0</v>
      </c>
      <c r="U22" s="47">
        <f>SUM(G22:T22)*F22</f>
        <v>200</v>
      </c>
      <c r="V22" s="48">
        <f>SUM(G22:T22)*E22</f>
        <v>10</v>
      </c>
      <c r="W22" s="145">
        <f>SUM(G22:T22)</f>
        <v>2</v>
      </c>
      <c r="X22" s="146"/>
      <c r="Y22" s="146"/>
      <c r="Z22" s="146"/>
      <c r="AA22" s="146"/>
      <c r="AB22" s="145">
        <f>$W22*5</f>
        <v>10</v>
      </c>
      <c r="AC22" s="146"/>
      <c r="AD22" s="146"/>
      <c r="AE22" s="219"/>
      <c r="AF22" s="146"/>
      <c r="AG22" s="146"/>
      <c r="AH22" s="147">
        <v>5</v>
      </c>
      <c r="AI22" s="146"/>
      <c r="AJ22" s="146"/>
      <c r="AK22" s="146"/>
      <c r="AL22" s="146"/>
      <c r="AM22" s="146"/>
      <c r="AN22" s="146"/>
      <c r="AO22" s="146"/>
      <c r="AP22" s="146"/>
      <c r="AQ22" s="146"/>
      <c r="AR22" s="146"/>
      <c r="AS22" s="146"/>
      <c r="AT22" s="146"/>
      <c r="AU22" s="146"/>
      <c r="AV22" s="146"/>
      <c r="AW22" s="147">
        <v>5</v>
      </c>
      <c r="AX22" s="121"/>
      <c r="AY22" t="s" s="148">
        <f>IF(AF22="","",$W22*AF22)</f>
      </c>
      <c r="AZ22" t="s" s="148">
        <f>IF(AG22="","",$W22*AG22)</f>
      </c>
      <c r="BA22" s="147">
        <f>IF(AH22="","",$W22*AH22)</f>
        <v>10</v>
      </c>
      <c r="BB22" t="s" s="148">
        <f>IF(AI22="","",$W22*AI22)</f>
      </c>
      <c r="BC22" t="s" s="148">
        <f>IF(AJ22="","",$W22*AJ22)</f>
      </c>
      <c r="BD22" t="s" s="148">
        <f>IF(AK22="","",$W22*AK22)</f>
      </c>
      <c r="BE22" t="s" s="148">
        <f>IF(AL22="","",$W22*AL22)</f>
      </c>
      <c r="BF22" t="s" s="148">
        <f>IF(AM22="","",$W22*AM22)</f>
      </c>
      <c r="BG22" t="s" s="148">
        <f>IF(AN22="","",$W22*AN22)</f>
      </c>
      <c r="BH22" t="s" s="148">
        <f>IF(AO22="","",$W22*AO22)</f>
      </c>
      <c r="BI22" t="s" s="148">
        <f>IF(AP22="","",$W22*AP22)</f>
      </c>
      <c r="BJ22" t="s" s="148">
        <f>IF(AQ22="","",$W22*AQ22)</f>
      </c>
      <c r="BK22" t="s" s="148">
        <f>IF(AR22="","",$W22*AR22)</f>
      </c>
      <c r="BL22" t="s" s="148">
        <f>IF(AS22="","",$W22*AS22)</f>
      </c>
      <c r="BM22" t="s" s="148">
        <f>IF(AT22="","",$W22*AT22)</f>
      </c>
      <c r="BN22" t="s" s="148">
        <f>IF(AU22="","",$W22*AU22)</f>
      </c>
      <c r="BO22" t="s" s="148">
        <f>IF(AV22="","",$W22*AV22)</f>
      </c>
      <c r="BP22" s="147">
        <f>IF(AW22="","",$W22*AW22)</f>
        <v>10</v>
      </c>
    </row>
    <row r="23" ht="15.75" customHeight="1">
      <c r="A23" t="s" s="153">
        <v>256</v>
      </c>
      <c r="B23" t="s" s="126">
        <v>64</v>
      </c>
      <c r="C23" s="261"/>
      <c r="D23" t="s" s="126">
        <v>257</v>
      </c>
      <c r="E23" s="215">
        <v>10</v>
      </c>
      <c r="F23" s="330">
        <v>80</v>
      </c>
      <c r="G23" s="131">
        <v>0</v>
      </c>
      <c r="H23" s="132">
        <v>0</v>
      </c>
      <c r="I23" s="133">
        <v>0</v>
      </c>
      <c r="J23" s="134">
        <v>0</v>
      </c>
      <c r="K23" s="135">
        <v>0</v>
      </c>
      <c r="L23" s="136">
        <v>0</v>
      </c>
      <c r="M23" s="137">
        <v>0</v>
      </c>
      <c r="N23" s="138">
        <v>0</v>
      </c>
      <c r="O23" s="139">
        <v>0</v>
      </c>
      <c r="P23" s="140">
        <v>0</v>
      </c>
      <c r="Q23" s="141">
        <v>0</v>
      </c>
      <c r="R23" s="327">
        <v>0</v>
      </c>
      <c r="S23" s="142">
        <v>0</v>
      </c>
      <c r="T23" s="328">
        <v>0</v>
      </c>
      <c r="U23" s="47">
        <f>SUM(G23:T23)*F23</f>
        <v>0</v>
      </c>
      <c r="V23" s="48">
        <f>SUM(G23:T23)*E23</f>
        <v>0</v>
      </c>
      <c r="W23" s="145">
        <f>SUM(G23:T23)</f>
        <v>0</v>
      </c>
      <c r="X23" s="146"/>
      <c r="Y23" s="146"/>
      <c r="Z23" s="145">
        <f>$W23*10</f>
        <v>0</v>
      </c>
      <c r="AA23" s="146"/>
      <c r="AB23" s="146"/>
      <c r="AC23" s="146"/>
      <c r="AD23" s="146"/>
      <c r="AE23" s="219"/>
      <c r="AF23" s="93">
        <v>1</v>
      </c>
      <c r="AG23" s="147">
        <v>9</v>
      </c>
      <c r="AH23" s="146"/>
      <c r="AI23" s="146"/>
      <c r="AJ23" s="146"/>
      <c r="AK23" s="146"/>
      <c r="AL23" s="146"/>
      <c r="AM23" s="146"/>
      <c r="AN23" s="146"/>
      <c r="AO23" s="146"/>
      <c r="AP23" s="146"/>
      <c r="AQ23" s="146"/>
      <c r="AR23" s="146"/>
      <c r="AS23" s="146"/>
      <c r="AT23" s="146"/>
      <c r="AU23" s="146"/>
      <c r="AV23" s="146"/>
      <c r="AW23" s="147">
        <v>10</v>
      </c>
      <c r="AX23" s="121"/>
      <c r="AY23" s="147">
        <f>IF(AF23="","",$W23*AF23)</f>
        <v>0</v>
      </c>
      <c r="AZ23" s="147">
        <f>IF(AG23="","",$W23*AG23)</f>
        <v>0</v>
      </c>
      <c r="BA23" t="s" s="148">
        <f>IF(AH23="","",$W23*AH23)</f>
      </c>
      <c r="BB23" t="s" s="148">
        <f>IF(AI23="","",$W23*AI23)</f>
      </c>
      <c r="BC23" t="s" s="148">
        <f>IF(AJ23="","",$W23*AJ23)</f>
      </c>
      <c r="BD23" t="s" s="148">
        <f>IF(AK23="","",$W23*AK23)</f>
      </c>
      <c r="BE23" t="s" s="148">
        <f>IF(AL23="","",$W23*AL23)</f>
      </c>
      <c r="BF23" t="s" s="148">
        <f>IF(AM23="","",$W23*AM23)</f>
      </c>
      <c r="BG23" t="s" s="148">
        <f>IF(AN23="","",$W23*AN23)</f>
      </c>
      <c r="BH23" t="s" s="148">
        <f>IF(AO23="","",$W23*AO23)</f>
      </c>
      <c r="BI23" t="s" s="148">
        <f>IF(AP23="","",$W23*AP23)</f>
      </c>
      <c r="BJ23" t="s" s="148">
        <f>IF(AQ23="","",$W23*AQ23)</f>
      </c>
      <c r="BK23" t="s" s="148">
        <f>IF(AR23="","",$W23*AR23)</f>
      </c>
      <c r="BL23" t="s" s="148">
        <f>IF(AS23="","",$W23*AS23)</f>
      </c>
      <c r="BM23" t="s" s="148">
        <f>IF(AT23="","",$W23*AT23)</f>
      </c>
      <c r="BN23" t="s" s="148">
        <f>IF(AU23="","",$W23*AU23)</f>
      </c>
      <c r="BO23" t="s" s="148">
        <f>IF(AV23="","",$W23*AV23)</f>
      </c>
      <c r="BP23" s="147">
        <f>IF(AW23="","",$W23*AW23)</f>
        <v>0</v>
      </c>
    </row>
    <row r="24" ht="17.25" customHeight="1">
      <c r="A24" t="s" s="332">
        <v>258</v>
      </c>
      <c r="B24" t="s" s="126">
        <v>65</v>
      </c>
      <c r="C24" s="261"/>
      <c r="D24" t="s" s="126">
        <v>259</v>
      </c>
      <c r="E24" s="215">
        <v>10</v>
      </c>
      <c r="F24" s="330">
        <v>100</v>
      </c>
      <c r="G24" s="131">
        <v>0</v>
      </c>
      <c r="H24" s="132">
        <v>0</v>
      </c>
      <c r="I24" s="133">
        <v>0</v>
      </c>
      <c r="J24" s="134">
        <v>1</v>
      </c>
      <c r="K24" s="135">
        <v>0</v>
      </c>
      <c r="L24" s="136">
        <v>0</v>
      </c>
      <c r="M24" s="137">
        <v>0</v>
      </c>
      <c r="N24" s="138">
        <v>0</v>
      </c>
      <c r="O24" s="139">
        <v>0</v>
      </c>
      <c r="P24" s="140">
        <v>0</v>
      </c>
      <c r="Q24" s="141">
        <v>0</v>
      </c>
      <c r="R24" s="327">
        <v>1</v>
      </c>
      <c r="S24" s="142">
        <v>0</v>
      </c>
      <c r="T24" s="328">
        <v>0</v>
      </c>
      <c r="U24" s="47">
        <f>SUM(G24:T24)*F24</f>
        <v>200</v>
      </c>
      <c r="V24" s="48">
        <f>SUM(G24:T24)*E24</f>
        <v>20</v>
      </c>
      <c r="W24" s="145">
        <f>SUM(G24:T24)</f>
        <v>2</v>
      </c>
      <c r="X24" s="146"/>
      <c r="Y24" s="146"/>
      <c r="Z24" s="146"/>
      <c r="AA24" s="145">
        <f>$W24*10</f>
        <v>20</v>
      </c>
      <c r="AB24" s="146"/>
      <c r="AC24" s="146"/>
      <c r="AD24" s="146"/>
      <c r="AE24" s="219"/>
      <c r="AF24" s="146"/>
      <c r="AG24" s="146"/>
      <c r="AH24" s="147">
        <v>7</v>
      </c>
      <c r="AI24" s="147">
        <v>3</v>
      </c>
      <c r="AJ24" s="146"/>
      <c r="AK24" s="146"/>
      <c r="AL24" s="146"/>
      <c r="AM24" s="146"/>
      <c r="AN24" s="146"/>
      <c r="AO24" s="146"/>
      <c r="AP24" s="146"/>
      <c r="AQ24" s="146"/>
      <c r="AR24" s="146"/>
      <c r="AS24" s="146"/>
      <c r="AT24" s="146"/>
      <c r="AU24" s="146"/>
      <c r="AV24" s="146"/>
      <c r="AW24" s="147">
        <v>6</v>
      </c>
      <c r="AX24" s="121"/>
      <c r="AY24" t="s" s="148">
        <f>IF(AF24="","",$W24*AF24)</f>
      </c>
      <c r="AZ24" t="s" s="148">
        <f>IF(AG24="","",$W24*AG24)</f>
      </c>
      <c r="BA24" s="147">
        <f>IF(AH24="","",$W24*AH24)</f>
        <v>14</v>
      </c>
      <c r="BB24" s="147">
        <f>IF(AI24="","",$W24*AI24)</f>
        <v>6</v>
      </c>
      <c r="BC24" t="s" s="148">
        <f>IF(AJ24="","",$W24*AJ24)</f>
      </c>
      <c r="BD24" t="s" s="148">
        <f>IF(AK24="","",$W24*AK24)</f>
      </c>
      <c r="BE24" t="s" s="148">
        <f>IF(AL24="","",$W24*AL24)</f>
      </c>
      <c r="BF24" t="s" s="148">
        <f>IF(AM24="","",$W24*AM24)</f>
      </c>
      <c r="BG24" t="s" s="148">
        <f>IF(AN24="","",$W24*AN24)</f>
      </c>
      <c r="BH24" t="s" s="148">
        <f>IF(AO24="","",$W24*AO24)</f>
      </c>
      <c r="BI24" t="s" s="148">
        <f>IF(AP24="","",$W24*AP24)</f>
      </c>
      <c r="BJ24" t="s" s="148">
        <f>IF(AQ24="","",$W24*AQ24)</f>
      </c>
      <c r="BK24" t="s" s="148">
        <f>IF(AR24="","",$W24*AR24)</f>
      </c>
      <c r="BL24" t="s" s="148">
        <f>IF(AS24="","",$W24*AS24)</f>
      </c>
      <c r="BM24" t="s" s="148">
        <f>IF(AT24="","",$W24*AT24)</f>
      </c>
      <c r="BN24" t="s" s="148">
        <f>IF(AU24="","",$W24*AU24)</f>
      </c>
      <c r="BO24" t="s" s="148">
        <f>IF(AV24="","",$W24*AV24)</f>
      </c>
      <c r="BP24" s="147">
        <f>IF(AW24="","",$W24*AW24)</f>
        <v>12</v>
      </c>
    </row>
    <row r="25" ht="15.75" customHeight="1">
      <c r="A25" t="s" s="153">
        <v>260</v>
      </c>
      <c r="B25" t="s" s="126">
        <v>65</v>
      </c>
      <c r="C25" s="261"/>
      <c r="D25" t="s" s="126">
        <v>261</v>
      </c>
      <c r="E25" s="215">
        <v>10</v>
      </c>
      <c r="F25" s="330">
        <v>92.5</v>
      </c>
      <c r="G25" s="131">
        <v>1</v>
      </c>
      <c r="H25" s="132">
        <v>0</v>
      </c>
      <c r="I25" s="133">
        <v>0</v>
      </c>
      <c r="J25" s="134">
        <v>0</v>
      </c>
      <c r="K25" s="135">
        <v>1</v>
      </c>
      <c r="L25" s="136">
        <v>0</v>
      </c>
      <c r="M25" s="137">
        <v>0</v>
      </c>
      <c r="N25" s="138">
        <v>0</v>
      </c>
      <c r="O25" s="139">
        <v>0</v>
      </c>
      <c r="P25" s="140">
        <v>0</v>
      </c>
      <c r="Q25" s="141">
        <v>0</v>
      </c>
      <c r="R25" s="327">
        <v>0</v>
      </c>
      <c r="S25" s="142">
        <v>0</v>
      </c>
      <c r="T25" s="328">
        <v>0</v>
      </c>
      <c r="U25" s="47">
        <f>SUM(G25:T25)*F25</f>
        <v>185</v>
      </c>
      <c r="V25" s="48">
        <f>SUM(G25:T25)*E25</f>
        <v>20</v>
      </c>
      <c r="W25" s="145">
        <f>SUM(G25:T25)</f>
        <v>2</v>
      </c>
      <c r="X25" s="146"/>
      <c r="Y25" s="146"/>
      <c r="Z25" s="146"/>
      <c r="AA25" s="145">
        <f>$W25*10</f>
        <v>20</v>
      </c>
      <c r="AB25" s="146"/>
      <c r="AC25" s="146"/>
      <c r="AD25" s="146"/>
      <c r="AE25" s="219"/>
      <c r="AF25" s="146"/>
      <c r="AG25" s="146"/>
      <c r="AH25" s="147">
        <v>10</v>
      </c>
      <c r="AI25" s="146"/>
      <c r="AJ25" s="146"/>
      <c r="AK25" s="146"/>
      <c r="AL25" s="146"/>
      <c r="AM25" s="146"/>
      <c r="AN25" s="146"/>
      <c r="AO25" s="146"/>
      <c r="AP25" s="146"/>
      <c r="AQ25" s="146"/>
      <c r="AR25" s="146"/>
      <c r="AS25" s="146"/>
      <c r="AT25" s="146"/>
      <c r="AU25" s="146"/>
      <c r="AV25" s="146"/>
      <c r="AW25" s="147">
        <v>10</v>
      </c>
      <c r="AX25" s="121"/>
      <c r="AY25" t="s" s="148">
        <f>IF(AF25="","",$W25*AF25)</f>
      </c>
      <c r="AZ25" t="s" s="148">
        <f>IF(AG25="","",$W25*AG25)</f>
      </c>
      <c r="BA25" s="147">
        <f>IF(AH25="","",$W25*AH25)</f>
        <v>20</v>
      </c>
      <c r="BB25" t="s" s="148">
        <f>IF(AI25="","",$W25*AI25)</f>
      </c>
      <c r="BC25" t="s" s="148">
        <f>IF(AJ25="","",$W25*AJ25)</f>
      </c>
      <c r="BD25" t="s" s="148">
        <f>IF(AK25="","",$W25*AK25)</f>
      </c>
      <c r="BE25" t="s" s="148">
        <f>IF(AL25="","",$W25*AL25)</f>
      </c>
      <c r="BF25" t="s" s="148">
        <f>IF(AM25="","",$W25*AM25)</f>
      </c>
      <c r="BG25" t="s" s="148">
        <f>IF(AN25="","",$W25*AN25)</f>
      </c>
      <c r="BH25" t="s" s="148">
        <f>IF(AO25="","",$W25*AO25)</f>
      </c>
      <c r="BI25" t="s" s="148">
        <f>IF(AP25="","",$W25*AP25)</f>
      </c>
      <c r="BJ25" t="s" s="148">
        <f>IF(AQ25="","",$W25*AQ25)</f>
      </c>
      <c r="BK25" t="s" s="148">
        <f>IF(AR25="","",$W25*AR25)</f>
      </c>
      <c r="BL25" t="s" s="148">
        <f>IF(AS25="","",$W25*AS25)</f>
      </c>
      <c r="BM25" t="s" s="148">
        <f>IF(AT25="","",$W25*AT25)</f>
      </c>
      <c r="BN25" t="s" s="148">
        <f>IF(AU25="","",$W25*AU25)</f>
      </c>
      <c r="BO25" t="s" s="148">
        <f>IF(AV25="","",$W25*AV25)</f>
      </c>
      <c r="BP25" s="147">
        <f>IF(AW25="","",$W25*AW25)</f>
        <v>20</v>
      </c>
    </row>
    <row r="26" ht="16.5" customHeight="1">
      <c r="A26" t="s" s="153">
        <v>262</v>
      </c>
      <c r="B26" t="s" s="126">
        <v>122</v>
      </c>
      <c r="C26" s="261"/>
      <c r="D26" t="s" s="126">
        <v>261</v>
      </c>
      <c r="E26" s="215">
        <v>5</v>
      </c>
      <c r="F26" s="330">
        <v>85</v>
      </c>
      <c r="G26" s="131">
        <v>0</v>
      </c>
      <c r="H26" s="132">
        <v>0</v>
      </c>
      <c r="I26" s="133">
        <v>0</v>
      </c>
      <c r="J26" s="134">
        <v>0</v>
      </c>
      <c r="K26" s="135">
        <v>0</v>
      </c>
      <c r="L26" s="136">
        <v>0</v>
      </c>
      <c r="M26" s="137">
        <v>0</v>
      </c>
      <c r="N26" s="138">
        <v>0</v>
      </c>
      <c r="O26" s="139">
        <v>0</v>
      </c>
      <c r="P26" s="140">
        <v>0</v>
      </c>
      <c r="Q26" s="141">
        <v>0</v>
      </c>
      <c r="R26" s="327">
        <v>0</v>
      </c>
      <c r="S26" s="142">
        <v>0</v>
      </c>
      <c r="T26" s="328">
        <v>0</v>
      </c>
      <c r="U26" s="47">
        <f>SUM(G26:T26)*F26</f>
        <v>0</v>
      </c>
      <c r="V26" s="48">
        <f>SUM(G26:T26)*E26</f>
        <v>0</v>
      </c>
      <c r="W26" s="145">
        <f>SUM(G26:T26)</f>
        <v>0</v>
      </c>
      <c r="X26" s="146"/>
      <c r="Y26" s="146"/>
      <c r="Z26" s="146"/>
      <c r="AA26" s="145">
        <f>$W26*5</f>
        <v>0</v>
      </c>
      <c r="AB26" s="146"/>
      <c r="AC26" s="146"/>
      <c r="AD26" s="146"/>
      <c r="AE26" s="219"/>
      <c r="AF26" s="146"/>
      <c r="AG26" s="146"/>
      <c r="AH26" s="147">
        <v>5</v>
      </c>
      <c r="AI26" s="146"/>
      <c r="AJ26" s="146"/>
      <c r="AK26" s="146"/>
      <c r="AL26" s="146"/>
      <c r="AM26" s="146"/>
      <c r="AN26" s="146"/>
      <c r="AO26" s="146"/>
      <c r="AP26" s="146"/>
      <c r="AQ26" s="146"/>
      <c r="AR26" s="146"/>
      <c r="AS26" s="146"/>
      <c r="AT26" s="146"/>
      <c r="AU26" s="146"/>
      <c r="AV26" s="146"/>
      <c r="AW26" s="147">
        <v>5</v>
      </c>
      <c r="AX26" s="121"/>
      <c r="AY26" t="s" s="148">
        <f>IF(AF26="","",$W26*AF26)</f>
      </c>
      <c r="AZ26" t="s" s="148">
        <f>IF(AG26="","",$W26*AG26)</f>
      </c>
      <c r="BA26" s="147">
        <f>IF(AH26="","",$W26*AH26)</f>
        <v>0</v>
      </c>
      <c r="BB26" t="s" s="148">
        <f>IF(AI26="","",$W26*AI26)</f>
      </c>
      <c r="BC26" t="s" s="148">
        <f>IF(AJ26="","",$W26*AJ26)</f>
      </c>
      <c r="BD26" t="s" s="148">
        <f>IF(AK26="","",$W26*AK26)</f>
      </c>
      <c r="BE26" t="s" s="148">
        <f>IF(AL26="","",$W26*AL26)</f>
      </c>
      <c r="BF26" t="s" s="148">
        <f>IF(AM26="","",$W26*AM26)</f>
      </c>
      <c r="BG26" t="s" s="148">
        <f>IF(AN26="","",$W26*AN26)</f>
      </c>
      <c r="BH26" t="s" s="148">
        <f>IF(AO26="","",$W26*AO26)</f>
      </c>
      <c r="BI26" t="s" s="148">
        <f>IF(AP26="","",$W26*AP26)</f>
      </c>
      <c r="BJ26" t="s" s="148">
        <f>IF(AQ26="","",$W26*AQ26)</f>
      </c>
      <c r="BK26" t="s" s="148">
        <f>IF(AR26="","",$W26*AR26)</f>
      </c>
      <c r="BL26" t="s" s="148">
        <f>IF(AS26="","",$W26*AS26)</f>
      </c>
      <c r="BM26" t="s" s="148">
        <f>IF(AT26="","",$W26*AT26)</f>
      </c>
      <c r="BN26" t="s" s="148">
        <f>IF(AU26="","",$W26*AU26)</f>
      </c>
      <c r="BO26" t="s" s="148">
        <f>IF(AV26="","",$W26*AV26)</f>
      </c>
      <c r="BP26" s="147">
        <f>IF(AW26="","",$W26*AW26)</f>
        <v>0</v>
      </c>
    </row>
    <row r="27" ht="16.5" customHeight="1">
      <c r="A27" t="s" s="332">
        <v>263</v>
      </c>
      <c r="B27" t="s" s="126">
        <v>122</v>
      </c>
      <c r="C27" s="261"/>
      <c r="D27" t="s" s="126">
        <v>264</v>
      </c>
      <c r="E27" s="215">
        <v>5</v>
      </c>
      <c r="F27" s="330">
        <v>95</v>
      </c>
      <c r="G27" s="131">
        <v>0</v>
      </c>
      <c r="H27" s="132">
        <v>0</v>
      </c>
      <c r="I27" s="133">
        <v>0</v>
      </c>
      <c r="J27" s="134">
        <v>0</v>
      </c>
      <c r="K27" s="135">
        <v>0</v>
      </c>
      <c r="L27" s="136">
        <v>0</v>
      </c>
      <c r="M27" s="137">
        <v>0</v>
      </c>
      <c r="N27" s="138">
        <v>0</v>
      </c>
      <c r="O27" s="139">
        <v>0</v>
      </c>
      <c r="P27" s="140">
        <v>0</v>
      </c>
      <c r="Q27" s="141">
        <v>0</v>
      </c>
      <c r="R27" s="327">
        <v>0</v>
      </c>
      <c r="S27" s="142">
        <v>0</v>
      </c>
      <c r="T27" s="328">
        <v>0</v>
      </c>
      <c r="U27" s="47">
        <f>SUM(G27:T27)*F27</f>
        <v>0</v>
      </c>
      <c r="V27" s="48">
        <f>SUM(G27:T27)*E27</f>
        <v>0</v>
      </c>
      <c r="W27" s="145">
        <f>SUM(G27:T27)</f>
        <v>0</v>
      </c>
      <c r="X27" s="146"/>
      <c r="Y27" s="146"/>
      <c r="Z27" s="146"/>
      <c r="AA27" s="145">
        <f>$W27*5</f>
        <v>0</v>
      </c>
      <c r="AB27" s="146"/>
      <c r="AC27" s="146"/>
      <c r="AD27" s="146"/>
      <c r="AE27" s="219"/>
      <c r="AF27" s="146"/>
      <c r="AG27" s="146"/>
      <c r="AH27" s="147">
        <v>5</v>
      </c>
      <c r="AI27" s="146"/>
      <c r="AJ27" s="146"/>
      <c r="AK27" s="146"/>
      <c r="AL27" s="146"/>
      <c r="AM27" s="146"/>
      <c r="AN27" s="146"/>
      <c r="AO27" s="146"/>
      <c r="AP27" s="146"/>
      <c r="AQ27" s="146"/>
      <c r="AR27" s="146"/>
      <c r="AS27" s="146"/>
      <c r="AT27" s="146"/>
      <c r="AU27" s="146"/>
      <c r="AV27" s="146"/>
      <c r="AW27" s="147">
        <v>10</v>
      </c>
      <c r="AX27" s="121"/>
      <c r="AY27" t="s" s="148">
        <f>IF(AF27="","",$W27*AF27)</f>
      </c>
      <c r="AZ27" t="s" s="148">
        <f>IF(AG27="","",$W27*AG27)</f>
      </c>
      <c r="BA27" s="147">
        <f>IF(AH27="","",$W27*AH27)</f>
        <v>0</v>
      </c>
      <c r="BB27" t="s" s="148">
        <f>IF(AI27="","",$W27*AI27)</f>
      </c>
      <c r="BC27" t="s" s="148">
        <f>IF(AJ27="","",$W27*AJ27)</f>
      </c>
      <c r="BD27" t="s" s="148">
        <f>IF(AK27="","",$W27*AK27)</f>
      </c>
      <c r="BE27" t="s" s="148">
        <f>IF(AL27="","",$W27*AL27)</f>
      </c>
      <c r="BF27" t="s" s="148">
        <f>IF(AM27="","",$W27*AM27)</f>
      </c>
      <c r="BG27" t="s" s="148">
        <f>IF(AN27="","",$W27*AN27)</f>
      </c>
      <c r="BH27" t="s" s="148">
        <f>IF(AO27="","",$W27*AO27)</f>
      </c>
      <c r="BI27" t="s" s="148">
        <f>IF(AP27="","",$W27*AP27)</f>
      </c>
      <c r="BJ27" t="s" s="148">
        <f>IF(AQ27="","",$W27*AQ27)</f>
      </c>
      <c r="BK27" t="s" s="148">
        <f>IF(AR27="","",$W27*AR27)</f>
      </c>
      <c r="BL27" t="s" s="148">
        <f>IF(AS27="","",$W27*AS27)</f>
      </c>
      <c r="BM27" t="s" s="148">
        <f>IF(AT27="","",$W27*AT27)</f>
      </c>
      <c r="BN27" t="s" s="148">
        <f>IF(AU27="","",$W27*AU27)</f>
      </c>
      <c r="BO27" t="s" s="148">
        <f>IF(AV27="","",$W27*AV27)</f>
      </c>
      <c r="BP27" s="147">
        <f>IF(AW27="","",$W27*AW27)</f>
        <v>0</v>
      </c>
    </row>
    <row r="28" ht="21" customHeight="1">
      <c r="A28" t="s" s="153">
        <v>265</v>
      </c>
      <c r="B28" t="s" s="126">
        <v>65</v>
      </c>
      <c r="C28" s="154"/>
      <c r="D28" t="s" s="126">
        <v>266</v>
      </c>
      <c r="E28" s="215">
        <v>5</v>
      </c>
      <c r="F28" s="330">
        <v>165</v>
      </c>
      <c r="G28" s="131">
        <v>0</v>
      </c>
      <c r="H28" s="132">
        <v>0</v>
      </c>
      <c r="I28" s="133">
        <v>0</v>
      </c>
      <c r="J28" s="134">
        <v>0</v>
      </c>
      <c r="K28" s="135">
        <v>0</v>
      </c>
      <c r="L28" s="136">
        <v>0</v>
      </c>
      <c r="M28" s="137">
        <v>0</v>
      </c>
      <c r="N28" s="138">
        <v>0</v>
      </c>
      <c r="O28" s="139">
        <v>0</v>
      </c>
      <c r="P28" s="140">
        <v>0</v>
      </c>
      <c r="Q28" s="141">
        <v>0</v>
      </c>
      <c r="R28" s="327">
        <v>0</v>
      </c>
      <c r="S28" s="142">
        <v>0</v>
      </c>
      <c r="T28" s="328">
        <v>0</v>
      </c>
      <c r="U28" s="47">
        <f>SUM(G28:T28)*F28</f>
        <v>0</v>
      </c>
      <c r="V28" s="48">
        <f>SUM(G28:T28)*E28</f>
        <v>0</v>
      </c>
      <c r="W28" s="145">
        <f>SUM(G28:T28)</f>
        <v>0</v>
      </c>
      <c r="X28" s="146"/>
      <c r="Y28" s="146"/>
      <c r="Z28" s="146"/>
      <c r="AA28" s="145">
        <f>$W28*5</f>
        <v>0</v>
      </c>
      <c r="AB28" s="146"/>
      <c r="AC28" s="146"/>
      <c r="AD28" s="146"/>
      <c r="AE28" s="219"/>
      <c r="AF28" s="146"/>
      <c r="AG28" s="146"/>
      <c r="AH28" s="146"/>
      <c r="AI28" s="146"/>
      <c r="AJ28" s="147">
        <v>2</v>
      </c>
      <c r="AK28" s="146"/>
      <c r="AL28" s="147">
        <v>3</v>
      </c>
      <c r="AM28" s="146"/>
      <c r="AN28" s="146"/>
      <c r="AO28" s="146"/>
      <c r="AP28" s="146"/>
      <c r="AQ28" s="146"/>
      <c r="AR28" s="146"/>
      <c r="AS28" s="146"/>
      <c r="AT28" s="146"/>
      <c r="AU28" s="146"/>
      <c r="AV28" s="146"/>
      <c r="AW28" s="147">
        <v>15</v>
      </c>
      <c r="AX28" s="121"/>
      <c r="AY28" t="s" s="148">
        <f>IF(AF28="","",$W28*AF28)</f>
      </c>
      <c r="AZ28" t="s" s="148">
        <f>IF(AG28="","",$W28*AG28)</f>
      </c>
      <c r="BA28" t="s" s="148">
        <f>IF(AH28="","",$W28*AH28)</f>
      </c>
      <c r="BB28" t="s" s="148">
        <f>IF(AI28="","",$W28*AI28)</f>
      </c>
      <c r="BC28" s="147">
        <f>IF(AJ28="","",$W28*AJ28)</f>
        <v>0</v>
      </c>
      <c r="BD28" t="s" s="148">
        <f>IF(AK28="","",$W28*AK28)</f>
      </c>
      <c r="BE28" s="147">
        <f>IF(AL28="","",$W28*AL28)</f>
        <v>0</v>
      </c>
      <c r="BF28" t="s" s="148">
        <f>IF(AM28="","",$W28*AM28)</f>
      </c>
      <c r="BG28" t="s" s="148">
        <f>IF(AN28="","",$W28*AN28)</f>
      </c>
      <c r="BH28" t="s" s="148">
        <f>IF(AO28="","",$W28*AO28)</f>
      </c>
      <c r="BI28" t="s" s="148">
        <f>IF(AP28="","",$W28*AP28)</f>
      </c>
      <c r="BJ28" t="s" s="148">
        <f>IF(AQ28="","",$W28*AQ28)</f>
      </c>
      <c r="BK28" t="s" s="148">
        <f>IF(AR28="","",$W28*AR28)</f>
      </c>
      <c r="BL28" t="s" s="148">
        <f>IF(AS28="","",$W28*AS28)</f>
      </c>
      <c r="BM28" t="s" s="148">
        <f>IF(AT28="","",$W28*AT28)</f>
      </c>
      <c r="BN28" t="s" s="148">
        <f>IF(AU28="","",$W28*AU28)</f>
      </c>
      <c r="BO28" t="s" s="148">
        <f>IF(AV28="","",$W28*AV28)</f>
      </c>
      <c r="BP28" s="147">
        <f>IF(AW28="","",$W28*AW28)</f>
        <v>0</v>
      </c>
    </row>
    <row r="29" ht="21" customHeight="1">
      <c r="A29" t="s" s="153">
        <v>267</v>
      </c>
      <c r="B29" t="s" s="126">
        <v>64</v>
      </c>
      <c r="C29" s="154"/>
      <c r="D29" t="s" s="126">
        <v>266</v>
      </c>
      <c r="E29" s="215">
        <v>10</v>
      </c>
      <c r="F29" s="330">
        <v>150</v>
      </c>
      <c r="G29" s="131">
        <v>0</v>
      </c>
      <c r="H29" s="132">
        <v>0</v>
      </c>
      <c r="I29" s="133">
        <v>0</v>
      </c>
      <c r="J29" s="134">
        <v>0</v>
      </c>
      <c r="K29" s="135">
        <v>0</v>
      </c>
      <c r="L29" s="136">
        <v>0</v>
      </c>
      <c r="M29" s="137">
        <v>0</v>
      </c>
      <c r="N29" s="138">
        <v>0</v>
      </c>
      <c r="O29" s="139">
        <v>0</v>
      </c>
      <c r="P29" s="140">
        <v>0</v>
      </c>
      <c r="Q29" s="141">
        <v>0</v>
      </c>
      <c r="R29" s="327">
        <v>0</v>
      </c>
      <c r="S29" s="142">
        <v>0</v>
      </c>
      <c r="T29" s="328">
        <v>0</v>
      </c>
      <c r="U29" s="47">
        <f>SUM(G29:T29)*F29</f>
        <v>0</v>
      </c>
      <c r="V29" s="48">
        <f>SUM(G29:T29)*E29</f>
        <v>0</v>
      </c>
      <c r="W29" s="145">
        <f>SUM(G29:T29)</f>
        <v>0</v>
      </c>
      <c r="X29" s="146"/>
      <c r="Y29" s="146"/>
      <c r="Z29" s="145">
        <f>W29*10</f>
        <v>0</v>
      </c>
      <c r="AA29" s="146"/>
      <c r="AB29" s="146"/>
      <c r="AC29" s="146"/>
      <c r="AD29" s="146"/>
      <c r="AE29" s="219"/>
      <c r="AF29" s="146"/>
      <c r="AG29" s="146"/>
      <c r="AH29" s="146"/>
      <c r="AI29" s="147">
        <v>6</v>
      </c>
      <c r="AJ29" s="146"/>
      <c r="AK29" s="147">
        <v>5</v>
      </c>
      <c r="AL29" s="146"/>
      <c r="AM29" s="146"/>
      <c r="AN29" s="146"/>
      <c r="AO29" s="146"/>
      <c r="AP29" s="146"/>
      <c r="AQ29" s="146"/>
      <c r="AR29" s="146"/>
      <c r="AS29" s="146"/>
      <c r="AT29" s="146"/>
      <c r="AU29" s="146"/>
      <c r="AV29" s="146"/>
      <c r="AW29" s="147">
        <v>30</v>
      </c>
      <c r="AX29" s="121"/>
      <c r="AY29" t="s" s="148">
        <f>IF(AF29="","",$W29*AF29)</f>
      </c>
      <c r="AZ29" t="s" s="148">
        <f>IF(AG29="","",$W29*AG29)</f>
      </c>
      <c r="BA29" t="s" s="148">
        <f>IF(AH29="","",$W29*AH29)</f>
      </c>
      <c r="BB29" s="147">
        <f>IF(AI29="","",$W29*AI29)</f>
        <v>0</v>
      </c>
      <c r="BC29" t="s" s="148">
        <f>IF(AJ29="","",$W29*AJ29)</f>
      </c>
      <c r="BD29" s="147">
        <f>IF(AK29="","",$W29*AK29)</f>
        <v>0</v>
      </c>
      <c r="BE29" t="s" s="148">
        <f>IF(AL29="","",$W29*AL29)</f>
      </c>
      <c r="BF29" t="s" s="148">
        <f>IF(AM29="","",$W29*AM29)</f>
      </c>
      <c r="BG29" t="s" s="148">
        <f>IF(AN29="","",$W29*AN29)</f>
      </c>
      <c r="BH29" t="s" s="148">
        <f>IF(AO29="","",$W29*AO29)</f>
      </c>
      <c r="BI29" t="s" s="148">
        <f>IF(AP29="","",$W29*AP29)</f>
      </c>
      <c r="BJ29" t="s" s="148">
        <f>IF(AQ29="","",$W29*AQ29)</f>
      </c>
      <c r="BK29" t="s" s="148">
        <f>IF(AR29="","",$W29*AR29)</f>
      </c>
      <c r="BL29" t="s" s="148">
        <f>IF(AS29="","",$W29*AS29)</f>
      </c>
      <c r="BM29" t="s" s="148">
        <f>IF(AT29="","",$W29*AT29)</f>
      </c>
      <c r="BN29" t="s" s="148">
        <f>IF(AU29="","",$W29*AU29)</f>
      </c>
      <c r="BO29" t="s" s="148">
        <f>IF(AV29="","",$W29*AV29)</f>
      </c>
      <c r="BP29" s="147">
        <f>IF(AW29="","",$W29*AW29)</f>
        <v>0</v>
      </c>
    </row>
    <row r="30" ht="21" customHeight="1">
      <c r="A30" t="s" s="153">
        <v>268</v>
      </c>
      <c r="B30" t="s" s="126">
        <v>63</v>
      </c>
      <c r="C30" s="154"/>
      <c r="D30" t="s" s="126">
        <v>144</v>
      </c>
      <c r="E30" s="215">
        <v>10</v>
      </c>
      <c r="F30" s="330">
        <v>60</v>
      </c>
      <c r="G30" s="131">
        <v>0</v>
      </c>
      <c r="H30" s="132">
        <v>0</v>
      </c>
      <c r="I30" s="133">
        <v>0</v>
      </c>
      <c r="J30" s="134">
        <v>0</v>
      </c>
      <c r="K30" s="135">
        <v>0</v>
      </c>
      <c r="L30" s="136"/>
      <c r="M30" s="137">
        <v>0</v>
      </c>
      <c r="N30" s="138">
        <v>0</v>
      </c>
      <c r="O30" s="139"/>
      <c r="P30" s="140">
        <v>0</v>
      </c>
      <c r="Q30" s="141">
        <v>0</v>
      </c>
      <c r="R30" s="327">
        <v>0</v>
      </c>
      <c r="S30" s="142">
        <v>0</v>
      </c>
      <c r="T30" s="328">
        <v>0</v>
      </c>
      <c r="U30" s="47">
        <f>SUM(G30:T30)*F30</f>
        <v>0</v>
      </c>
      <c r="V30" s="48">
        <f>SUM(G30:T30)*E30</f>
        <v>0</v>
      </c>
      <c r="W30" s="145">
        <f>SUM(G30:T30)</f>
        <v>0</v>
      </c>
      <c r="X30" s="146"/>
      <c r="Y30" s="145">
        <f>W30*10</f>
        <v>0</v>
      </c>
      <c r="Z30" s="146"/>
      <c r="AA30" s="146"/>
      <c r="AB30" s="146"/>
      <c r="AC30" s="146"/>
      <c r="AD30" s="146"/>
      <c r="AE30" s="329">
        <v>10</v>
      </c>
      <c r="AF30" s="146"/>
      <c r="AG30" s="147">
        <v>5</v>
      </c>
      <c r="AH30" s="147">
        <v>5</v>
      </c>
      <c r="AI30" s="146"/>
      <c r="AJ30" s="146"/>
      <c r="AK30" s="146"/>
      <c r="AL30" s="146"/>
      <c r="AM30" s="146"/>
      <c r="AN30" s="146"/>
      <c r="AO30" s="146"/>
      <c r="AP30" s="146"/>
      <c r="AQ30" s="146"/>
      <c r="AR30" s="146"/>
      <c r="AS30" s="146"/>
      <c r="AT30" s="146"/>
      <c r="AU30" s="146"/>
      <c r="AV30" s="146"/>
      <c r="AW30" s="147">
        <v>10</v>
      </c>
      <c r="AX30" s="121"/>
      <c r="AY30" t="s" s="148">
        <f>IF(AF30="","",$W30*AF30)</f>
      </c>
      <c r="AZ30" s="147">
        <f>IF(AG30="","",$W30*AG30)</f>
        <v>0</v>
      </c>
      <c r="BA30" s="147">
        <f>IF(AH30="","",$W30*AH30)</f>
        <v>0</v>
      </c>
      <c r="BB30" t="s" s="148">
        <f>IF(AI30="","",$W30*AI30)</f>
      </c>
      <c r="BC30" t="s" s="148">
        <f>IF(AJ30="","",$W30*AJ30)</f>
      </c>
      <c r="BD30" t="s" s="148">
        <f>IF(AK30="","",$W30*AK30)</f>
      </c>
      <c r="BE30" t="s" s="148">
        <f>IF(AL30="","",$W30*AL30)</f>
      </c>
      <c r="BF30" t="s" s="148">
        <f>IF(AM30="","",$W30*AM30)</f>
      </c>
      <c r="BG30" t="s" s="148">
        <f>IF(AN30="","",$W30*AN30)</f>
      </c>
      <c r="BH30" t="s" s="148">
        <f>IF(AO30="","",$W30*AO30)</f>
      </c>
      <c r="BI30" t="s" s="148">
        <f>IF(AP30="","",$W30*AP30)</f>
      </c>
      <c r="BJ30" t="s" s="148">
        <f>IF(AQ30="","",$W30*AQ30)</f>
      </c>
      <c r="BK30" t="s" s="148">
        <f>IF(AR30="","",$W30*AR30)</f>
      </c>
      <c r="BL30" t="s" s="148">
        <f>IF(AS30="","",$W30*AS30)</f>
      </c>
      <c r="BM30" t="s" s="148">
        <f>IF(AT30="","",$W30*AT30)</f>
      </c>
      <c r="BN30" t="s" s="148">
        <f>IF(AU30="","",$W30*AU30)</f>
      </c>
      <c r="BO30" t="s" s="148">
        <f>IF(AV30="","",$W30*AV30)</f>
      </c>
      <c r="BP30" s="147">
        <f>IF(AW30="","",$W30*AW30)</f>
        <v>0</v>
      </c>
    </row>
    <row r="31" ht="21" customHeight="1">
      <c r="A31" t="s" s="153">
        <v>269</v>
      </c>
      <c r="B31" t="s" s="126">
        <v>66</v>
      </c>
      <c r="C31" s="154"/>
      <c r="D31" t="s" s="126">
        <v>270</v>
      </c>
      <c r="E31" s="215">
        <v>1</v>
      </c>
      <c r="F31" s="330">
        <v>95</v>
      </c>
      <c r="G31" s="131">
        <v>0</v>
      </c>
      <c r="H31" s="132">
        <v>0</v>
      </c>
      <c r="I31" s="133">
        <v>0</v>
      </c>
      <c r="J31" s="134">
        <v>0</v>
      </c>
      <c r="K31" s="135">
        <v>0</v>
      </c>
      <c r="L31" s="136">
        <v>0</v>
      </c>
      <c r="M31" s="137">
        <v>0</v>
      </c>
      <c r="N31" s="138">
        <v>0</v>
      </c>
      <c r="O31" s="139">
        <v>0</v>
      </c>
      <c r="P31" s="140">
        <v>0</v>
      </c>
      <c r="Q31" s="141">
        <v>0</v>
      </c>
      <c r="R31" s="327">
        <v>0</v>
      </c>
      <c r="S31" s="142">
        <v>0</v>
      </c>
      <c r="T31" s="328">
        <v>0</v>
      </c>
      <c r="U31" s="47">
        <f>SUM(G31:T31)*F31</f>
        <v>0</v>
      </c>
      <c r="V31" s="48">
        <f>SUM(G31:T31)*E31</f>
        <v>0</v>
      </c>
      <c r="W31" s="145">
        <f>SUM(G31:T31)</f>
        <v>0</v>
      </c>
      <c r="X31" s="146"/>
      <c r="Y31" s="146"/>
      <c r="Z31" s="146"/>
      <c r="AA31" s="146"/>
      <c r="AB31" s="145">
        <f>W31*1</f>
        <v>0</v>
      </c>
      <c r="AC31" s="146"/>
      <c r="AD31" s="146"/>
      <c r="AE31" s="219"/>
      <c r="AF31" s="146"/>
      <c r="AG31" s="146"/>
      <c r="AH31" s="146"/>
      <c r="AI31" s="146"/>
      <c r="AJ31" s="146"/>
      <c r="AK31" s="146"/>
      <c r="AL31" s="146"/>
      <c r="AM31" s="146"/>
      <c r="AN31" s="146"/>
      <c r="AO31" s="146"/>
      <c r="AP31" s="146"/>
      <c r="AQ31" s="146"/>
      <c r="AR31" s="146"/>
      <c r="AS31" s="146"/>
      <c r="AT31" s="146"/>
      <c r="AU31" s="146"/>
      <c r="AV31" s="146"/>
      <c r="AW31" s="147">
        <v>6</v>
      </c>
      <c r="AX31" s="121"/>
      <c r="AY31" t="s" s="148">
        <f>IF(AF31="","",$W31*AF31)</f>
      </c>
      <c r="AZ31" t="s" s="148">
        <f>IF(AG31="","",$W31*AG31)</f>
      </c>
      <c r="BA31" t="s" s="148">
        <f>IF(AH31="","",$W31*AH31)</f>
      </c>
      <c r="BB31" t="s" s="148">
        <f>IF(AI31="","",$W31*AI31)</f>
      </c>
      <c r="BC31" t="s" s="148">
        <f>IF(AJ31="","",$W31*AJ31)</f>
      </c>
      <c r="BD31" t="s" s="148">
        <f>IF(AK31="","",$W31*AK31)</f>
      </c>
      <c r="BE31" t="s" s="148">
        <f>IF(AL31="","",$W31*AL31)</f>
      </c>
      <c r="BF31" t="s" s="148">
        <f>IF(AM31="","",$W31*AM31)</f>
      </c>
      <c r="BG31" t="s" s="148">
        <f>IF(AN31="","",$W31*AN31)</f>
      </c>
      <c r="BH31" t="s" s="148">
        <f>IF(AO31="","",$W31*AO31)</f>
      </c>
      <c r="BI31" t="s" s="148">
        <f>IF(AP31="","",$W31*AP31)</f>
      </c>
      <c r="BJ31" t="s" s="148">
        <f>IF(AQ31="","",$W31*AQ31)</f>
      </c>
      <c r="BK31" t="s" s="148">
        <f>IF(AR31="","",$W31*AR31)</f>
      </c>
      <c r="BL31" t="s" s="148">
        <f>IF(AS31="","",$W31*AS31)</f>
      </c>
      <c r="BM31" t="s" s="148">
        <f>IF(AT31="","",$W31*AT31)</f>
      </c>
      <c r="BN31" t="s" s="148">
        <f>IF(AU31="","",$W31*AU31)</f>
      </c>
      <c r="BO31" t="s" s="148">
        <f>IF(AV31="","",$W31*AV31)</f>
      </c>
      <c r="BP31" s="147">
        <f>IF(AW31="","",$W31*AW31)</f>
        <v>0</v>
      </c>
    </row>
    <row r="32" ht="21" customHeight="1">
      <c r="A32" t="s" s="153">
        <v>271</v>
      </c>
      <c r="B32" t="s" s="126">
        <v>66</v>
      </c>
      <c r="C32" s="154"/>
      <c r="D32" t="s" s="126">
        <v>270</v>
      </c>
      <c r="E32" s="215">
        <v>1</v>
      </c>
      <c r="F32" s="330">
        <v>97.5</v>
      </c>
      <c r="G32" s="131">
        <v>0</v>
      </c>
      <c r="H32" s="132">
        <v>0</v>
      </c>
      <c r="I32" s="133">
        <v>0</v>
      </c>
      <c r="J32" s="134">
        <v>0</v>
      </c>
      <c r="K32" s="135">
        <v>0</v>
      </c>
      <c r="L32" s="136">
        <v>0</v>
      </c>
      <c r="M32" s="137">
        <v>0</v>
      </c>
      <c r="N32" s="138">
        <v>0</v>
      </c>
      <c r="O32" s="139">
        <v>0</v>
      </c>
      <c r="P32" s="140">
        <v>0</v>
      </c>
      <c r="Q32" s="141">
        <v>0</v>
      </c>
      <c r="R32" s="327">
        <v>0</v>
      </c>
      <c r="S32" s="142">
        <v>0</v>
      </c>
      <c r="T32" s="328">
        <v>0</v>
      </c>
      <c r="U32" s="47">
        <f>SUM(G32:T32)*F32</f>
        <v>0</v>
      </c>
      <c r="V32" s="48">
        <f>SUM(G32:T32)*E32</f>
        <v>0</v>
      </c>
      <c r="W32" s="145">
        <f>SUM(G32:T32)</f>
        <v>0</v>
      </c>
      <c r="X32" s="146"/>
      <c r="Y32" s="146"/>
      <c r="Z32" s="146"/>
      <c r="AA32" s="146"/>
      <c r="AB32" s="145">
        <f>W32*1</f>
        <v>0</v>
      </c>
      <c r="AC32" s="146"/>
      <c r="AD32" s="146"/>
      <c r="AE32" s="219"/>
      <c r="AF32" s="146"/>
      <c r="AG32" s="146"/>
      <c r="AH32" s="146"/>
      <c r="AI32" s="146"/>
      <c r="AJ32" s="146"/>
      <c r="AK32" s="146"/>
      <c r="AL32" s="146"/>
      <c r="AM32" s="146"/>
      <c r="AN32" s="146"/>
      <c r="AO32" s="146"/>
      <c r="AP32" s="146"/>
      <c r="AQ32" s="146"/>
      <c r="AR32" s="146"/>
      <c r="AS32" s="146"/>
      <c r="AT32" s="146"/>
      <c r="AU32" s="146"/>
      <c r="AV32" s="146"/>
      <c r="AW32" s="147">
        <v>6</v>
      </c>
      <c r="AX32" s="121"/>
      <c r="AY32" t="s" s="148">
        <f>IF(AF32="","",$W32*AF32)</f>
      </c>
      <c r="AZ32" t="s" s="148">
        <f>IF(AG32="","",$W32*AG32)</f>
      </c>
      <c r="BA32" t="s" s="148">
        <f>IF(AH32="","",$W32*AH32)</f>
      </c>
      <c r="BB32" t="s" s="148">
        <f>IF(AI32="","",$W32*AI32)</f>
      </c>
      <c r="BC32" t="s" s="148">
        <f>IF(AJ32="","",$W32*AJ32)</f>
      </c>
      <c r="BD32" t="s" s="148">
        <f>IF(AK32="","",$W32*AK32)</f>
      </c>
      <c r="BE32" t="s" s="148">
        <f>IF(AL32="","",$W32*AL32)</f>
      </c>
      <c r="BF32" t="s" s="148">
        <f>IF(AM32="","",$W32*AM32)</f>
      </c>
      <c r="BG32" t="s" s="148">
        <f>IF(AN32="","",$W32*AN32)</f>
      </c>
      <c r="BH32" t="s" s="148">
        <f>IF(AO32="","",$W32*AO32)</f>
      </c>
      <c r="BI32" t="s" s="148">
        <f>IF(AP32="","",$W32*AP32)</f>
      </c>
      <c r="BJ32" t="s" s="148">
        <f>IF(AQ32="","",$W32*AQ32)</f>
      </c>
      <c r="BK32" t="s" s="148">
        <f>IF(AR32="","",$W32*AR32)</f>
      </c>
      <c r="BL32" t="s" s="148">
        <f>IF(AS32="","",$W32*AS32)</f>
      </c>
      <c r="BM32" t="s" s="148">
        <f>IF(AT32="","",$W32*AT32)</f>
      </c>
      <c r="BN32" t="s" s="148">
        <f>IF(AU32="","",$W32*AU32)</f>
      </c>
      <c r="BO32" t="s" s="148">
        <f>IF(AV32="","",$W32*AV32)</f>
      </c>
      <c r="BP32" s="147">
        <f>IF(AW32="","",$W32*AW32)</f>
        <v>0</v>
      </c>
    </row>
    <row r="33" ht="21" customHeight="1">
      <c r="A33" t="s" s="153">
        <v>272</v>
      </c>
      <c r="B33" t="s" s="126">
        <v>66</v>
      </c>
      <c r="C33" s="154"/>
      <c r="D33" t="s" s="126">
        <v>270</v>
      </c>
      <c r="E33" s="215">
        <v>1</v>
      </c>
      <c r="F33" s="330">
        <v>100</v>
      </c>
      <c r="G33" s="131">
        <v>0</v>
      </c>
      <c r="H33" s="132">
        <v>0</v>
      </c>
      <c r="I33" s="133">
        <v>0</v>
      </c>
      <c r="J33" s="134">
        <v>0</v>
      </c>
      <c r="K33" s="135">
        <v>0</v>
      </c>
      <c r="L33" s="136">
        <v>0</v>
      </c>
      <c r="M33" s="137">
        <v>0</v>
      </c>
      <c r="N33" s="138">
        <v>0</v>
      </c>
      <c r="O33" s="139">
        <v>0</v>
      </c>
      <c r="P33" s="140">
        <v>0</v>
      </c>
      <c r="Q33" s="141">
        <v>0</v>
      </c>
      <c r="R33" s="327">
        <v>0</v>
      </c>
      <c r="S33" s="142">
        <v>0</v>
      </c>
      <c r="T33" s="328">
        <v>0</v>
      </c>
      <c r="U33" s="47">
        <f>SUM(G33:T33)*F33</f>
        <v>0</v>
      </c>
      <c r="V33" s="48">
        <f>SUM(G33:T33)*E33</f>
        <v>0</v>
      </c>
      <c r="W33" s="145">
        <f>SUM(G33:T33)</f>
        <v>0</v>
      </c>
      <c r="X33" s="146"/>
      <c r="Y33" s="146"/>
      <c r="Z33" s="146"/>
      <c r="AA33" s="146"/>
      <c r="AB33" s="145">
        <f>W33*1</f>
        <v>0</v>
      </c>
      <c r="AC33" s="146"/>
      <c r="AD33" s="146"/>
      <c r="AE33" s="219"/>
      <c r="AF33" s="146"/>
      <c r="AG33" s="146"/>
      <c r="AH33" s="146"/>
      <c r="AI33" s="146"/>
      <c r="AJ33" s="146"/>
      <c r="AK33" s="146"/>
      <c r="AL33" s="146"/>
      <c r="AM33" s="146"/>
      <c r="AN33" s="146"/>
      <c r="AO33" s="146"/>
      <c r="AP33" s="146"/>
      <c r="AQ33" s="146"/>
      <c r="AR33" s="146"/>
      <c r="AS33" s="146"/>
      <c r="AT33" s="146"/>
      <c r="AU33" s="146"/>
      <c r="AV33" s="146"/>
      <c r="AW33" s="147">
        <v>6</v>
      </c>
      <c r="AX33" s="121"/>
      <c r="AY33" t="s" s="148">
        <f>IF(AF33="","",$W33*AF33)</f>
      </c>
      <c r="AZ33" t="s" s="148">
        <f>IF(AG33="","",$W33*AG33)</f>
      </c>
      <c r="BA33" t="s" s="148">
        <f>IF(AH33="","",$W33*AH33)</f>
      </c>
      <c r="BB33" t="s" s="148">
        <f>IF(AI33="","",$W33*AI33)</f>
      </c>
      <c r="BC33" t="s" s="148">
        <f>IF(AJ33="","",$W33*AJ33)</f>
      </c>
      <c r="BD33" t="s" s="148">
        <f>IF(AK33="","",$W33*AK33)</f>
      </c>
      <c r="BE33" t="s" s="148">
        <f>IF(AL33="","",$W33*AL33)</f>
      </c>
      <c r="BF33" t="s" s="148">
        <f>IF(AM33="","",$W33*AM33)</f>
      </c>
      <c r="BG33" t="s" s="148">
        <f>IF(AN33="","",$W33*AN33)</f>
      </c>
      <c r="BH33" t="s" s="148">
        <f>IF(AO33="","",$W33*AO33)</f>
      </c>
      <c r="BI33" t="s" s="148">
        <f>IF(AP33="","",$W33*AP33)</f>
      </c>
      <c r="BJ33" t="s" s="148">
        <f>IF(AQ33="","",$W33*AQ33)</f>
      </c>
      <c r="BK33" t="s" s="148">
        <f>IF(AR33="","",$W33*AR33)</f>
      </c>
      <c r="BL33" t="s" s="148">
        <f>IF(AS33="","",$W33*AS33)</f>
      </c>
      <c r="BM33" t="s" s="148">
        <f>IF(AT33="","",$W33*AT33)</f>
      </c>
      <c r="BN33" t="s" s="148">
        <f>IF(AU33="","",$W33*AU33)</f>
      </c>
      <c r="BO33" t="s" s="148">
        <f>IF(AV33="","",$W33*AV33)</f>
      </c>
      <c r="BP33" s="147">
        <f>IF(AW33="","",$W33*AW33)</f>
        <v>0</v>
      </c>
    </row>
    <row r="34" ht="21" customHeight="1">
      <c r="A34" t="s" s="153">
        <v>273</v>
      </c>
      <c r="B34" t="s" s="126">
        <v>64</v>
      </c>
      <c r="C34" s="154"/>
      <c r="D34" t="s" s="126">
        <v>274</v>
      </c>
      <c r="E34" s="215">
        <v>10</v>
      </c>
      <c r="F34" s="330">
        <v>60</v>
      </c>
      <c r="G34" s="131">
        <v>0</v>
      </c>
      <c r="H34" s="132">
        <v>0</v>
      </c>
      <c r="I34" s="133">
        <v>0</v>
      </c>
      <c r="J34" s="134">
        <v>3</v>
      </c>
      <c r="K34" s="135">
        <v>0</v>
      </c>
      <c r="L34" s="136">
        <v>0</v>
      </c>
      <c r="M34" s="137">
        <v>6</v>
      </c>
      <c r="N34" s="138">
        <v>0</v>
      </c>
      <c r="O34" s="139">
        <v>1</v>
      </c>
      <c r="P34" s="140">
        <v>0</v>
      </c>
      <c r="Q34" s="141">
        <v>0</v>
      </c>
      <c r="R34" s="327">
        <v>0</v>
      </c>
      <c r="S34" s="142">
        <v>0</v>
      </c>
      <c r="T34" s="328">
        <v>0</v>
      </c>
      <c r="U34" s="47">
        <f>SUM(G34:T34)*F34</f>
        <v>600</v>
      </c>
      <c r="V34" s="48">
        <f>SUM(G34:T34)*E34</f>
        <v>100</v>
      </c>
      <c r="W34" s="145">
        <f>SUM(G34:T34)</f>
        <v>10</v>
      </c>
      <c r="X34" s="146"/>
      <c r="Y34" s="146"/>
      <c r="Z34" s="145">
        <f>W34*10</f>
        <v>100</v>
      </c>
      <c r="AA34" s="146"/>
      <c r="AB34" s="146"/>
      <c r="AC34" s="146"/>
      <c r="AD34" s="146"/>
      <c r="AE34" s="219"/>
      <c r="AF34" s="146"/>
      <c r="AG34" s="146"/>
      <c r="AH34" s="146"/>
      <c r="AI34" s="146"/>
      <c r="AJ34" s="146"/>
      <c r="AK34" s="146"/>
      <c r="AL34" s="146"/>
      <c r="AM34" s="146"/>
      <c r="AN34" s="146"/>
      <c r="AO34" s="146"/>
      <c r="AP34" s="146"/>
      <c r="AQ34" s="146"/>
      <c r="AR34" s="146"/>
      <c r="AS34" s="146"/>
      <c r="AT34" s="146"/>
      <c r="AU34" s="146"/>
      <c r="AV34" s="146"/>
      <c r="AW34" s="147">
        <v>20</v>
      </c>
      <c r="AX34" s="121"/>
      <c r="AY34" t="s" s="148">
        <f>IF(AF34="","",$W34*AF34)</f>
      </c>
      <c r="AZ34" t="s" s="148">
        <f>IF(AG34="","",$W34*AG34)</f>
      </c>
      <c r="BA34" t="s" s="148">
        <f>IF(AH34="","",$W34*AH34)</f>
      </c>
      <c r="BB34" t="s" s="148">
        <f>IF(AI34="","",$W34*AI34)</f>
      </c>
      <c r="BC34" t="s" s="148">
        <f>IF(AJ34="","",$W34*AJ34)</f>
      </c>
      <c r="BD34" t="s" s="148">
        <f>IF(AK34="","",$W34*AK34)</f>
      </c>
      <c r="BE34" t="s" s="148">
        <f>IF(AL34="","",$W34*AL34)</f>
      </c>
      <c r="BF34" t="s" s="148">
        <f>IF(AM34="","",$W34*AM34)</f>
      </c>
      <c r="BG34" t="s" s="148">
        <f>IF(AN34="","",$W34*AN34)</f>
      </c>
      <c r="BH34" t="s" s="148">
        <f>IF(AO34="","",$W34*AO34)</f>
      </c>
      <c r="BI34" t="s" s="148">
        <f>IF(AP34="","",$W34*AP34)</f>
      </c>
      <c r="BJ34" t="s" s="148">
        <f>IF(AQ34="","",$W34*AQ34)</f>
      </c>
      <c r="BK34" t="s" s="148">
        <f>IF(AR34="","",$W34*AR34)</f>
      </c>
      <c r="BL34" t="s" s="148">
        <f>IF(AS34="","",$W34*AS34)</f>
      </c>
      <c r="BM34" t="s" s="148">
        <f>IF(AT34="","",$W34*AT34)</f>
      </c>
      <c r="BN34" t="s" s="148">
        <f>IF(AU34="","",$W34*AU34)</f>
      </c>
      <c r="BO34" t="s" s="148">
        <f>IF(AV34="","",$W34*AV34)</f>
      </c>
      <c r="BP34" s="147">
        <f>IF(AW34="","",$W34*AW34)</f>
        <v>200</v>
      </c>
    </row>
    <row r="35" ht="21" customHeight="1">
      <c r="A35" t="s" s="153">
        <v>275</v>
      </c>
      <c r="B35" t="s" s="126">
        <v>65</v>
      </c>
      <c r="C35" s="154"/>
      <c r="D35" t="s" s="126">
        <v>183</v>
      </c>
      <c r="E35" s="215">
        <v>5</v>
      </c>
      <c r="F35" s="330">
        <v>130</v>
      </c>
      <c r="G35" s="131">
        <v>0</v>
      </c>
      <c r="H35" s="132">
        <v>0</v>
      </c>
      <c r="I35" s="133">
        <v>0</v>
      </c>
      <c r="J35" s="134">
        <v>4</v>
      </c>
      <c r="K35" s="135">
        <v>2</v>
      </c>
      <c r="L35" s="136">
        <v>0</v>
      </c>
      <c r="M35" s="137">
        <v>0</v>
      </c>
      <c r="N35" s="138">
        <v>0</v>
      </c>
      <c r="O35" s="139">
        <v>1</v>
      </c>
      <c r="P35" s="140">
        <v>0</v>
      </c>
      <c r="Q35" s="141">
        <v>1</v>
      </c>
      <c r="R35" s="327">
        <v>0</v>
      </c>
      <c r="S35" s="142">
        <v>0</v>
      </c>
      <c r="T35" s="328">
        <v>0</v>
      </c>
      <c r="U35" s="47">
        <f>SUM(G35:T35)*F35</f>
        <v>1040</v>
      </c>
      <c r="V35" s="48">
        <f>SUM(G35:T35)*E35</f>
        <v>40</v>
      </c>
      <c r="W35" s="145">
        <f>SUM(G35:T35)</f>
        <v>8</v>
      </c>
      <c r="X35" s="146"/>
      <c r="Y35" s="146"/>
      <c r="Z35" s="146"/>
      <c r="AA35" s="145">
        <f>W35*5</f>
        <v>40</v>
      </c>
      <c r="AB35" s="146"/>
      <c r="AC35" s="146"/>
      <c r="AD35" s="146"/>
      <c r="AE35" s="219"/>
      <c r="AF35" s="146"/>
      <c r="AG35" s="146"/>
      <c r="AH35" s="146"/>
      <c r="AI35" s="147">
        <v>3</v>
      </c>
      <c r="AJ35" s="147">
        <v>2</v>
      </c>
      <c r="AK35" s="146"/>
      <c r="AL35" s="146"/>
      <c r="AM35" s="146"/>
      <c r="AN35" s="146"/>
      <c r="AO35" s="146"/>
      <c r="AP35" s="146"/>
      <c r="AQ35" s="146"/>
      <c r="AR35" s="146"/>
      <c r="AS35" s="146"/>
      <c r="AT35" s="146"/>
      <c r="AU35" s="146"/>
      <c r="AV35" s="146"/>
      <c r="AW35" s="147">
        <v>10</v>
      </c>
      <c r="AX35" s="121"/>
      <c r="AY35" t="s" s="148">
        <f>IF(AF35="","",$W35*AF35)</f>
      </c>
      <c r="AZ35" t="s" s="148">
        <f>IF(AG35="","",$W35*AG35)</f>
      </c>
      <c r="BA35" t="s" s="148">
        <f>IF(AH35="","",$W35*AH35)</f>
      </c>
      <c r="BB35" s="147">
        <f>IF(AI35="","",$W35*AI35)</f>
        <v>24</v>
      </c>
      <c r="BC35" s="147">
        <f>IF(AJ35="","",$W35*AJ35)</f>
        <v>16</v>
      </c>
      <c r="BD35" t="s" s="148">
        <f>IF(AK35="","",$W35*AK35)</f>
      </c>
      <c r="BE35" t="s" s="148">
        <f>IF(AL35="","",$W35*AL35)</f>
      </c>
      <c r="BF35" t="s" s="148">
        <f>IF(AM35="","",$W35*AM35)</f>
      </c>
      <c r="BG35" t="s" s="148">
        <f>IF(AN35="","",$W35*AN35)</f>
      </c>
      <c r="BH35" t="s" s="148">
        <f>IF(AO35="","",$W35*AO35)</f>
      </c>
      <c r="BI35" t="s" s="148">
        <f>IF(AP35="","",$W35*AP35)</f>
      </c>
      <c r="BJ35" t="s" s="148">
        <f>IF(AQ35="","",$W35*AQ35)</f>
      </c>
      <c r="BK35" t="s" s="148">
        <f>IF(AR35="","",$W35*AR35)</f>
      </c>
      <c r="BL35" t="s" s="148">
        <f>IF(AS35="","",$W35*AS35)</f>
      </c>
      <c r="BM35" t="s" s="148">
        <f>IF(AT35="","",$W35*AT35)</f>
      </c>
      <c r="BN35" t="s" s="148">
        <f>IF(AU35="","",$W35*AU35)</f>
      </c>
      <c r="BO35" t="s" s="148">
        <f>IF(AV35="","",$W35*AV35)</f>
      </c>
      <c r="BP35" s="147">
        <f>IF(AW35="","",$W35*AW35)</f>
        <v>80</v>
      </c>
    </row>
    <row r="36" ht="16.5" customHeight="1">
      <c r="A36" t="s" s="152">
        <v>276</v>
      </c>
      <c r="B36" t="s" s="126">
        <v>67</v>
      </c>
      <c r="C36" s="154"/>
      <c r="D36" t="s" s="126">
        <v>183</v>
      </c>
      <c r="E36" s="215">
        <v>1</v>
      </c>
      <c r="F36" s="330">
        <v>75</v>
      </c>
      <c r="G36" s="131">
        <v>0</v>
      </c>
      <c r="H36" s="132">
        <v>0</v>
      </c>
      <c r="I36" s="133">
        <v>0</v>
      </c>
      <c r="J36" s="134">
        <v>1</v>
      </c>
      <c r="K36" s="135">
        <v>0</v>
      </c>
      <c r="L36" s="136">
        <v>0</v>
      </c>
      <c r="M36" s="137">
        <v>1</v>
      </c>
      <c r="N36" s="138">
        <v>0</v>
      </c>
      <c r="O36" s="139">
        <v>0</v>
      </c>
      <c r="P36" s="140">
        <v>0</v>
      </c>
      <c r="Q36" s="141">
        <v>0</v>
      </c>
      <c r="R36" s="327">
        <v>0</v>
      </c>
      <c r="S36" s="142">
        <v>0</v>
      </c>
      <c r="T36" s="328">
        <v>0</v>
      </c>
      <c r="U36" s="47">
        <f>SUM(G36:T36)*F36</f>
        <v>150</v>
      </c>
      <c r="V36" s="48">
        <f>SUM(G36:T36)*E36</f>
        <v>2</v>
      </c>
      <c r="W36" s="145">
        <f>SUM(G36:T36)</f>
        <v>2</v>
      </c>
      <c r="X36" s="146"/>
      <c r="Y36" s="146"/>
      <c r="Z36" s="146"/>
      <c r="AA36" s="146"/>
      <c r="AB36" s="146"/>
      <c r="AC36" s="145">
        <f>W36*1</f>
        <v>2</v>
      </c>
      <c r="AD36" s="146"/>
      <c r="AE36" s="219"/>
      <c r="AF36" s="146"/>
      <c r="AG36" s="146"/>
      <c r="AH36" s="146"/>
      <c r="AI36" s="147">
        <v>1</v>
      </c>
      <c r="AJ36" s="146"/>
      <c r="AK36" s="146"/>
      <c r="AL36" s="146"/>
      <c r="AM36" s="146"/>
      <c r="AN36" s="146"/>
      <c r="AO36" s="146"/>
      <c r="AP36" s="146"/>
      <c r="AQ36" s="146"/>
      <c r="AR36" s="146"/>
      <c r="AS36" s="146"/>
      <c r="AT36" s="146"/>
      <c r="AU36" s="146"/>
      <c r="AV36" s="146"/>
      <c r="AW36" s="147">
        <v>4</v>
      </c>
      <c r="AX36" s="121"/>
      <c r="AY36" t="s" s="148">
        <f>IF(AF36="","",$W36*AF36)</f>
      </c>
      <c r="AZ36" t="s" s="148">
        <f>IF(AG36="","",$W36*AG36)</f>
      </c>
      <c r="BA36" t="s" s="148">
        <f>IF(AH36="","",$W36*AH36)</f>
      </c>
      <c r="BB36" s="147">
        <f>IF(AI36="","",$W36*AI36)</f>
        <v>2</v>
      </c>
      <c r="BC36" t="s" s="148">
        <f>IF(AJ36="","",$W36*AJ36)</f>
      </c>
      <c r="BD36" t="s" s="148">
        <f>IF(AK36="","",$W36*AK36)</f>
      </c>
      <c r="BE36" t="s" s="148">
        <f>IF(AL36="","",$W36*AL36)</f>
      </c>
      <c r="BF36" t="s" s="148">
        <f>IF(AM36="","",$W36*AM36)</f>
      </c>
      <c r="BG36" t="s" s="148">
        <f>IF(AN36="","",$W36*AN36)</f>
      </c>
      <c r="BH36" t="s" s="148">
        <f>IF(AO36="","",$W36*AO36)</f>
      </c>
      <c r="BI36" t="s" s="148">
        <f>IF(AP36="","",$W36*AP36)</f>
      </c>
      <c r="BJ36" t="s" s="148">
        <f>IF(AQ36="","",$W36*AQ36)</f>
      </c>
      <c r="BK36" t="s" s="148">
        <f>IF(AR36="","",$W36*AR36)</f>
      </c>
      <c r="BL36" t="s" s="148">
        <f>IF(AS36="","",$W36*AS36)</f>
      </c>
      <c r="BM36" t="s" s="148">
        <f>IF(AT36="","",$W36*AT36)</f>
      </c>
      <c r="BN36" t="s" s="148">
        <f>IF(AU36="","",$W36*AU36)</f>
      </c>
      <c r="BO36" t="s" s="148">
        <f>IF(AV36="","",$W36*AV36)</f>
      </c>
      <c r="BP36" s="147">
        <f>IF(AW36="","",$W36*AW36)</f>
        <v>8</v>
      </c>
    </row>
    <row r="37" ht="16.5" customHeight="1">
      <c r="A37" t="s" s="152">
        <v>277</v>
      </c>
      <c r="B37" t="s" s="126">
        <v>67</v>
      </c>
      <c r="C37" s="154"/>
      <c r="D37" t="s" s="126">
        <v>183</v>
      </c>
      <c r="E37" s="215">
        <v>1</v>
      </c>
      <c r="F37" s="330">
        <v>80</v>
      </c>
      <c r="G37" s="131">
        <v>0</v>
      </c>
      <c r="H37" s="132">
        <v>0</v>
      </c>
      <c r="I37" s="133">
        <v>0</v>
      </c>
      <c r="J37" s="134">
        <v>0</v>
      </c>
      <c r="K37" s="135">
        <v>0</v>
      </c>
      <c r="L37" s="136">
        <v>0</v>
      </c>
      <c r="M37" s="137">
        <v>1</v>
      </c>
      <c r="N37" s="138">
        <v>0</v>
      </c>
      <c r="O37" s="139">
        <v>0</v>
      </c>
      <c r="P37" s="140">
        <v>0</v>
      </c>
      <c r="Q37" s="141">
        <v>0</v>
      </c>
      <c r="R37" s="327">
        <v>0</v>
      </c>
      <c r="S37" s="142">
        <v>0</v>
      </c>
      <c r="T37" s="328">
        <v>0</v>
      </c>
      <c r="U37" s="47">
        <f>SUM(G37:T37)*F37</f>
        <v>80</v>
      </c>
      <c r="V37" s="48">
        <f>SUM(G37:T37)*E37</f>
        <v>1</v>
      </c>
      <c r="W37" s="145">
        <f>SUM(G37:T37)</f>
        <v>1</v>
      </c>
      <c r="X37" s="146"/>
      <c r="Y37" s="146"/>
      <c r="Z37" s="146"/>
      <c r="AA37" s="146"/>
      <c r="AB37" s="146"/>
      <c r="AC37" s="145">
        <f>W37*1</f>
        <v>1</v>
      </c>
      <c r="AD37" s="146"/>
      <c r="AE37" s="219"/>
      <c r="AF37" s="146"/>
      <c r="AG37" s="146"/>
      <c r="AH37" s="146"/>
      <c r="AI37" s="146"/>
      <c r="AJ37" s="146"/>
      <c r="AK37" s="146"/>
      <c r="AL37" s="146"/>
      <c r="AM37" s="147">
        <v>1</v>
      </c>
      <c r="AN37" s="146"/>
      <c r="AO37" s="146"/>
      <c r="AP37" s="146"/>
      <c r="AQ37" s="146"/>
      <c r="AR37" s="146"/>
      <c r="AS37" s="146"/>
      <c r="AT37" s="146"/>
      <c r="AU37" s="146"/>
      <c r="AV37" s="146"/>
      <c r="AW37" s="147">
        <v>4</v>
      </c>
      <c r="AX37" s="121"/>
      <c r="AY37" t="s" s="148">
        <f>IF(AF37="","",$W37*AF37)</f>
      </c>
      <c r="AZ37" t="s" s="148">
        <f>IF(AG37="","",$W37*AG37)</f>
      </c>
      <c r="BA37" t="s" s="148">
        <f>IF(AH37="","",$W37*AH37)</f>
      </c>
      <c r="BB37" t="s" s="148">
        <f>IF(AI37="","",$W37*AI37)</f>
      </c>
      <c r="BC37" t="s" s="148">
        <f>IF(AJ37="","",$W37*AJ37)</f>
      </c>
      <c r="BD37" t="s" s="148">
        <f>IF(AK37="","",$W37*AK37)</f>
      </c>
      <c r="BE37" t="s" s="148">
        <f>IF(AL37="","",$W37*AL37)</f>
      </c>
      <c r="BF37" s="147">
        <f>IF(AM37="","",$W37*AM37)</f>
        <v>1</v>
      </c>
      <c r="BG37" t="s" s="148">
        <f>IF(AN37="","",$W37*AN37)</f>
      </c>
      <c r="BH37" t="s" s="148">
        <f>IF(AO37="","",$W37*AO37)</f>
      </c>
      <c r="BI37" t="s" s="148">
        <f>IF(AP37="","",$W37*AP37)</f>
      </c>
      <c r="BJ37" t="s" s="148">
        <f>IF(AQ37="","",$W37*AQ37)</f>
      </c>
      <c r="BK37" t="s" s="148">
        <f>IF(AR37="","",$W37*AR37)</f>
      </c>
      <c r="BL37" t="s" s="148">
        <f>IF(AS37="","",$W37*AS37)</f>
      </c>
      <c r="BM37" t="s" s="148">
        <f>IF(AT37="","",$W37*AT37)</f>
      </c>
      <c r="BN37" t="s" s="148">
        <f>IF(AU37="","",$W37*AU37)</f>
      </c>
      <c r="BO37" t="s" s="148">
        <f>IF(AV37="","",$W37*AV37)</f>
      </c>
      <c r="BP37" s="147">
        <f>IF(AW37="","",$W37*AW37)</f>
        <v>4</v>
      </c>
    </row>
    <row r="38" ht="16.5" customHeight="1">
      <c r="A38" t="s" s="152">
        <v>278</v>
      </c>
      <c r="B38" t="s" s="126">
        <v>67</v>
      </c>
      <c r="C38" s="154"/>
      <c r="D38" t="s" s="126">
        <v>183</v>
      </c>
      <c r="E38" s="215">
        <v>1</v>
      </c>
      <c r="F38" s="330">
        <v>85</v>
      </c>
      <c r="G38" s="131">
        <v>0</v>
      </c>
      <c r="H38" s="132">
        <v>0</v>
      </c>
      <c r="I38" s="133">
        <v>0</v>
      </c>
      <c r="J38" s="134">
        <v>1</v>
      </c>
      <c r="K38" s="135">
        <v>0</v>
      </c>
      <c r="L38" s="136">
        <v>0</v>
      </c>
      <c r="M38" s="137">
        <v>1</v>
      </c>
      <c r="N38" s="138">
        <v>0</v>
      </c>
      <c r="O38" s="139">
        <v>0</v>
      </c>
      <c r="P38" s="140">
        <v>0</v>
      </c>
      <c r="Q38" s="141">
        <v>0</v>
      </c>
      <c r="R38" s="327">
        <v>0</v>
      </c>
      <c r="S38" s="142">
        <v>0</v>
      </c>
      <c r="T38" s="328">
        <v>0</v>
      </c>
      <c r="U38" s="47">
        <f>SUM(G38:T38)*F38</f>
        <v>170</v>
      </c>
      <c r="V38" s="48">
        <f>SUM(G38:T38)*E38</f>
        <v>2</v>
      </c>
      <c r="W38" s="145">
        <f>SUM(G38:T38)</f>
        <v>2</v>
      </c>
      <c r="X38" s="146"/>
      <c r="Y38" s="146"/>
      <c r="Z38" s="146"/>
      <c r="AA38" s="146"/>
      <c r="AB38" s="146"/>
      <c r="AC38" s="145">
        <f>W38*1</f>
        <v>2</v>
      </c>
      <c r="AD38" s="146"/>
      <c r="AE38" s="219"/>
      <c r="AF38" s="146"/>
      <c r="AG38" s="146"/>
      <c r="AH38" s="146"/>
      <c r="AI38" s="146"/>
      <c r="AJ38" s="146"/>
      <c r="AK38" s="146"/>
      <c r="AL38" s="146"/>
      <c r="AM38" s="147">
        <v>1</v>
      </c>
      <c r="AN38" s="146"/>
      <c r="AO38" s="146"/>
      <c r="AP38" s="146"/>
      <c r="AQ38" s="146"/>
      <c r="AR38" s="146"/>
      <c r="AS38" s="146"/>
      <c r="AT38" s="146"/>
      <c r="AU38" s="146"/>
      <c r="AV38" s="146"/>
      <c r="AW38" s="147">
        <v>4</v>
      </c>
      <c r="AX38" s="121"/>
      <c r="AY38" t="s" s="148">
        <f>IF(AF38="","",$W38*AF38)</f>
      </c>
      <c r="AZ38" t="s" s="148">
        <f>IF(AG38="","",$W38*AG38)</f>
      </c>
      <c r="BA38" t="s" s="148">
        <f>IF(AH38="","",$W38*AH38)</f>
      </c>
      <c r="BB38" t="s" s="148">
        <f>IF(AI38="","",$W38*AI38)</f>
      </c>
      <c r="BC38" t="s" s="148">
        <f>IF(AJ38="","",$W38*AJ38)</f>
      </c>
      <c r="BD38" t="s" s="148">
        <f>IF(AK38="","",$W38*AK38)</f>
      </c>
      <c r="BE38" t="s" s="148">
        <f>IF(AL38="","",$W38*AL38)</f>
      </c>
      <c r="BF38" s="147">
        <f>IF(AM38="","",$W38*AM38)</f>
        <v>2</v>
      </c>
      <c r="BG38" t="s" s="148">
        <f>IF(AN38="","",$W38*AN38)</f>
      </c>
      <c r="BH38" t="s" s="148">
        <f>IF(AO38="","",$W38*AO38)</f>
      </c>
      <c r="BI38" t="s" s="148">
        <f>IF(AP38="","",$W38*AP38)</f>
      </c>
      <c r="BJ38" t="s" s="148">
        <f>IF(AQ38="","",$W38*AQ38)</f>
      </c>
      <c r="BK38" t="s" s="148">
        <f>IF(AR38="","",$W38*AR38)</f>
      </c>
      <c r="BL38" t="s" s="148">
        <f>IF(AS38="","",$W38*AS38)</f>
      </c>
      <c r="BM38" t="s" s="148">
        <f>IF(AT38="","",$W38*AT38)</f>
      </c>
      <c r="BN38" t="s" s="148">
        <f>IF(AU38="","",$W38*AU38)</f>
      </c>
      <c r="BO38" t="s" s="148">
        <f>IF(AV38="","",$W38*AV38)</f>
      </c>
      <c r="BP38" s="147">
        <f>IF(AW38="","",$W38*AW38)</f>
        <v>8</v>
      </c>
    </row>
    <row r="39" ht="16.95" customHeight="1">
      <c r="A39" t="s" s="153">
        <v>279</v>
      </c>
      <c r="B39" t="s" s="126">
        <v>65</v>
      </c>
      <c r="C39" s="261"/>
      <c r="D39" t="s" s="126">
        <v>259</v>
      </c>
      <c r="E39" s="215">
        <v>5</v>
      </c>
      <c r="F39" s="330">
        <v>105</v>
      </c>
      <c r="G39" s="131">
        <v>0</v>
      </c>
      <c r="H39" s="132">
        <v>0</v>
      </c>
      <c r="I39" s="133">
        <v>0</v>
      </c>
      <c r="J39" s="134">
        <v>0</v>
      </c>
      <c r="K39" s="135">
        <v>0</v>
      </c>
      <c r="L39" s="136"/>
      <c r="M39" s="137">
        <v>0</v>
      </c>
      <c r="N39" s="138">
        <v>1</v>
      </c>
      <c r="O39" s="139"/>
      <c r="P39" s="140">
        <v>0</v>
      </c>
      <c r="Q39" s="141">
        <v>0</v>
      </c>
      <c r="R39" s="327">
        <v>0</v>
      </c>
      <c r="S39" s="142">
        <v>0</v>
      </c>
      <c r="T39" s="328">
        <v>0</v>
      </c>
      <c r="U39" s="47">
        <f>SUM(G39:T39)*F39</f>
        <v>105</v>
      </c>
      <c r="V39" s="48">
        <f>SUM(G39:T39)*E39</f>
        <v>5</v>
      </c>
      <c r="W39" s="145">
        <f>SUM(G39:T39)</f>
        <v>1</v>
      </c>
      <c r="X39" s="146"/>
      <c r="Y39" s="146"/>
      <c r="Z39" s="146"/>
      <c r="AA39" s="145">
        <f>W39*5</f>
        <v>5</v>
      </c>
      <c r="AB39" s="146"/>
      <c r="AC39" s="146"/>
      <c r="AD39" s="146"/>
      <c r="AE39" s="219"/>
      <c r="AF39" s="146"/>
      <c r="AG39" s="146"/>
      <c r="AH39" s="147">
        <v>5</v>
      </c>
      <c r="AI39" s="146"/>
      <c r="AJ39" s="146"/>
      <c r="AK39" s="146"/>
      <c r="AL39" s="146"/>
      <c r="AM39" s="146"/>
      <c r="AN39" s="146"/>
      <c r="AO39" s="146"/>
      <c r="AP39" s="146"/>
      <c r="AQ39" s="146"/>
      <c r="AR39" s="146"/>
      <c r="AS39" s="146"/>
      <c r="AT39" s="146"/>
      <c r="AU39" s="146"/>
      <c r="AV39" s="146"/>
      <c r="AW39" s="147">
        <v>10</v>
      </c>
      <c r="AX39" s="121"/>
      <c r="AY39" t="s" s="148">
        <f>IF(AF39="","",$W39*AF39)</f>
      </c>
      <c r="AZ39" t="s" s="148">
        <f>IF(AG39="","",$W39*AG39)</f>
      </c>
      <c r="BA39" s="147">
        <f>IF(AH39="","",$W39*AH39)</f>
        <v>5</v>
      </c>
      <c r="BB39" t="s" s="148">
        <f>IF(AI39="","",$W39*AI39)</f>
      </c>
      <c r="BC39" t="s" s="148">
        <f>IF(AJ39="","",$W39*AJ39)</f>
      </c>
      <c r="BD39" t="s" s="148">
        <f>IF(AK39="","",$W39*AK39)</f>
      </c>
      <c r="BE39" t="s" s="148">
        <f>IF(AL39="","",$W39*AL39)</f>
      </c>
      <c r="BF39" t="s" s="148">
        <f>IF(AM39="","",$W39*AM39)</f>
      </c>
      <c r="BG39" t="s" s="148">
        <f>IF(AN39="","",$W39*AN39)</f>
      </c>
      <c r="BH39" t="s" s="148">
        <f>IF(AO39="","",$W39*AO39)</f>
      </c>
      <c r="BI39" t="s" s="148">
        <f>IF(AP39="","",$W39*AP39)</f>
      </c>
      <c r="BJ39" t="s" s="148">
        <f>IF(AQ39="","",$W39*AQ39)</f>
      </c>
      <c r="BK39" t="s" s="148">
        <f>IF(AR39="","",$W39*AR39)</f>
      </c>
      <c r="BL39" t="s" s="148">
        <f>IF(AS39="","",$W39*AS39)</f>
      </c>
      <c r="BM39" t="s" s="148">
        <f>IF(AT39="","",$W39*AT39)</f>
      </c>
      <c r="BN39" t="s" s="148">
        <f>IF(AU39="","",$W39*AU39)</f>
      </c>
      <c r="BO39" t="s" s="148">
        <f>IF(AV39="","",$W39*AV39)</f>
      </c>
      <c r="BP39" s="147">
        <f>IF(AW39="","",$W39*AW39)</f>
        <v>10</v>
      </c>
    </row>
    <row r="40" ht="17.25" customHeight="1">
      <c r="A40" t="s" s="153">
        <v>280</v>
      </c>
      <c r="B40" t="s" s="126">
        <v>66</v>
      </c>
      <c r="C40" s="261"/>
      <c r="D40" t="s" s="126">
        <v>259</v>
      </c>
      <c r="E40" s="215">
        <v>5</v>
      </c>
      <c r="F40" s="330">
        <v>130</v>
      </c>
      <c r="G40" s="131">
        <v>0</v>
      </c>
      <c r="H40" s="132">
        <v>0</v>
      </c>
      <c r="I40" s="133">
        <v>0</v>
      </c>
      <c r="J40" s="134">
        <v>0</v>
      </c>
      <c r="K40" s="135">
        <v>0</v>
      </c>
      <c r="L40" s="136">
        <v>0</v>
      </c>
      <c r="M40" s="137">
        <v>0</v>
      </c>
      <c r="N40" s="138">
        <v>0</v>
      </c>
      <c r="O40" s="139">
        <v>0</v>
      </c>
      <c r="P40" s="140">
        <v>0</v>
      </c>
      <c r="Q40" s="141">
        <v>0</v>
      </c>
      <c r="R40" s="327">
        <v>0</v>
      </c>
      <c r="S40" s="142">
        <v>0</v>
      </c>
      <c r="T40" s="328">
        <v>0</v>
      </c>
      <c r="U40" s="47">
        <f>SUM(G40:T40)*F40</f>
        <v>0</v>
      </c>
      <c r="V40" s="48">
        <f>SUM(G40:T40)*E40</f>
        <v>0</v>
      </c>
      <c r="W40" s="145">
        <f>SUM(G40:T40)</f>
        <v>0</v>
      </c>
      <c r="X40" s="146"/>
      <c r="Y40" s="146"/>
      <c r="Z40" s="146"/>
      <c r="AA40" s="146"/>
      <c r="AB40" s="145">
        <f>$W40*5</f>
        <v>0</v>
      </c>
      <c r="AC40" s="146"/>
      <c r="AD40" s="146"/>
      <c r="AE40" s="219"/>
      <c r="AF40" s="146"/>
      <c r="AG40" s="146"/>
      <c r="AH40" s="146"/>
      <c r="AI40" s="147">
        <v>4</v>
      </c>
      <c r="AJ40" s="147">
        <v>1</v>
      </c>
      <c r="AK40" s="146"/>
      <c r="AL40" s="146"/>
      <c r="AM40" s="146"/>
      <c r="AN40" s="146"/>
      <c r="AO40" s="146"/>
      <c r="AP40" s="146"/>
      <c r="AQ40" s="146"/>
      <c r="AR40" s="146"/>
      <c r="AS40" s="146"/>
      <c r="AT40" s="146"/>
      <c r="AU40" s="146"/>
      <c r="AV40" s="146"/>
      <c r="AW40" s="147">
        <v>10</v>
      </c>
      <c r="AX40" s="121"/>
      <c r="AY40" t="s" s="148">
        <f>IF(AF40="","",$W40*AF40)</f>
      </c>
      <c r="AZ40" t="s" s="148">
        <f>IF(AG40="","",$W40*AG40)</f>
      </c>
      <c r="BA40" t="s" s="148">
        <f>IF(AH40="","",$W40*AH40)</f>
      </c>
      <c r="BB40" s="147">
        <f>IF(AI40="","",$W40*AI40)</f>
        <v>0</v>
      </c>
      <c r="BC40" s="147">
        <f>IF(AJ40="","",$W40*AJ40)</f>
        <v>0</v>
      </c>
      <c r="BD40" t="s" s="148">
        <f>IF(AK40="","",$W40*AK40)</f>
      </c>
      <c r="BE40" t="s" s="148">
        <f>IF(AL40="","",$W40*AL40)</f>
      </c>
      <c r="BF40" t="s" s="148">
        <f>IF(AM40="","",$W40*AM40)</f>
      </c>
      <c r="BG40" t="s" s="148">
        <f>IF(AN40="","",$W40*AN40)</f>
      </c>
      <c r="BH40" t="s" s="148">
        <f>IF(AO40="","",$W40*AO40)</f>
      </c>
      <c r="BI40" t="s" s="148">
        <f>IF(AP40="","",$W40*AP40)</f>
      </c>
      <c r="BJ40" t="s" s="148">
        <f>IF(AQ40="","",$W40*AQ40)</f>
      </c>
      <c r="BK40" t="s" s="148">
        <f>IF(AR40="","",$W40*AR40)</f>
      </c>
      <c r="BL40" t="s" s="148">
        <f>IF(AS40="","",$W40*AS40)</f>
      </c>
      <c r="BM40" t="s" s="148">
        <f>IF(AT40="","",$W40*AT40)</f>
      </c>
      <c r="BN40" t="s" s="148">
        <f>IF(AU40="","",$W40*AU40)</f>
      </c>
      <c r="BO40" t="s" s="148">
        <f>IF(AV40="","",$W40*AV40)</f>
      </c>
      <c r="BP40" s="147">
        <f>IF(AW40="","",$W40*AW40)</f>
        <v>0</v>
      </c>
    </row>
    <row r="41" ht="17.25" customHeight="1">
      <c r="A41" t="s" s="153">
        <v>281</v>
      </c>
      <c r="B41" t="s" s="126">
        <v>67</v>
      </c>
      <c r="C41" s="261"/>
      <c r="D41" t="s" s="126">
        <v>259</v>
      </c>
      <c r="E41" s="215">
        <v>1</v>
      </c>
      <c r="F41" s="330">
        <v>75</v>
      </c>
      <c r="G41" s="131">
        <v>0</v>
      </c>
      <c r="H41" s="132">
        <v>0</v>
      </c>
      <c r="I41" s="133">
        <v>0</v>
      </c>
      <c r="J41" s="134">
        <v>0</v>
      </c>
      <c r="K41" s="135">
        <v>0</v>
      </c>
      <c r="L41" s="136">
        <v>0</v>
      </c>
      <c r="M41" s="137">
        <v>0</v>
      </c>
      <c r="N41" s="138">
        <v>0</v>
      </c>
      <c r="O41" s="139">
        <v>0</v>
      </c>
      <c r="P41" s="140">
        <v>0</v>
      </c>
      <c r="Q41" s="141">
        <v>0</v>
      </c>
      <c r="R41" s="327">
        <v>0</v>
      </c>
      <c r="S41" s="142">
        <v>0</v>
      </c>
      <c r="T41" s="328">
        <v>0</v>
      </c>
      <c r="U41" s="47">
        <f>SUM(G41:T41)*F41</f>
        <v>0</v>
      </c>
      <c r="V41" s="48">
        <f>SUM(G41:T41)*E41</f>
        <v>0</v>
      </c>
      <c r="W41" s="145">
        <f>SUM(G41:T41)</f>
        <v>0</v>
      </c>
      <c r="X41" s="146"/>
      <c r="Y41" s="146"/>
      <c r="Z41" s="146"/>
      <c r="AA41" s="146"/>
      <c r="AB41" s="146"/>
      <c r="AC41" s="145">
        <f>$W41*1</f>
        <v>0</v>
      </c>
      <c r="AD41" s="146"/>
      <c r="AE41" s="219"/>
      <c r="AF41" s="146"/>
      <c r="AG41" s="146"/>
      <c r="AH41" s="146"/>
      <c r="AI41" s="146"/>
      <c r="AJ41" s="147">
        <v>1</v>
      </c>
      <c r="AK41" s="146"/>
      <c r="AL41" s="146"/>
      <c r="AM41" s="146"/>
      <c r="AN41" s="146"/>
      <c r="AO41" s="146"/>
      <c r="AP41" s="146"/>
      <c r="AQ41" s="146"/>
      <c r="AR41" s="146"/>
      <c r="AS41" s="146"/>
      <c r="AT41" s="146"/>
      <c r="AU41" s="146"/>
      <c r="AV41" s="146"/>
      <c r="AW41" s="147">
        <v>3</v>
      </c>
      <c r="AX41" s="121"/>
      <c r="AY41" t="s" s="148">
        <f>IF(AF41="","",$W41*AF41)</f>
      </c>
      <c r="AZ41" t="s" s="148">
        <f>IF(AG41="","",$W41*AG41)</f>
      </c>
      <c r="BA41" t="s" s="148">
        <f>IF(AH41="","",$W41*AH41)</f>
      </c>
      <c r="BB41" t="s" s="148">
        <f>IF(AI41="","",$W41*AI41)</f>
      </c>
      <c r="BC41" s="147">
        <f>IF(AJ41="","",$W41*AJ41)</f>
        <v>0</v>
      </c>
      <c r="BD41" t="s" s="148">
        <f>IF(AK41="","",$W41*AK41)</f>
      </c>
      <c r="BE41" t="s" s="148">
        <f>IF(AL41="","",$W41*AL41)</f>
      </c>
      <c r="BF41" t="s" s="148">
        <f>IF(AM41="","",$W41*AM41)</f>
      </c>
      <c r="BG41" t="s" s="148">
        <f>IF(AN41="","",$W41*AN41)</f>
      </c>
      <c r="BH41" t="s" s="148">
        <f>IF(AO41="","",$W41*AO41)</f>
      </c>
      <c r="BI41" t="s" s="148">
        <f>IF(AP41="","",$W41*AP41)</f>
      </c>
      <c r="BJ41" t="s" s="148">
        <f>IF(AQ41="","",$W41*AQ41)</f>
      </c>
      <c r="BK41" t="s" s="148">
        <f>IF(AR41="","",$W41*AR41)</f>
      </c>
      <c r="BL41" t="s" s="148">
        <f>IF(AS41="","",$W41*AS41)</f>
      </c>
      <c r="BM41" t="s" s="148">
        <f>IF(AT41="","",$W41*AT41)</f>
      </c>
      <c r="BN41" t="s" s="148">
        <f>IF(AU41="","",$W41*AU41)</f>
      </c>
      <c r="BO41" t="s" s="148">
        <f>IF(AV41="","",$W41*AV41)</f>
      </c>
      <c r="BP41" s="147">
        <f>IF(AW41="","",$W41*AW41)</f>
        <v>0</v>
      </c>
    </row>
    <row r="42" ht="17.25" customHeight="1">
      <c r="A42" t="s" s="153">
        <v>282</v>
      </c>
      <c r="B42" t="s" s="126">
        <v>68</v>
      </c>
      <c r="C42" s="261"/>
      <c r="D42" t="s" s="126">
        <v>259</v>
      </c>
      <c r="E42" s="215">
        <v>1</v>
      </c>
      <c r="F42" s="330">
        <v>110</v>
      </c>
      <c r="G42" s="131">
        <v>0</v>
      </c>
      <c r="H42" s="132">
        <v>0</v>
      </c>
      <c r="I42" s="133">
        <v>0</v>
      </c>
      <c r="J42" s="134">
        <v>0</v>
      </c>
      <c r="K42" s="135">
        <v>0</v>
      </c>
      <c r="L42" s="136">
        <v>0</v>
      </c>
      <c r="M42" s="137">
        <v>0</v>
      </c>
      <c r="N42" s="138">
        <v>0</v>
      </c>
      <c r="O42" s="139">
        <v>0</v>
      </c>
      <c r="P42" s="140">
        <v>0</v>
      </c>
      <c r="Q42" s="141">
        <v>0</v>
      </c>
      <c r="R42" s="327">
        <v>0</v>
      </c>
      <c r="S42" s="142">
        <v>0</v>
      </c>
      <c r="T42" s="328">
        <v>0</v>
      </c>
      <c r="U42" s="47">
        <f>SUM(G42:T42)*F42</f>
        <v>0</v>
      </c>
      <c r="V42" s="48">
        <f>SUM(G42:T42)*E42</f>
        <v>0</v>
      </c>
      <c r="W42" s="145">
        <f>SUM(G42:T42)</f>
        <v>0</v>
      </c>
      <c r="X42" s="146"/>
      <c r="Y42" s="146"/>
      <c r="Z42" s="146"/>
      <c r="AA42" s="146"/>
      <c r="AB42" s="146"/>
      <c r="AC42" s="146"/>
      <c r="AD42" s="145">
        <f>$W42*1</f>
        <v>0</v>
      </c>
      <c r="AE42" s="219"/>
      <c r="AF42" s="146"/>
      <c r="AG42" s="146"/>
      <c r="AH42" s="146"/>
      <c r="AI42" s="146"/>
      <c r="AJ42" s="146"/>
      <c r="AK42" s="146"/>
      <c r="AL42" s="147">
        <v>1</v>
      </c>
      <c r="AM42" s="146"/>
      <c r="AN42" s="146"/>
      <c r="AO42" s="146"/>
      <c r="AP42" s="146"/>
      <c r="AQ42" s="146"/>
      <c r="AR42" s="146"/>
      <c r="AS42" s="146"/>
      <c r="AT42" s="146"/>
      <c r="AU42" s="146"/>
      <c r="AV42" s="146"/>
      <c r="AW42" s="147">
        <v>4</v>
      </c>
      <c r="AX42" s="121"/>
      <c r="AY42" t="s" s="148">
        <f>IF(AF42="","",$W42*AF42)</f>
      </c>
      <c r="AZ42" t="s" s="148">
        <f>IF(AG42="","",$W42*AG42)</f>
      </c>
      <c r="BA42" t="s" s="148">
        <f>IF(AH42="","",$W42*AH42)</f>
      </c>
      <c r="BB42" t="s" s="148">
        <f>IF(AI42="","",$W42*AI42)</f>
      </c>
      <c r="BC42" t="s" s="148">
        <f>IF(AJ42="","",$W42*AJ42)</f>
      </c>
      <c r="BD42" t="s" s="148">
        <f>IF(AK42="","",$W42*AK42)</f>
      </c>
      <c r="BE42" s="147">
        <f>IF(AL42="","",$W42*AL42)</f>
        <v>0</v>
      </c>
      <c r="BF42" t="s" s="148">
        <f>IF(AM42="","",$W42*AM42)</f>
      </c>
      <c r="BG42" t="s" s="148">
        <f>IF(AN42="","",$W42*AN42)</f>
      </c>
      <c r="BH42" t="s" s="148">
        <f>IF(AO42="","",$W42*AO42)</f>
      </c>
      <c r="BI42" t="s" s="148">
        <f>IF(AP42="","",$W42*AP42)</f>
      </c>
      <c r="BJ42" t="s" s="148">
        <f>IF(AQ42="","",$W42*AQ42)</f>
      </c>
      <c r="BK42" t="s" s="148">
        <f>IF(AR42="","",$W42*AR42)</f>
      </c>
      <c r="BL42" t="s" s="148">
        <f>IF(AS42="","",$W42*AS42)</f>
      </c>
      <c r="BM42" t="s" s="148">
        <f>IF(AT42="","",$W42*AT42)</f>
      </c>
      <c r="BN42" t="s" s="148">
        <f>IF(AU42="","",$W42*AU42)</f>
      </c>
      <c r="BO42" t="s" s="148">
        <f>IF(AV42="","",$W42*AV42)</f>
      </c>
      <c r="BP42" s="147">
        <f>IF(AW42="","",$W42*AW42)</f>
        <v>0</v>
      </c>
    </row>
    <row r="43" ht="17.25" customHeight="1">
      <c r="A43" t="s" s="153">
        <v>283</v>
      </c>
      <c r="B43" t="s" s="126">
        <v>67</v>
      </c>
      <c r="C43" s="333"/>
      <c r="D43" t="s" s="126">
        <v>259</v>
      </c>
      <c r="E43" s="215">
        <v>5</v>
      </c>
      <c r="F43" s="330">
        <v>160</v>
      </c>
      <c r="G43" s="131">
        <v>0</v>
      </c>
      <c r="H43" s="132">
        <v>0</v>
      </c>
      <c r="I43" s="133">
        <v>0</v>
      </c>
      <c r="J43" s="134">
        <v>0</v>
      </c>
      <c r="K43" s="135">
        <v>0</v>
      </c>
      <c r="L43" s="136">
        <v>0</v>
      </c>
      <c r="M43" s="137">
        <v>0</v>
      </c>
      <c r="N43" s="138">
        <v>0</v>
      </c>
      <c r="O43" s="139">
        <v>0</v>
      </c>
      <c r="P43" s="140">
        <v>0</v>
      </c>
      <c r="Q43" s="141">
        <v>0</v>
      </c>
      <c r="R43" s="327">
        <v>0</v>
      </c>
      <c r="S43" s="142">
        <v>0</v>
      </c>
      <c r="T43" s="328">
        <v>0</v>
      </c>
      <c r="U43" s="47">
        <f>SUM(G43:T43)*F43</f>
        <v>0</v>
      </c>
      <c r="V43" s="48">
        <f>SUM(G43:T43)*E43</f>
        <v>0</v>
      </c>
      <c r="W43" s="145">
        <f>SUM(G43:T43)</f>
        <v>0</v>
      </c>
      <c r="X43" s="146"/>
      <c r="Y43" s="146"/>
      <c r="Z43" s="146"/>
      <c r="AA43" s="146"/>
      <c r="AB43" s="145">
        <f>$W43*5</f>
        <v>0</v>
      </c>
      <c r="AC43" s="146"/>
      <c r="AD43" s="146"/>
      <c r="AE43" s="219"/>
      <c r="AF43" s="146"/>
      <c r="AG43" s="146"/>
      <c r="AH43" s="146"/>
      <c r="AI43" s="146"/>
      <c r="AJ43" s="147">
        <v>2</v>
      </c>
      <c r="AK43" s="147">
        <v>3</v>
      </c>
      <c r="AL43" s="146"/>
      <c r="AM43" s="146"/>
      <c r="AN43" s="146"/>
      <c r="AO43" s="146"/>
      <c r="AP43" s="146"/>
      <c r="AQ43" s="146"/>
      <c r="AR43" s="146"/>
      <c r="AS43" s="146"/>
      <c r="AT43" s="146"/>
      <c r="AU43" s="146"/>
      <c r="AV43" s="146"/>
      <c r="AW43" s="147">
        <v>15</v>
      </c>
      <c r="AX43" s="121"/>
      <c r="AY43" t="s" s="148">
        <f>IF(AF43="","",$W43*AF43)</f>
      </c>
      <c r="AZ43" t="s" s="148">
        <f>IF(AG43="","",$W43*AG43)</f>
      </c>
      <c r="BA43" t="s" s="148">
        <f>IF(AH43="","",$W43*AH43)</f>
      </c>
      <c r="BB43" t="s" s="148">
        <f>IF(AI43="","",$W43*AI43)</f>
      </c>
      <c r="BC43" s="147">
        <f>IF(AJ43="","",$W43*AJ43)</f>
        <v>0</v>
      </c>
      <c r="BD43" s="147">
        <f>IF(AK43="","",$W43*AK43)</f>
        <v>0</v>
      </c>
      <c r="BE43" t="s" s="148">
        <f>IF(AL43="","",$W43*AL43)</f>
      </c>
      <c r="BF43" t="s" s="148">
        <f>IF(AM43="","",$W43*AM43)</f>
      </c>
      <c r="BG43" t="s" s="148">
        <f>IF(AN43="","",$W43*AN43)</f>
      </c>
      <c r="BH43" t="s" s="148">
        <f>IF(AO43="","",$W43*AO43)</f>
      </c>
      <c r="BI43" t="s" s="148">
        <f>IF(AP43="","",$W43*AP43)</f>
      </c>
      <c r="BJ43" t="s" s="148">
        <f>IF(AQ43="","",$W43*AQ43)</f>
      </c>
      <c r="BK43" t="s" s="148">
        <f>IF(AR43="","",$W43*AR43)</f>
      </c>
      <c r="BL43" t="s" s="148">
        <f>IF(AS43="","",$W43*AS43)</f>
      </c>
      <c r="BM43" t="s" s="148">
        <f>IF(AT43="","",$W43*AT43)</f>
      </c>
      <c r="BN43" t="s" s="148">
        <f>IF(AU43="","",$W43*AU43)</f>
      </c>
      <c r="BO43" t="s" s="148">
        <f>IF(AV43="","",$W43*AV43)</f>
      </c>
      <c r="BP43" s="147">
        <f>IF(AW43="","",$W43*AW43)</f>
        <v>0</v>
      </c>
    </row>
    <row r="44" ht="15.75" customHeight="1">
      <c r="A44" t="s" s="153">
        <v>284</v>
      </c>
      <c r="B44" t="s" s="126">
        <v>285</v>
      </c>
      <c r="C44" s="261"/>
      <c r="D44" t="s" s="126">
        <v>259</v>
      </c>
      <c r="E44" s="215">
        <v>5</v>
      </c>
      <c r="F44" s="330">
        <v>140</v>
      </c>
      <c r="G44" s="131">
        <v>0</v>
      </c>
      <c r="H44" s="132">
        <v>0</v>
      </c>
      <c r="I44" s="133">
        <v>0</v>
      </c>
      <c r="J44" s="134">
        <v>0</v>
      </c>
      <c r="K44" s="135">
        <v>0</v>
      </c>
      <c r="L44" s="136">
        <v>1</v>
      </c>
      <c r="M44" s="137">
        <v>0</v>
      </c>
      <c r="N44" s="138">
        <v>0</v>
      </c>
      <c r="O44" s="139">
        <v>1</v>
      </c>
      <c r="P44" s="140">
        <v>0</v>
      </c>
      <c r="Q44" s="141">
        <v>0</v>
      </c>
      <c r="R44" s="327">
        <v>0</v>
      </c>
      <c r="S44" s="142">
        <v>0</v>
      </c>
      <c r="T44" s="328">
        <v>0</v>
      </c>
      <c r="U44" s="47">
        <f>SUM(G44:T44)*F44</f>
        <v>280</v>
      </c>
      <c r="V44" s="48">
        <f>SUM(G44:T44)*E44</f>
        <v>10</v>
      </c>
      <c r="W44" s="145">
        <f>SUM(G44:T44)</f>
        <v>2</v>
      </c>
      <c r="X44" s="146"/>
      <c r="Y44" s="146"/>
      <c r="Z44" s="146"/>
      <c r="AA44" s="146"/>
      <c r="AB44" s="145">
        <f>$W44*5</f>
        <v>10</v>
      </c>
      <c r="AC44" s="146"/>
      <c r="AD44" s="146"/>
      <c r="AE44" s="219"/>
      <c r="AF44" s="146"/>
      <c r="AG44" s="146"/>
      <c r="AH44" s="147">
        <v>5</v>
      </c>
      <c r="AI44" s="146"/>
      <c r="AJ44" s="146"/>
      <c r="AK44" s="146"/>
      <c r="AL44" s="146"/>
      <c r="AM44" s="146"/>
      <c r="AN44" s="146"/>
      <c r="AO44" s="146"/>
      <c r="AP44" s="146"/>
      <c r="AQ44" s="146"/>
      <c r="AR44" s="146"/>
      <c r="AS44" s="146"/>
      <c r="AT44" s="146"/>
      <c r="AU44" s="146"/>
      <c r="AV44" s="146"/>
      <c r="AW44" s="147">
        <v>16</v>
      </c>
      <c r="AX44" s="121"/>
      <c r="AY44" t="s" s="148">
        <f>IF(AF44="","",$W44*AF44)</f>
      </c>
      <c r="AZ44" t="s" s="148">
        <f>IF(AG44="","",$W44*AG44)</f>
      </c>
      <c r="BA44" s="147">
        <f>IF(AH44="","",$W44*AH44)</f>
        <v>10</v>
      </c>
      <c r="BB44" t="s" s="148">
        <f>IF(AI44="","",$W44*AI44)</f>
      </c>
      <c r="BC44" t="s" s="148">
        <f>IF(AJ44="","",$W44*AJ44)</f>
      </c>
      <c r="BD44" t="s" s="148">
        <f>IF(AK44="","",$W44*AK44)</f>
      </c>
      <c r="BE44" t="s" s="148">
        <f>IF(AL44="","",$W44*AL44)</f>
      </c>
      <c r="BF44" t="s" s="148">
        <f>IF(AM44="","",$W44*AM44)</f>
      </c>
      <c r="BG44" t="s" s="148">
        <f>IF(AN44="","",$W44*AN44)</f>
      </c>
      <c r="BH44" t="s" s="148">
        <f>IF(AO44="","",$W44*AO44)</f>
      </c>
      <c r="BI44" t="s" s="148">
        <f>IF(AP44="","",$W44*AP44)</f>
      </c>
      <c r="BJ44" t="s" s="148">
        <f>IF(AQ44="","",$W44*AQ44)</f>
      </c>
      <c r="BK44" t="s" s="148">
        <f>IF(AR44="","",$W44*AR44)</f>
      </c>
      <c r="BL44" t="s" s="148">
        <f>IF(AS44="","",$W44*AS44)</f>
      </c>
      <c r="BM44" t="s" s="148">
        <f>IF(AT44="","",$W44*AT44)</f>
      </c>
      <c r="BN44" t="s" s="148">
        <f>IF(AU44="","",$W44*AU44)</f>
      </c>
      <c r="BO44" t="s" s="148">
        <f>IF(AV44="","",$W44*AV44)</f>
      </c>
      <c r="BP44" s="147">
        <f>IF(AW44="","",$W44*AW44)</f>
        <v>32</v>
      </c>
    </row>
    <row r="45" ht="16.5" customHeight="1">
      <c r="A45" t="s" s="153">
        <v>286</v>
      </c>
      <c r="B45" t="s" s="126">
        <v>285</v>
      </c>
      <c r="C45" s="261"/>
      <c r="D45" t="s" s="126">
        <v>259</v>
      </c>
      <c r="E45" s="215">
        <v>5</v>
      </c>
      <c r="F45" s="330">
        <v>150</v>
      </c>
      <c r="G45" s="131">
        <v>0</v>
      </c>
      <c r="H45" s="132">
        <v>0</v>
      </c>
      <c r="I45" s="133">
        <v>0</v>
      </c>
      <c r="J45" s="134">
        <v>0</v>
      </c>
      <c r="K45" s="135">
        <v>0</v>
      </c>
      <c r="L45" s="136">
        <v>0</v>
      </c>
      <c r="M45" s="137">
        <v>0</v>
      </c>
      <c r="N45" s="138">
        <v>0</v>
      </c>
      <c r="O45" s="139">
        <v>0</v>
      </c>
      <c r="P45" s="140">
        <v>0</v>
      </c>
      <c r="Q45" s="141">
        <v>0</v>
      </c>
      <c r="R45" s="327">
        <v>0</v>
      </c>
      <c r="S45" s="142">
        <v>0</v>
      </c>
      <c r="T45" s="328">
        <v>0</v>
      </c>
      <c r="U45" s="47">
        <f>SUM(G45:T45)*F45</f>
        <v>0</v>
      </c>
      <c r="V45" s="48">
        <f>SUM(G45:T45)*E45</f>
        <v>0</v>
      </c>
      <c r="W45" s="145">
        <f>SUM(G45:T45)</f>
        <v>0</v>
      </c>
      <c r="X45" s="146"/>
      <c r="Y45" s="146"/>
      <c r="Z45" s="146"/>
      <c r="AA45" s="146"/>
      <c r="AB45" s="145">
        <f>$W45*5</f>
        <v>0</v>
      </c>
      <c r="AC45" s="146"/>
      <c r="AD45" s="146"/>
      <c r="AE45" s="219"/>
      <c r="AF45" s="146"/>
      <c r="AG45" s="146"/>
      <c r="AH45" s="147">
        <v>5</v>
      </c>
      <c r="AI45" s="146"/>
      <c r="AJ45" s="146"/>
      <c r="AK45" s="146"/>
      <c r="AL45" s="146"/>
      <c r="AM45" s="146"/>
      <c r="AN45" s="146"/>
      <c r="AO45" s="146"/>
      <c r="AP45" s="146"/>
      <c r="AQ45" s="146"/>
      <c r="AR45" s="146"/>
      <c r="AS45" s="146"/>
      <c r="AT45" s="146"/>
      <c r="AU45" s="146"/>
      <c r="AV45" s="146"/>
      <c r="AW45" s="147">
        <v>16</v>
      </c>
      <c r="AX45" s="121"/>
      <c r="AY45" t="s" s="148">
        <f>IF(AF45="","",$W45*AF45)</f>
      </c>
      <c r="AZ45" t="s" s="148">
        <f>IF(AG45="","",$W45*AG45)</f>
      </c>
      <c r="BA45" s="147">
        <f>IF(AH45="","",$W45*AH45)</f>
        <v>0</v>
      </c>
      <c r="BB45" t="s" s="148">
        <f>IF(AI45="","",$W45*AI45)</f>
      </c>
      <c r="BC45" t="s" s="148">
        <f>IF(AJ45="","",$W45*AJ45)</f>
      </c>
      <c r="BD45" t="s" s="148">
        <f>IF(AK45="","",$W45*AK45)</f>
      </c>
      <c r="BE45" t="s" s="148">
        <f>IF(AL45="","",$W45*AL45)</f>
      </c>
      <c r="BF45" t="s" s="148">
        <f>IF(AM45="","",$W45*AM45)</f>
      </c>
      <c r="BG45" t="s" s="148">
        <f>IF(AN45="","",$W45*AN45)</f>
      </c>
      <c r="BH45" t="s" s="148">
        <f>IF(AO45="","",$W45*AO45)</f>
      </c>
      <c r="BI45" t="s" s="148">
        <f>IF(AP45="","",$W45*AP45)</f>
      </c>
      <c r="BJ45" t="s" s="148">
        <f>IF(AQ45="","",$W45*AQ45)</f>
      </c>
      <c r="BK45" t="s" s="148">
        <f>IF(AR45="","",$W45*AR45)</f>
      </c>
      <c r="BL45" t="s" s="148">
        <f>IF(AS45="","",$W45*AS45)</f>
      </c>
      <c r="BM45" t="s" s="148">
        <f>IF(AT45="","",$W45*AT45)</f>
      </c>
      <c r="BN45" t="s" s="148">
        <f>IF(AU45="","",$W45*AU45)</f>
      </c>
      <c r="BO45" t="s" s="148">
        <f>IF(AV45="","",$W45*AV45)</f>
      </c>
      <c r="BP45" s="147">
        <f>IF(AW45="","",$W45*AW45)</f>
        <v>0</v>
      </c>
    </row>
    <row r="46" ht="16.5" customHeight="1">
      <c r="A46" t="s" s="153">
        <v>287</v>
      </c>
      <c r="B46" t="s" s="126">
        <v>285</v>
      </c>
      <c r="C46" s="261"/>
      <c r="D46" t="s" s="126">
        <v>259</v>
      </c>
      <c r="E46" s="215">
        <v>5</v>
      </c>
      <c r="F46" s="330">
        <v>150</v>
      </c>
      <c r="G46" s="131">
        <v>0</v>
      </c>
      <c r="H46" s="132">
        <v>0</v>
      </c>
      <c r="I46" s="133">
        <v>0</v>
      </c>
      <c r="J46" s="134">
        <v>0</v>
      </c>
      <c r="K46" s="135">
        <v>1</v>
      </c>
      <c r="L46" s="136">
        <v>0</v>
      </c>
      <c r="M46" s="137">
        <v>0</v>
      </c>
      <c r="N46" s="138">
        <v>0</v>
      </c>
      <c r="O46" s="139">
        <v>0</v>
      </c>
      <c r="P46" s="140">
        <v>0</v>
      </c>
      <c r="Q46" s="141">
        <v>0</v>
      </c>
      <c r="R46" s="327">
        <v>0</v>
      </c>
      <c r="S46" s="142">
        <v>0</v>
      </c>
      <c r="T46" s="328">
        <v>0</v>
      </c>
      <c r="U46" s="47">
        <f>SUM(G46:T46)*F46</f>
        <v>150</v>
      </c>
      <c r="V46" s="48">
        <f>SUM(G46:T46)*E46</f>
        <v>5</v>
      </c>
      <c r="W46" s="145">
        <f>SUM(G46:T46)</f>
        <v>1</v>
      </c>
      <c r="X46" s="146"/>
      <c r="Y46" s="146"/>
      <c r="Z46" s="146"/>
      <c r="AA46" s="146"/>
      <c r="AB46" s="145">
        <f>$W46*5</f>
        <v>5</v>
      </c>
      <c r="AC46" s="146"/>
      <c r="AD46" s="146"/>
      <c r="AE46" s="219"/>
      <c r="AF46" s="146"/>
      <c r="AG46" s="146"/>
      <c r="AH46" s="147">
        <v>5</v>
      </c>
      <c r="AI46" s="146"/>
      <c r="AJ46" s="146"/>
      <c r="AK46" s="146"/>
      <c r="AL46" s="146"/>
      <c r="AM46" s="146"/>
      <c r="AN46" s="146"/>
      <c r="AO46" s="146"/>
      <c r="AP46" s="146"/>
      <c r="AQ46" s="146"/>
      <c r="AR46" s="146"/>
      <c r="AS46" s="146"/>
      <c r="AT46" s="146"/>
      <c r="AU46" s="146"/>
      <c r="AV46" s="146"/>
      <c r="AW46" s="147">
        <v>16</v>
      </c>
      <c r="AX46" s="121"/>
      <c r="AY46" t="s" s="148">
        <f>IF(AF46="","",$W46*AF46)</f>
      </c>
      <c r="AZ46" t="s" s="148">
        <f>IF(AG46="","",$W46*AG46)</f>
      </c>
      <c r="BA46" s="147">
        <f>IF(AH46="","",$W46*AH46)</f>
        <v>5</v>
      </c>
      <c r="BB46" t="s" s="148">
        <f>IF(AI46="","",$W46*AI46)</f>
      </c>
      <c r="BC46" t="s" s="148">
        <f>IF(AJ46="","",$W46*AJ46)</f>
      </c>
      <c r="BD46" t="s" s="148">
        <f>IF(AK46="","",$W46*AK46)</f>
      </c>
      <c r="BE46" t="s" s="148">
        <f>IF(AL46="","",$W46*AL46)</f>
      </c>
      <c r="BF46" t="s" s="148">
        <f>IF(AM46="","",$W46*AM46)</f>
      </c>
      <c r="BG46" t="s" s="148">
        <f>IF(AN46="","",$W46*AN46)</f>
      </c>
      <c r="BH46" t="s" s="148">
        <f>IF(AO46="","",$W46*AO46)</f>
      </c>
      <c r="BI46" t="s" s="148">
        <f>IF(AP46="","",$W46*AP46)</f>
      </c>
      <c r="BJ46" t="s" s="148">
        <f>IF(AQ46="","",$W46*AQ46)</f>
      </c>
      <c r="BK46" t="s" s="148">
        <f>IF(AR46="","",$W46*AR46)</f>
      </c>
      <c r="BL46" t="s" s="148">
        <f>IF(AS46="","",$W46*AS46)</f>
      </c>
      <c r="BM46" t="s" s="148">
        <f>IF(AT46="","",$W46*AT46)</f>
      </c>
      <c r="BN46" t="s" s="148">
        <f>IF(AU46="","",$W46*AU46)</f>
      </c>
      <c r="BO46" t="s" s="148">
        <f>IF(AV46="","",$W46*AV46)</f>
      </c>
      <c r="BP46" s="147">
        <f>IF(AW46="","",$W46*AW46)</f>
        <v>16</v>
      </c>
    </row>
    <row r="47" ht="16.5" customHeight="1">
      <c r="A47" t="s" s="153">
        <v>288</v>
      </c>
      <c r="B47" t="s" s="126">
        <v>285</v>
      </c>
      <c r="C47" s="333"/>
      <c r="D47" t="s" s="126">
        <v>259</v>
      </c>
      <c r="E47" s="215">
        <v>2</v>
      </c>
      <c r="F47" s="330">
        <v>130</v>
      </c>
      <c r="G47" s="131">
        <v>0</v>
      </c>
      <c r="H47" s="132">
        <v>0</v>
      </c>
      <c r="I47" s="133">
        <v>0</v>
      </c>
      <c r="J47" s="134">
        <v>0</v>
      </c>
      <c r="K47" s="135">
        <v>0</v>
      </c>
      <c r="L47" s="136">
        <v>0</v>
      </c>
      <c r="M47" s="137">
        <v>0</v>
      </c>
      <c r="N47" s="138">
        <v>0</v>
      </c>
      <c r="O47" s="139">
        <v>0</v>
      </c>
      <c r="P47" s="140">
        <v>0</v>
      </c>
      <c r="Q47" s="141">
        <v>0</v>
      </c>
      <c r="R47" s="327">
        <v>0</v>
      </c>
      <c r="S47" s="142">
        <v>0</v>
      </c>
      <c r="T47" s="328">
        <v>0</v>
      </c>
      <c r="U47" s="47">
        <f>SUM(G47:T47)*F47</f>
        <v>0</v>
      </c>
      <c r="V47" s="48">
        <f>SUM(G47:T47)*E47</f>
        <v>0</v>
      </c>
      <c r="W47" s="145">
        <f>SUM(G47:T47)</f>
        <v>0</v>
      </c>
      <c r="X47" s="146"/>
      <c r="Y47" s="146"/>
      <c r="Z47" s="146"/>
      <c r="AA47" s="145">
        <f>$W47*2</f>
        <v>0</v>
      </c>
      <c r="AB47" s="146"/>
      <c r="AC47" s="146"/>
      <c r="AD47" s="146"/>
      <c r="AE47" s="219"/>
      <c r="AF47" s="146"/>
      <c r="AG47" s="146"/>
      <c r="AH47" s="146"/>
      <c r="AI47" s="146"/>
      <c r="AJ47" s="146"/>
      <c r="AK47" s="146"/>
      <c r="AL47" s="146"/>
      <c r="AM47" s="146"/>
      <c r="AN47" s="146"/>
      <c r="AO47" s="146"/>
      <c r="AP47" s="146"/>
      <c r="AQ47" s="146"/>
      <c r="AR47" s="146"/>
      <c r="AS47" s="146"/>
      <c r="AT47" s="146"/>
      <c r="AU47" s="146"/>
      <c r="AV47" s="146"/>
      <c r="AW47" s="146"/>
      <c r="AX47" s="121"/>
      <c r="AY47" t="s" s="148">
        <f>IF(AF47="","",$W47*AF47)</f>
      </c>
      <c r="AZ47" t="s" s="148">
        <f>IF(AG47="","",$W47*AG47)</f>
      </c>
      <c r="BA47" t="s" s="148">
        <f>IF(AH47="","",$W47*AH47)</f>
      </c>
      <c r="BB47" t="s" s="148">
        <f>IF(AI47="","",$W47*AI47)</f>
      </c>
      <c r="BC47" t="s" s="148">
        <f>IF(AJ47="","",$W47*AJ47)</f>
      </c>
      <c r="BD47" t="s" s="148">
        <f>IF(AK47="","",$W47*AK47)</f>
      </c>
      <c r="BE47" t="s" s="148">
        <f>IF(AL47="","",$W47*AL47)</f>
      </c>
      <c r="BF47" t="s" s="148">
        <f>IF(AM47="","",$W47*AM47)</f>
      </c>
      <c r="BG47" t="s" s="148">
        <f>IF(AN47="","",$W47*AN47)</f>
      </c>
      <c r="BH47" t="s" s="148">
        <f>IF(AO47="","",$W47*AO47)</f>
      </c>
      <c r="BI47" t="s" s="148">
        <f>IF(AP47="","",$W47*AP47)</f>
      </c>
      <c r="BJ47" t="s" s="148">
        <f>IF(AQ47="","",$W47*AQ47)</f>
      </c>
      <c r="BK47" t="s" s="148">
        <f>IF(AR47="","",$W47*AR47)</f>
      </c>
      <c r="BL47" t="s" s="148">
        <f>IF(AS47="","",$W47*AS47)</f>
      </c>
      <c r="BM47" t="s" s="148">
        <f>IF(AT47="","",$W47*AT47)</f>
      </c>
      <c r="BN47" t="s" s="148">
        <f>IF(AU47="","",$W47*AU47)</f>
      </c>
      <c r="BO47" t="s" s="148">
        <f>IF(AV47="","",$W47*AV47)</f>
      </c>
      <c r="BP47" t="s" s="148">
        <f>IF(AW47="","",$W47*AW47)</f>
      </c>
    </row>
    <row r="48" ht="17.25" customHeight="1">
      <c r="A48" t="s" s="153">
        <v>289</v>
      </c>
      <c r="B48" t="s" s="126">
        <v>285</v>
      </c>
      <c r="C48" s="261"/>
      <c r="D48" t="s" s="126">
        <v>259</v>
      </c>
      <c r="E48" s="215">
        <v>5</v>
      </c>
      <c r="F48" s="330">
        <v>180</v>
      </c>
      <c r="G48" s="131">
        <v>0</v>
      </c>
      <c r="H48" s="132">
        <v>0</v>
      </c>
      <c r="I48" s="133">
        <v>0</v>
      </c>
      <c r="J48" s="134">
        <v>0</v>
      </c>
      <c r="K48" s="135">
        <v>1</v>
      </c>
      <c r="L48" s="136">
        <v>0</v>
      </c>
      <c r="M48" s="137">
        <v>0</v>
      </c>
      <c r="N48" s="138">
        <v>0</v>
      </c>
      <c r="O48" s="139">
        <v>0</v>
      </c>
      <c r="P48" s="140">
        <v>0</v>
      </c>
      <c r="Q48" s="141">
        <v>0</v>
      </c>
      <c r="R48" s="327">
        <v>0</v>
      </c>
      <c r="S48" s="142">
        <v>0</v>
      </c>
      <c r="T48" s="328">
        <v>0</v>
      </c>
      <c r="U48" s="47">
        <f>SUM(G48:T48)*F48</f>
        <v>180</v>
      </c>
      <c r="V48" s="48">
        <f>SUM(G48:T48)*E48</f>
        <v>5</v>
      </c>
      <c r="W48" s="145">
        <f>SUM(G48:T48)</f>
        <v>1</v>
      </c>
      <c r="X48" s="146"/>
      <c r="Y48" s="146"/>
      <c r="Z48" s="146"/>
      <c r="AA48" s="146"/>
      <c r="AB48" s="145">
        <f>$W48*5</f>
        <v>5</v>
      </c>
      <c r="AC48" s="146"/>
      <c r="AD48" s="146"/>
      <c r="AE48" s="219"/>
      <c r="AF48" s="146"/>
      <c r="AG48" s="146"/>
      <c r="AH48" s="147">
        <v>5</v>
      </c>
      <c r="AI48" s="146"/>
      <c r="AJ48" s="146"/>
      <c r="AK48" s="146"/>
      <c r="AL48" s="146"/>
      <c r="AM48" s="146"/>
      <c r="AN48" s="146"/>
      <c r="AO48" s="146"/>
      <c r="AP48" s="146"/>
      <c r="AQ48" s="146"/>
      <c r="AR48" s="146"/>
      <c r="AS48" s="146"/>
      <c r="AT48" s="146"/>
      <c r="AU48" s="146"/>
      <c r="AV48" s="146"/>
      <c r="AW48" s="147">
        <v>16</v>
      </c>
      <c r="AX48" s="121"/>
      <c r="AY48" t="s" s="148">
        <f>IF(AF48="","",$W48*AF48)</f>
      </c>
      <c r="AZ48" t="s" s="148">
        <f>IF(AG48="","",$W48*AG48)</f>
      </c>
      <c r="BA48" s="147">
        <f>IF(AH48="","",$W48*AH48)</f>
        <v>5</v>
      </c>
      <c r="BB48" t="s" s="148">
        <f>IF(AI48="","",$W48*AI48)</f>
      </c>
      <c r="BC48" t="s" s="148">
        <f>IF(AJ48="","",$W48*AJ48)</f>
      </c>
      <c r="BD48" t="s" s="148">
        <f>IF(AK48="","",$W48*AK48)</f>
      </c>
      <c r="BE48" t="s" s="148">
        <f>IF(AL48="","",$W48*AL48)</f>
      </c>
      <c r="BF48" t="s" s="148">
        <f>IF(AM48="","",$W48*AM48)</f>
      </c>
      <c r="BG48" t="s" s="148">
        <f>IF(AN48="","",$W48*AN48)</f>
      </c>
      <c r="BH48" t="s" s="148">
        <f>IF(AO48="","",$W48*AO48)</f>
      </c>
      <c r="BI48" t="s" s="148">
        <f>IF(AP48="","",$W48*AP48)</f>
      </c>
      <c r="BJ48" t="s" s="148">
        <f>IF(AQ48="","",$W48*AQ48)</f>
      </c>
      <c r="BK48" t="s" s="148">
        <f>IF(AR48="","",$W48*AR48)</f>
      </c>
      <c r="BL48" t="s" s="148">
        <f>IF(AS48="","",$W48*AS48)</f>
      </c>
      <c r="BM48" t="s" s="148">
        <f>IF(AT48="","",$W48*AT48)</f>
      </c>
      <c r="BN48" t="s" s="148">
        <f>IF(AU48="","",$W48*AU48)</f>
      </c>
      <c r="BO48" t="s" s="148">
        <f>IF(AV48="","",$W48*AV48)</f>
      </c>
      <c r="BP48" s="147">
        <f>IF(AW48="","",$W48*AW48)</f>
        <v>16</v>
      </c>
    </row>
    <row r="49" ht="17.25" customHeight="1">
      <c r="A49" t="s" s="153">
        <v>290</v>
      </c>
      <c r="B49" t="s" s="126">
        <v>67</v>
      </c>
      <c r="C49" s="261"/>
      <c r="D49" t="s" s="126">
        <v>259</v>
      </c>
      <c r="E49" s="215">
        <v>2</v>
      </c>
      <c r="F49" s="330">
        <v>100</v>
      </c>
      <c r="G49" s="131">
        <v>0</v>
      </c>
      <c r="H49" s="132">
        <v>0</v>
      </c>
      <c r="I49" s="133">
        <v>0</v>
      </c>
      <c r="J49" s="134">
        <v>1</v>
      </c>
      <c r="K49" s="135">
        <v>0</v>
      </c>
      <c r="L49" s="136">
        <v>0</v>
      </c>
      <c r="M49" s="137">
        <v>0</v>
      </c>
      <c r="N49" s="138">
        <v>0</v>
      </c>
      <c r="O49" s="139">
        <v>0</v>
      </c>
      <c r="P49" s="140">
        <v>0</v>
      </c>
      <c r="Q49" s="141">
        <v>0</v>
      </c>
      <c r="R49" s="327">
        <v>0</v>
      </c>
      <c r="S49" s="142">
        <v>0</v>
      </c>
      <c r="T49" s="328">
        <v>0</v>
      </c>
      <c r="U49" s="47">
        <f>SUM(G49:T49)*F49</f>
        <v>100</v>
      </c>
      <c r="V49" s="48">
        <f>SUM(G49:T49)*E49</f>
        <v>2</v>
      </c>
      <c r="W49" s="145">
        <f>SUM(G49:T49)</f>
        <v>1</v>
      </c>
      <c r="X49" s="146"/>
      <c r="Y49" s="146"/>
      <c r="Z49" s="146"/>
      <c r="AA49" s="146"/>
      <c r="AB49" s="146"/>
      <c r="AC49" s="145">
        <f>$W49*2</f>
        <v>2</v>
      </c>
      <c r="AD49" s="146"/>
      <c r="AE49" s="219"/>
      <c r="AF49" s="146"/>
      <c r="AG49" s="146"/>
      <c r="AH49" s="146"/>
      <c r="AI49" s="147">
        <v>1</v>
      </c>
      <c r="AJ49" s="147">
        <v>1</v>
      </c>
      <c r="AK49" s="146"/>
      <c r="AL49" s="146"/>
      <c r="AM49" s="146"/>
      <c r="AN49" s="146"/>
      <c r="AO49" s="146"/>
      <c r="AP49" s="146"/>
      <c r="AQ49" s="146"/>
      <c r="AR49" s="146"/>
      <c r="AS49" s="146"/>
      <c r="AT49" s="146"/>
      <c r="AU49" s="146"/>
      <c r="AV49" s="146"/>
      <c r="AW49" s="147">
        <v>2</v>
      </c>
      <c r="AX49" s="121"/>
      <c r="AY49" t="s" s="148">
        <f>IF(AF49="","",$W49*AF49)</f>
      </c>
      <c r="AZ49" t="s" s="148">
        <f>IF(AG49="","",$W49*AG49)</f>
      </c>
      <c r="BA49" t="s" s="148">
        <f>IF(AH49="","",$W49*AH49)</f>
      </c>
      <c r="BB49" s="147">
        <f>IF(AI49="","",$W49*AI49)</f>
        <v>1</v>
      </c>
      <c r="BC49" s="147">
        <f>IF(AJ49="","",$W49*AJ49)</f>
        <v>1</v>
      </c>
      <c r="BD49" t="s" s="148">
        <f>IF(AK49="","",$W49*AK49)</f>
      </c>
      <c r="BE49" t="s" s="148">
        <f>IF(AL49="","",$W49*AL49)</f>
      </c>
      <c r="BF49" t="s" s="148">
        <f>IF(AM49="","",$W49*AM49)</f>
      </c>
      <c r="BG49" t="s" s="148">
        <f>IF(AN49="","",$W49*AN49)</f>
      </c>
      <c r="BH49" t="s" s="148">
        <f>IF(AO49="","",$W49*AO49)</f>
      </c>
      <c r="BI49" t="s" s="148">
        <f>IF(AP49="","",$W49*AP49)</f>
      </c>
      <c r="BJ49" t="s" s="148">
        <f>IF(AQ49="","",$W49*AQ49)</f>
      </c>
      <c r="BK49" t="s" s="148">
        <f>IF(AR49="","",$W49*AR49)</f>
      </c>
      <c r="BL49" t="s" s="148">
        <f>IF(AS49="","",$W49*AS49)</f>
      </c>
      <c r="BM49" t="s" s="148">
        <f>IF(AT49="","",$W49*AT49)</f>
      </c>
      <c r="BN49" t="s" s="148">
        <f>IF(AU49="","",$W49*AU49)</f>
      </c>
      <c r="BO49" t="s" s="148">
        <f>IF(AV49="","",$W49*AV49)</f>
      </c>
      <c r="BP49" s="147">
        <f>IF(AW49="","",$W49*AW49)</f>
        <v>2</v>
      </c>
    </row>
    <row r="50" ht="16.5" customHeight="1">
      <c r="A50" t="s" s="153">
        <v>291</v>
      </c>
      <c r="B50" t="s" s="126">
        <v>285</v>
      </c>
      <c r="C50" s="261"/>
      <c r="D50" t="s" s="126">
        <v>261</v>
      </c>
      <c r="E50" s="215">
        <v>5</v>
      </c>
      <c r="F50" s="330">
        <v>190</v>
      </c>
      <c r="G50" s="131">
        <v>0</v>
      </c>
      <c r="H50" s="132">
        <v>0</v>
      </c>
      <c r="I50" s="133">
        <v>0</v>
      </c>
      <c r="J50" s="134">
        <v>0</v>
      </c>
      <c r="K50" s="135">
        <v>0</v>
      </c>
      <c r="L50" s="136">
        <v>0</v>
      </c>
      <c r="M50" s="137">
        <v>1</v>
      </c>
      <c r="N50" s="138">
        <v>0</v>
      </c>
      <c r="O50" s="139">
        <v>0</v>
      </c>
      <c r="P50" s="140">
        <v>0</v>
      </c>
      <c r="Q50" s="141">
        <v>0</v>
      </c>
      <c r="R50" s="327">
        <v>0</v>
      </c>
      <c r="S50" s="142">
        <v>0</v>
      </c>
      <c r="T50" s="328">
        <v>0</v>
      </c>
      <c r="U50" s="47">
        <f>SUM(G50:T50)*F50</f>
        <v>190</v>
      </c>
      <c r="V50" s="48">
        <f>SUM(G50:T50)*E50</f>
        <v>5</v>
      </c>
      <c r="W50" s="145">
        <f>SUM(G50:T50)</f>
        <v>1</v>
      </c>
      <c r="X50" s="146"/>
      <c r="Y50" s="146"/>
      <c r="Z50" s="146"/>
      <c r="AA50" s="146"/>
      <c r="AB50" s="145">
        <f>$W50*5</f>
        <v>5</v>
      </c>
      <c r="AC50" s="146"/>
      <c r="AD50" s="146"/>
      <c r="AE50" s="219"/>
      <c r="AF50" s="146"/>
      <c r="AG50" s="146"/>
      <c r="AH50" s="147">
        <v>5</v>
      </c>
      <c r="AI50" s="146"/>
      <c r="AJ50" s="146"/>
      <c r="AK50" s="146"/>
      <c r="AL50" s="146"/>
      <c r="AM50" s="146"/>
      <c r="AN50" s="146"/>
      <c r="AO50" s="146"/>
      <c r="AP50" s="146"/>
      <c r="AQ50" s="146"/>
      <c r="AR50" s="146"/>
      <c r="AS50" s="146"/>
      <c r="AT50" s="146"/>
      <c r="AU50" s="146"/>
      <c r="AV50" s="146"/>
      <c r="AW50" s="147">
        <v>17</v>
      </c>
      <c r="AX50" s="121"/>
      <c r="AY50" t="s" s="148">
        <f>IF(AF50="","",$W50*AF50)</f>
      </c>
      <c r="AZ50" t="s" s="148">
        <f>IF(AG50="","",$W50*AG50)</f>
      </c>
      <c r="BA50" s="147">
        <f>IF(AH50="","",$W50*AH50)</f>
        <v>5</v>
      </c>
      <c r="BB50" t="s" s="148">
        <f>IF(AI50="","",$W50*AI50)</f>
      </c>
      <c r="BC50" t="s" s="148">
        <f>IF(AJ50="","",$W50*AJ50)</f>
      </c>
      <c r="BD50" t="s" s="148">
        <f>IF(AK50="","",$W50*AK50)</f>
      </c>
      <c r="BE50" t="s" s="148">
        <f>IF(AL50="","",$W50*AL50)</f>
      </c>
      <c r="BF50" t="s" s="148">
        <f>IF(AM50="","",$W50*AM50)</f>
      </c>
      <c r="BG50" t="s" s="148">
        <f>IF(AN50="","",$W50*AN50)</f>
      </c>
      <c r="BH50" t="s" s="148">
        <f>IF(AO50="","",$W50*AO50)</f>
      </c>
      <c r="BI50" t="s" s="148">
        <f>IF(AP50="","",$W50*AP50)</f>
      </c>
      <c r="BJ50" t="s" s="148">
        <f>IF(AQ50="","",$W50*AQ50)</f>
      </c>
      <c r="BK50" t="s" s="148">
        <f>IF(AR50="","",$W50*AR50)</f>
      </c>
      <c r="BL50" t="s" s="148">
        <f>IF(AS50="","",$W50*AS50)</f>
      </c>
      <c r="BM50" t="s" s="148">
        <f>IF(AT50="","",$W50*AT50)</f>
      </c>
      <c r="BN50" t="s" s="148">
        <f>IF(AU50="","",$W50*AU50)</f>
      </c>
      <c r="BO50" t="s" s="148">
        <f>IF(AV50="","",$W50*AV50)</f>
      </c>
      <c r="BP50" s="147">
        <f>IF(AW50="","",$W50*AW50)</f>
        <v>17</v>
      </c>
    </row>
    <row r="51" ht="18" customHeight="1">
      <c r="A51" t="s" s="153">
        <v>292</v>
      </c>
      <c r="B51" t="s" s="126">
        <v>285</v>
      </c>
      <c r="C51" s="261"/>
      <c r="D51" t="s" s="126">
        <v>261</v>
      </c>
      <c r="E51" s="215">
        <v>5</v>
      </c>
      <c r="F51" s="330">
        <v>200</v>
      </c>
      <c r="G51" s="131">
        <v>0</v>
      </c>
      <c r="H51" s="132">
        <v>0</v>
      </c>
      <c r="I51" s="133">
        <v>0</v>
      </c>
      <c r="J51" s="134">
        <v>1</v>
      </c>
      <c r="K51" s="135">
        <v>0</v>
      </c>
      <c r="L51" s="136">
        <v>1</v>
      </c>
      <c r="M51" s="137">
        <v>0</v>
      </c>
      <c r="N51" s="138">
        <v>0</v>
      </c>
      <c r="O51" s="139">
        <v>2</v>
      </c>
      <c r="P51" s="140">
        <v>0</v>
      </c>
      <c r="Q51" s="141">
        <v>0</v>
      </c>
      <c r="R51" s="327">
        <v>0</v>
      </c>
      <c r="S51" s="142">
        <v>0</v>
      </c>
      <c r="T51" s="328">
        <v>0</v>
      </c>
      <c r="U51" s="47">
        <f>SUM(G51:T51)*F51</f>
        <v>800</v>
      </c>
      <c r="V51" s="48">
        <f>SUM(G51:T51)*E51</f>
        <v>20</v>
      </c>
      <c r="W51" s="145">
        <f>SUM(G51:T51)</f>
        <v>4</v>
      </c>
      <c r="X51" s="146"/>
      <c r="Y51" s="146"/>
      <c r="Z51" s="146"/>
      <c r="AA51" s="146"/>
      <c r="AB51" s="145">
        <f>$W51*5</f>
        <v>20</v>
      </c>
      <c r="AC51" s="146"/>
      <c r="AD51" s="146"/>
      <c r="AE51" s="219"/>
      <c r="AF51" s="146"/>
      <c r="AG51" s="146"/>
      <c r="AH51" s="147">
        <v>4</v>
      </c>
      <c r="AI51" s="147">
        <v>1</v>
      </c>
      <c r="AJ51" s="146"/>
      <c r="AK51" s="146"/>
      <c r="AL51" s="146"/>
      <c r="AM51" s="146"/>
      <c r="AN51" s="146"/>
      <c r="AO51" s="146"/>
      <c r="AP51" s="146"/>
      <c r="AQ51" s="146"/>
      <c r="AR51" s="146"/>
      <c r="AS51" s="146"/>
      <c r="AT51" s="146"/>
      <c r="AU51" s="146"/>
      <c r="AV51" s="146"/>
      <c r="AW51" s="147">
        <v>12</v>
      </c>
      <c r="AX51" s="121"/>
      <c r="AY51" t="s" s="148">
        <f>IF(AF51="","",$W51*AF51)</f>
      </c>
      <c r="AZ51" t="s" s="148">
        <f>IF(AG51="","",$W51*AG51)</f>
      </c>
      <c r="BA51" s="147">
        <f>IF(AH51="","",$W51*AH51)</f>
        <v>16</v>
      </c>
      <c r="BB51" s="147">
        <f>IF(AI51="","",$W51*AI51)</f>
        <v>4</v>
      </c>
      <c r="BC51" t="s" s="148">
        <f>IF(AJ51="","",$W51*AJ51)</f>
      </c>
      <c r="BD51" t="s" s="148">
        <f>IF(AK51="","",$W51*AK51)</f>
      </c>
      <c r="BE51" t="s" s="148">
        <f>IF(AL51="","",$W51*AL51)</f>
      </c>
      <c r="BF51" t="s" s="148">
        <f>IF(AM51="","",$W51*AM51)</f>
      </c>
      <c r="BG51" t="s" s="148">
        <f>IF(AN51="","",$W51*AN51)</f>
      </c>
      <c r="BH51" t="s" s="148">
        <f>IF(AO51="","",$W51*AO51)</f>
      </c>
      <c r="BI51" t="s" s="148">
        <f>IF(AP51="","",$W51*AP51)</f>
      </c>
      <c r="BJ51" t="s" s="148">
        <f>IF(AQ51="","",$W51*AQ51)</f>
      </c>
      <c r="BK51" t="s" s="148">
        <f>IF(AR51="","",$W51*AR51)</f>
      </c>
      <c r="BL51" t="s" s="148">
        <f>IF(AS51="","",$W51*AS51)</f>
      </c>
      <c r="BM51" t="s" s="148">
        <f>IF(AT51="","",$W51*AT51)</f>
      </c>
      <c r="BN51" t="s" s="148">
        <f>IF(AU51="","",$W51*AU51)</f>
      </c>
      <c r="BO51" t="s" s="148">
        <f>IF(AV51="","",$W51*AV51)</f>
      </c>
      <c r="BP51" s="147">
        <f>IF(AW51="","",$W51*AW51)</f>
        <v>48</v>
      </c>
    </row>
    <row r="52" ht="16.5" customHeight="1">
      <c r="A52" t="s" s="153">
        <v>293</v>
      </c>
      <c r="B52" t="s" s="126">
        <v>294</v>
      </c>
      <c r="C52" s="261"/>
      <c r="D52" t="s" s="126">
        <v>295</v>
      </c>
      <c r="E52" s="215">
        <v>10</v>
      </c>
      <c r="F52" s="330">
        <v>72.5</v>
      </c>
      <c r="G52" s="131">
        <v>0</v>
      </c>
      <c r="H52" s="132">
        <v>0</v>
      </c>
      <c r="I52" s="133">
        <v>0</v>
      </c>
      <c r="J52" s="134"/>
      <c r="K52" s="135">
        <v>0</v>
      </c>
      <c r="L52" s="136">
        <v>0</v>
      </c>
      <c r="M52" s="137"/>
      <c r="N52" s="138">
        <v>0</v>
      </c>
      <c r="O52" s="139"/>
      <c r="P52" s="140">
        <v>0</v>
      </c>
      <c r="Q52" s="141">
        <v>0</v>
      </c>
      <c r="R52" s="327">
        <v>0</v>
      </c>
      <c r="S52" s="142">
        <v>0</v>
      </c>
      <c r="T52" s="328">
        <v>0</v>
      </c>
      <c r="U52" s="47">
        <f>SUM(G52:T52)*F52</f>
        <v>0</v>
      </c>
      <c r="V52" s="48">
        <f>SUM(G52:T52)*E52</f>
        <v>0</v>
      </c>
      <c r="W52" s="145">
        <f>SUM(G52:T52)</f>
        <v>0</v>
      </c>
      <c r="X52" s="146"/>
      <c r="Y52" s="146"/>
      <c r="Z52" s="145">
        <f>$W52*10</f>
        <v>0</v>
      </c>
      <c r="AA52" s="146"/>
      <c r="AB52" s="146"/>
      <c r="AC52" s="146"/>
      <c r="AD52" s="146"/>
      <c r="AE52" s="219"/>
      <c r="AF52" s="93">
        <v>2</v>
      </c>
      <c r="AG52" s="147">
        <v>8</v>
      </c>
      <c r="AH52" s="146"/>
      <c r="AI52" s="146"/>
      <c r="AJ52" s="146"/>
      <c r="AK52" s="146"/>
      <c r="AL52" s="146"/>
      <c r="AM52" s="146"/>
      <c r="AN52" s="146"/>
      <c r="AO52" s="146"/>
      <c r="AP52" s="146"/>
      <c r="AQ52" s="146"/>
      <c r="AR52" s="146"/>
      <c r="AS52" s="146"/>
      <c r="AT52" s="146"/>
      <c r="AU52" s="146"/>
      <c r="AV52" s="146"/>
      <c r="AW52" s="147">
        <v>4</v>
      </c>
      <c r="AX52" s="121"/>
      <c r="AY52" s="147">
        <f>IF(AF52="","",$W52*AF52)</f>
        <v>0</v>
      </c>
      <c r="AZ52" s="147">
        <f>IF(AG52="","",$W52*AG52)</f>
        <v>0</v>
      </c>
      <c r="BA52" t="s" s="148">
        <f>IF(AH52="","",$W52*AH52)</f>
      </c>
      <c r="BB52" t="s" s="148">
        <f>IF(AI52="","",$W52*AI52)</f>
      </c>
      <c r="BC52" t="s" s="148">
        <f>IF(AJ52="","",$W52*AJ52)</f>
      </c>
      <c r="BD52" t="s" s="148">
        <f>IF(AK52="","",$W52*AK52)</f>
      </c>
      <c r="BE52" t="s" s="148">
        <f>IF(AL52="","",$W52*AL52)</f>
      </c>
      <c r="BF52" t="s" s="148">
        <f>IF(AM52="","",$W52*AM52)</f>
      </c>
      <c r="BG52" t="s" s="148">
        <f>IF(AN52="","",$W52*AN52)</f>
      </c>
      <c r="BH52" t="s" s="148">
        <f>IF(AO52="","",$W52*AO52)</f>
      </c>
      <c r="BI52" t="s" s="148">
        <f>IF(AP52="","",$W52*AP52)</f>
      </c>
      <c r="BJ52" t="s" s="148">
        <f>IF(AQ52="","",$W52*AQ52)</f>
      </c>
      <c r="BK52" t="s" s="148">
        <f>IF(AR52="","",$W52*AR52)</f>
      </c>
      <c r="BL52" t="s" s="148">
        <f>IF(AS52="","",$W52*AS52)</f>
      </c>
      <c r="BM52" t="s" s="148">
        <f>IF(AT52="","",$W52*AT52)</f>
      </c>
      <c r="BN52" t="s" s="148">
        <f>IF(AU52="","",$W52*AU52)</f>
      </c>
      <c r="BO52" t="s" s="148">
        <f>IF(AV52="","",$W52*AV52)</f>
      </c>
      <c r="BP52" s="147">
        <f>IF(AW52="","",$W52*AW52)</f>
        <v>0</v>
      </c>
    </row>
    <row r="53" ht="16.5" customHeight="1">
      <c r="A53" t="s" s="153">
        <v>296</v>
      </c>
      <c r="B53" t="s" s="126">
        <v>294</v>
      </c>
      <c r="C53" s="261"/>
      <c r="D53" t="s" s="126">
        <v>295</v>
      </c>
      <c r="E53" s="215">
        <v>10</v>
      </c>
      <c r="F53" s="330">
        <v>75</v>
      </c>
      <c r="G53" s="131">
        <v>0</v>
      </c>
      <c r="H53" s="132">
        <v>0</v>
      </c>
      <c r="I53" s="133">
        <v>0</v>
      </c>
      <c r="J53" s="134"/>
      <c r="K53" s="135">
        <v>0</v>
      </c>
      <c r="L53" s="136"/>
      <c r="M53" s="137">
        <v>0</v>
      </c>
      <c r="N53" s="138">
        <v>0</v>
      </c>
      <c r="O53" s="139"/>
      <c r="P53" s="140">
        <v>0</v>
      </c>
      <c r="Q53" s="141">
        <v>0</v>
      </c>
      <c r="R53" s="327">
        <v>0</v>
      </c>
      <c r="S53" s="142">
        <v>0</v>
      </c>
      <c r="T53" s="328">
        <v>0</v>
      </c>
      <c r="U53" s="47">
        <f>SUM(G53:T53)*F53</f>
        <v>0</v>
      </c>
      <c r="V53" s="48">
        <f>SUM(G53:T53)*E53</f>
        <v>0</v>
      </c>
      <c r="W53" s="145">
        <f>SUM(G53:T53)</f>
        <v>0</v>
      </c>
      <c r="X53" s="146"/>
      <c r="Y53" s="146"/>
      <c r="Z53" s="145">
        <f>$W53*10</f>
        <v>0</v>
      </c>
      <c r="AA53" s="146"/>
      <c r="AB53" s="146"/>
      <c r="AC53" s="146"/>
      <c r="AD53" s="146"/>
      <c r="AE53" s="219"/>
      <c r="AF53" s="93">
        <v>4</v>
      </c>
      <c r="AG53" s="147">
        <v>6</v>
      </c>
      <c r="AH53" s="146"/>
      <c r="AI53" s="146"/>
      <c r="AJ53" s="146"/>
      <c r="AK53" s="146"/>
      <c r="AL53" s="146"/>
      <c r="AM53" s="146"/>
      <c r="AN53" s="146"/>
      <c r="AO53" s="146"/>
      <c r="AP53" s="146"/>
      <c r="AQ53" s="146"/>
      <c r="AR53" s="146"/>
      <c r="AS53" s="146"/>
      <c r="AT53" s="146"/>
      <c r="AU53" s="146"/>
      <c r="AV53" s="146"/>
      <c r="AW53" s="147">
        <v>8</v>
      </c>
      <c r="AX53" s="121"/>
      <c r="AY53" s="147">
        <f>IF(AF53="","",$W53*AF53)</f>
        <v>0</v>
      </c>
      <c r="AZ53" s="147">
        <f>IF(AG53="","",$W53*AG53)</f>
        <v>0</v>
      </c>
      <c r="BA53" t="s" s="148">
        <f>IF(AH53="","",$W53*AH53)</f>
      </c>
      <c r="BB53" t="s" s="148">
        <f>IF(AI53="","",$W53*AI53)</f>
      </c>
      <c r="BC53" t="s" s="148">
        <f>IF(AJ53="","",$W53*AJ53)</f>
      </c>
      <c r="BD53" t="s" s="148">
        <f>IF(AK53="","",$W53*AK53)</f>
      </c>
      <c r="BE53" t="s" s="148">
        <f>IF(AL53="","",$W53*AL53)</f>
      </c>
      <c r="BF53" t="s" s="148">
        <f>IF(AM53="","",$W53*AM53)</f>
      </c>
      <c r="BG53" t="s" s="148">
        <f>IF(AN53="","",$W53*AN53)</f>
      </c>
      <c r="BH53" t="s" s="148">
        <f>IF(AO53="","",$W53*AO53)</f>
      </c>
      <c r="BI53" t="s" s="148">
        <f>IF(AP53="","",$W53*AP53)</f>
      </c>
      <c r="BJ53" t="s" s="148">
        <f>IF(AQ53="","",$W53*AQ53)</f>
      </c>
      <c r="BK53" t="s" s="148">
        <f>IF(AR53="","",$W53*AR53)</f>
      </c>
      <c r="BL53" t="s" s="148">
        <f>IF(AS53="","",$W53*AS53)</f>
      </c>
      <c r="BM53" t="s" s="148">
        <f>IF(AT53="","",$W53*AT53)</f>
      </c>
      <c r="BN53" t="s" s="148">
        <f>IF(AU53="","",$W53*AU53)</f>
      </c>
      <c r="BO53" t="s" s="148">
        <f>IF(AV53="","",$W53*AV53)</f>
      </c>
      <c r="BP53" s="147">
        <f>IF(AW53="","",$W53*AW53)</f>
        <v>0</v>
      </c>
    </row>
    <row r="54" ht="17.25" customHeight="1">
      <c r="A54" t="s" s="153">
        <v>297</v>
      </c>
      <c r="B54" t="s" s="126">
        <v>294</v>
      </c>
      <c r="C54" s="261"/>
      <c r="D54" t="s" s="126">
        <v>295</v>
      </c>
      <c r="E54" s="215">
        <v>10</v>
      </c>
      <c r="F54" s="330">
        <v>75</v>
      </c>
      <c r="G54" s="131">
        <v>0</v>
      </c>
      <c r="H54" s="132">
        <v>0</v>
      </c>
      <c r="I54" s="133">
        <v>0</v>
      </c>
      <c r="J54" s="134"/>
      <c r="K54" s="135">
        <v>0</v>
      </c>
      <c r="L54" s="136">
        <v>0</v>
      </c>
      <c r="M54" s="137"/>
      <c r="N54" s="138">
        <v>0</v>
      </c>
      <c r="O54" s="139"/>
      <c r="P54" s="140">
        <v>0</v>
      </c>
      <c r="Q54" s="141">
        <v>0</v>
      </c>
      <c r="R54" s="327">
        <v>0</v>
      </c>
      <c r="S54" s="142">
        <v>0</v>
      </c>
      <c r="T54" s="328">
        <v>0</v>
      </c>
      <c r="U54" s="47">
        <f>SUM(G54:T54)*F54</f>
        <v>0</v>
      </c>
      <c r="V54" s="48">
        <f>SUM(G54:T54)*E54</f>
        <v>0</v>
      </c>
      <c r="W54" s="145">
        <f>SUM(G54:T54)</f>
        <v>0</v>
      </c>
      <c r="X54" s="146"/>
      <c r="Y54" s="146"/>
      <c r="Z54" s="145">
        <f>$W54*10</f>
        <v>0</v>
      </c>
      <c r="AA54" s="146"/>
      <c r="AB54" s="146"/>
      <c r="AC54" s="146"/>
      <c r="AD54" s="146"/>
      <c r="AE54" s="219"/>
      <c r="AF54" s="93">
        <v>2</v>
      </c>
      <c r="AG54" s="147">
        <v>7</v>
      </c>
      <c r="AH54" s="147">
        <v>1</v>
      </c>
      <c r="AI54" s="146"/>
      <c r="AJ54" s="146"/>
      <c r="AK54" s="146"/>
      <c r="AL54" s="146"/>
      <c r="AM54" s="146"/>
      <c r="AN54" s="146"/>
      <c r="AO54" s="146"/>
      <c r="AP54" s="146"/>
      <c r="AQ54" s="146"/>
      <c r="AR54" s="146"/>
      <c r="AS54" s="146"/>
      <c r="AT54" s="146"/>
      <c r="AU54" s="146"/>
      <c r="AV54" s="146"/>
      <c r="AW54" s="147">
        <v>10</v>
      </c>
      <c r="AX54" s="121"/>
      <c r="AY54" s="147">
        <f>IF(AF54="","",$W54*AF54)</f>
        <v>0</v>
      </c>
      <c r="AZ54" s="147">
        <f>IF(AG54="","",$W54*AG54)</f>
        <v>0</v>
      </c>
      <c r="BA54" s="147">
        <f>IF(AH54="","",$W54*AH54)</f>
        <v>0</v>
      </c>
      <c r="BB54" t="s" s="148">
        <f>IF(AI54="","",$W54*AI54)</f>
      </c>
      <c r="BC54" t="s" s="148">
        <f>IF(AJ54="","",$W54*AJ54)</f>
      </c>
      <c r="BD54" t="s" s="148">
        <f>IF(AK54="","",$W54*AK54)</f>
      </c>
      <c r="BE54" t="s" s="148">
        <f>IF(AL54="","",$W54*AL54)</f>
      </c>
      <c r="BF54" t="s" s="148">
        <f>IF(AM54="","",$W54*AM54)</f>
      </c>
      <c r="BG54" t="s" s="148">
        <f>IF(AN54="","",$W54*AN54)</f>
      </c>
      <c r="BH54" t="s" s="148">
        <f>IF(AO54="","",$W54*AO54)</f>
      </c>
      <c r="BI54" t="s" s="148">
        <f>IF(AP54="","",$W54*AP54)</f>
      </c>
      <c r="BJ54" t="s" s="148">
        <f>IF(AQ54="","",$W54*AQ54)</f>
      </c>
      <c r="BK54" t="s" s="148">
        <f>IF(AR54="","",$W54*AR54)</f>
      </c>
      <c r="BL54" t="s" s="148">
        <f>IF(AS54="","",$W54*AS54)</f>
      </c>
      <c r="BM54" t="s" s="148">
        <f>IF(AT54="","",$W54*AT54)</f>
      </c>
      <c r="BN54" t="s" s="148">
        <f>IF(AU54="","",$W54*AU54)</f>
      </c>
      <c r="BO54" t="s" s="148">
        <f>IF(AV54="","",$W54*AV54)</f>
      </c>
      <c r="BP54" s="147">
        <f>IF(AW54="","",$W54*AW54)</f>
        <v>0</v>
      </c>
    </row>
    <row r="55" ht="17.25" customHeight="1">
      <c r="A55" t="s" s="153">
        <v>298</v>
      </c>
      <c r="B55" t="s" s="126">
        <v>294</v>
      </c>
      <c r="C55" s="261"/>
      <c r="D55" t="s" s="126">
        <v>295</v>
      </c>
      <c r="E55" s="215">
        <v>10</v>
      </c>
      <c r="F55" s="330">
        <v>75</v>
      </c>
      <c r="G55" s="131">
        <v>0</v>
      </c>
      <c r="H55" s="132">
        <v>0</v>
      </c>
      <c r="I55" s="133">
        <v>0</v>
      </c>
      <c r="J55" s="134"/>
      <c r="K55" s="135">
        <v>0</v>
      </c>
      <c r="L55" s="136">
        <v>0</v>
      </c>
      <c r="M55" s="137"/>
      <c r="N55" s="138">
        <v>0</v>
      </c>
      <c r="O55" s="139"/>
      <c r="P55" s="140">
        <v>0</v>
      </c>
      <c r="Q55" s="141">
        <v>0</v>
      </c>
      <c r="R55" s="327">
        <v>0</v>
      </c>
      <c r="S55" s="142">
        <v>0</v>
      </c>
      <c r="T55" s="328">
        <v>0</v>
      </c>
      <c r="U55" s="47">
        <f>SUM(G55:T55)*F55</f>
        <v>0</v>
      </c>
      <c r="V55" s="48">
        <f>SUM(G55:T55)*E55</f>
        <v>0</v>
      </c>
      <c r="W55" s="145">
        <f>SUM(G55:T55)</f>
        <v>0</v>
      </c>
      <c r="X55" s="146"/>
      <c r="Y55" s="146"/>
      <c r="Z55" s="145">
        <f>$W55*10</f>
        <v>0</v>
      </c>
      <c r="AA55" s="146"/>
      <c r="AB55" s="146"/>
      <c r="AC55" s="146"/>
      <c r="AD55" s="146"/>
      <c r="AE55" s="219"/>
      <c r="AF55" s="93">
        <v>1</v>
      </c>
      <c r="AG55" s="147">
        <v>6</v>
      </c>
      <c r="AH55" s="147">
        <v>3</v>
      </c>
      <c r="AI55" s="146"/>
      <c r="AJ55" s="146"/>
      <c r="AK55" s="146"/>
      <c r="AL55" s="146"/>
      <c r="AM55" s="146"/>
      <c r="AN55" s="146"/>
      <c r="AO55" s="146"/>
      <c r="AP55" s="146"/>
      <c r="AQ55" s="146"/>
      <c r="AR55" s="146"/>
      <c r="AS55" s="146"/>
      <c r="AT55" s="146"/>
      <c r="AU55" s="146"/>
      <c r="AV55" s="146"/>
      <c r="AW55" s="147">
        <v>10</v>
      </c>
      <c r="AX55" s="121"/>
      <c r="AY55" s="147">
        <f>IF(AF55="","",$W55*AF55)</f>
        <v>0</v>
      </c>
      <c r="AZ55" s="147">
        <f>IF(AG55="","",$W55*AG55)</f>
        <v>0</v>
      </c>
      <c r="BA55" s="147">
        <f>IF(AH55="","",$W55*AH55)</f>
        <v>0</v>
      </c>
      <c r="BB55" t="s" s="148">
        <f>IF(AI55="","",$W55*AI55)</f>
      </c>
      <c r="BC55" t="s" s="148">
        <f>IF(AJ55="","",$W55*AJ55)</f>
      </c>
      <c r="BD55" t="s" s="148">
        <f>IF(AK55="","",$W55*AK55)</f>
      </c>
      <c r="BE55" t="s" s="148">
        <f>IF(AL55="","",$W55*AL55)</f>
      </c>
      <c r="BF55" t="s" s="148">
        <f>IF(AM55="","",$W55*AM55)</f>
      </c>
      <c r="BG55" t="s" s="148">
        <f>IF(AN55="","",$W55*AN55)</f>
      </c>
      <c r="BH55" t="s" s="148">
        <f>IF(AO55="","",$W55*AO55)</f>
      </c>
      <c r="BI55" t="s" s="148">
        <f>IF(AP55="","",$W55*AP55)</f>
      </c>
      <c r="BJ55" t="s" s="148">
        <f>IF(AQ55="","",$W55*AQ55)</f>
      </c>
      <c r="BK55" t="s" s="148">
        <f>IF(AR55="","",$W55*AR55)</f>
      </c>
      <c r="BL55" t="s" s="148">
        <f>IF(AS55="","",$W55*AS55)</f>
      </c>
      <c r="BM55" t="s" s="148">
        <f>IF(AT55="","",$W55*AT55)</f>
      </c>
      <c r="BN55" t="s" s="148">
        <f>IF(AU55="","",$W55*AU55)</f>
      </c>
      <c r="BO55" t="s" s="148">
        <f>IF(AV55="","",$W55*AV55)</f>
      </c>
      <c r="BP55" s="147">
        <f>IF(AW55="","",$W55*AW55)</f>
        <v>0</v>
      </c>
    </row>
    <row r="56" ht="16.5" customHeight="1">
      <c r="A56" t="s" s="153">
        <v>299</v>
      </c>
      <c r="B56" t="s" s="126">
        <v>64</v>
      </c>
      <c r="C56" s="261"/>
      <c r="D56" t="s" s="126">
        <v>295</v>
      </c>
      <c r="E56" s="215">
        <v>10</v>
      </c>
      <c r="F56" s="330">
        <v>75</v>
      </c>
      <c r="G56" s="131">
        <v>0</v>
      </c>
      <c r="H56" s="132">
        <v>0</v>
      </c>
      <c r="I56" s="133">
        <v>0</v>
      </c>
      <c r="J56" s="134"/>
      <c r="K56" s="135">
        <v>0</v>
      </c>
      <c r="L56" s="136">
        <v>0</v>
      </c>
      <c r="M56" s="137">
        <v>0</v>
      </c>
      <c r="N56" s="138">
        <v>0</v>
      </c>
      <c r="O56" s="139"/>
      <c r="P56" s="140">
        <v>0</v>
      </c>
      <c r="Q56" s="141">
        <v>0</v>
      </c>
      <c r="R56" s="327">
        <v>0</v>
      </c>
      <c r="S56" s="142">
        <v>0</v>
      </c>
      <c r="T56" s="328">
        <v>0</v>
      </c>
      <c r="U56" s="47">
        <f>SUM(G56:T56)*F56</f>
        <v>0</v>
      </c>
      <c r="V56" s="48">
        <f>SUM(G56:T56)*E56</f>
        <v>0</v>
      </c>
      <c r="W56" s="145">
        <f>SUM(G56:T56)</f>
        <v>0</v>
      </c>
      <c r="X56" s="146"/>
      <c r="Y56" s="146"/>
      <c r="Z56" s="145">
        <f>$W56*10</f>
        <v>0</v>
      </c>
      <c r="AA56" s="146"/>
      <c r="AB56" s="146"/>
      <c r="AC56" s="146"/>
      <c r="AD56" s="146"/>
      <c r="AE56" s="219"/>
      <c r="AF56" s="93">
        <v>2</v>
      </c>
      <c r="AG56" s="147">
        <v>8</v>
      </c>
      <c r="AH56" s="146"/>
      <c r="AI56" s="146"/>
      <c r="AJ56" s="146"/>
      <c r="AK56" s="146"/>
      <c r="AL56" s="146"/>
      <c r="AM56" s="146"/>
      <c r="AN56" s="146"/>
      <c r="AO56" s="146"/>
      <c r="AP56" s="146"/>
      <c r="AQ56" s="146"/>
      <c r="AR56" s="146"/>
      <c r="AS56" s="146"/>
      <c r="AT56" s="146"/>
      <c r="AU56" s="146"/>
      <c r="AV56" s="146"/>
      <c r="AW56" s="147">
        <v>10</v>
      </c>
      <c r="AX56" s="121"/>
      <c r="AY56" s="147">
        <f>IF(AF56="","",$W56*AF56)</f>
        <v>0</v>
      </c>
      <c r="AZ56" s="147">
        <f>IF(AG56="","",$W56*AG56)</f>
        <v>0</v>
      </c>
      <c r="BA56" t="s" s="148">
        <f>IF(AH56="","",$W56*AH56)</f>
      </c>
      <c r="BB56" t="s" s="148">
        <f>IF(AI56="","",$W56*AI56)</f>
      </c>
      <c r="BC56" t="s" s="148">
        <f>IF(AJ56="","",$W56*AJ56)</f>
      </c>
      <c r="BD56" t="s" s="148">
        <f>IF(AK56="","",$W56*AK56)</f>
      </c>
      <c r="BE56" t="s" s="148">
        <f>IF(AL56="","",$W56*AL56)</f>
      </c>
      <c r="BF56" t="s" s="148">
        <f>IF(AM56="","",$W56*AM56)</f>
      </c>
      <c r="BG56" t="s" s="148">
        <f>IF(AN56="","",$W56*AN56)</f>
      </c>
      <c r="BH56" t="s" s="148">
        <f>IF(AO56="","",$W56*AO56)</f>
      </c>
      <c r="BI56" t="s" s="148">
        <f>IF(AP56="","",$W56*AP56)</f>
      </c>
      <c r="BJ56" t="s" s="148">
        <f>IF(AQ56="","",$W56*AQ56)</f>
      </c>
      <c r="BK56" t="s" s="148">
        <f>IF(AR56="","",$W56*AR56)</f>
      </c>
      <c r="BL56" t="s" s="148">
        <f>IF(AS56="","",$W56*AS56)</f>
      </c>
      <c r="BM56" t="s" s="148">
        <f>IF(AT56="","",$W56*AT56)</f>
      </c>
      <c r="BN56" t="s" s="148">
        <f>IF(AU56="","",$W56*AU56)</f>
      </c>
      <c r="BO56" t="s" s="148">
        <f>IF(AV56="","",$W56*AV56)</f>
      </c>
      <c r="BP56" s="147">
        <f>IF(AW56="","",$W56*AW56)</f>
        <v>0</v>
      </c>
    </row>
    <row r="57" ht="17.25" customHeight="1">
      <c r="A57" t="s" s="153">
        <v>300</v>
      </c>
      <c r="B57" t="s" s="126">
        <v>294</v>
      </c>
      <c r="C57" s="261"/>
      <c r="D57" t="s" s="126">
        <v>295</v>
      </c>
      <c r="E57" s="215">
        <v>10</v>
      </c>
      <c r="F57" s="330">
        <v>87.5</v>
      </c>
      <c r="G57" s="131">
        <v>0</v>
      </c>
      <c r="H57" s="132">
        <v>0</v>
      </c>
      <c r="I57" s="133">
        <v>0</v>
      </c>
      <c r="J57" s="134">
        <v>0</v>
      </c>
      <c r="K57" s="135">
        <v>0</v>
      </c>
      <c r="L57" s="136">
        <v>0</v>
      </c>
      <c r="M57" s="137">
        <v>0</v>
      </c>
      <c r="N57" s="138">
        <v>1</v>
      </c>
      <c r="O57" s="139">
        <v>0</v>
      </c>
      <c r="P57" s="140">
        <v>0</v>
      </c>
      <c r="Q57" s="141">
        <v>0</v>
      </c>
      <c r="R57" s="327">
        <v>0</v>
      </c>
      <c r="S57" s="142">
        <v>0</v>
      </c>
      <c r="T57" s="328">
        <v>0</v>
      </c>
      <c r="U57" s="47">
        <f>SUM(G57:T57)*F57</f>
        <v>87.5</v>
      </c>
      <c r="V57" s="48">
        <f>SUM(G57:T57)*E57</f>
        <v>10</v>
      </c>
      <c r="W57" s="145">
        <f>SUM(G57:T57)</f>
        <v>1</v>
      </c>
      <c r="X57" s="146"/>
      <c r="Y57" s="146"/>
      <c r="Z57" s="145">
        <f>$W57*10</f>
        <v>10</v>
      </c>
      <c r="AA57" s="146"/>
      <c r="AB57" s="146"/>
      <c r="AC57" s="146"/>
      <c r="AD57" s="146"/>
      <c r="AE57" s="219"/>
      <c r="AF57" s="93">
        <v>3</v>
      </c>
      <c r="AG57" s="147">
        <v>6</v>
      </c>
      <c r="AH57" s="147">
        <v>1</v>
      </c>
      <c r="AI57" s="146"/>
      <c r="AJ57" s="146"/>
      <c r="AK57" s="146"/>
      <c r="AL57" s="146"/>
      <c r="AM57" s="146"/>
      <c r="AN57" s="146"/>
      <c r="AO57" s="146"/>
      <c r="AP57" s="146"/>
      <c r="AQ57" s="146"/>
      <c r="AR57" s="146"/>
      <c r="AS57" s="146"/>
      <c r="AT57" s="146"/>
      <c r="AU57" s="146"/>
      <c r="AV57" s="146"/>
      <c r="AW57" s="147">
        <v>10</v>
      </c>
      <c r="AX57" s="121"/>
      <c r="AY57" s="147">
        <f>IF(AF57="","",$W57*AF57)</f>
        <v>3</v>
      </c>
      <c r="AZ57" s="147">
        <f>IF(AG57="","",$W57*AG57)</f>
        <v>6</v>
      </c>
      <c r="BA57" s="147">
        <f>IF(AH57="","",$W57*AH57)</f>
        <v>1</v>
      </c>
      <c r="BB57" t="s" s="148">
        <f>IF(AI57="","",$W57*AI57)</f>
      </c>
      <c r="BC57" t="s" s="148">
        <f>IF(AJ57="","",$W57*AJ57)</f>
      </c>
      <c r="BD57" t="s" s="148">
        <f>IF(AK57="","",$W57*AK57)</f>
      </c>
      <c r="BE57" t="s" s="148">
        <f>IF(AL57="","",$W57*AL57)</f>
      </c>
      <c r="BF57" t="s" s="148">
        <f>IF(AM57="","",$W57*AM57)</f>
      </c>
      <c r="BG57" t="s" s="148">
        <f>IF(AN57="","",$W57*AN57)</f>
      </c>
      <c r="BH57" t="s" s="148">
        <f>IF(AO57="","",$W57*AO57)</f>
      </c>
      <c r="BI57" t="s" s="148">
        <f>IF(AP57="","",$W57*AP57)</f>
      </c>
      <c r="BJ57" t="s" s="148">
        <f>IF(AQ57="","",$W57*AQ57)</f>
      </c>
      <c r="BK57" t="s" s="148">
        <f>IF(AR57="","",$W57*AR57)</f>
      </c>
      <c r="BL57" t="s" s="148">
        <f>IF(AS57="","",$W57*AS57)</f>
      </c>
      <c r="BM57" t="s" s="148">
        <f>IF(AT57="","",$W57*AT57)</f>
      </c>
      <c r="BN57" t="s" s="148">
        <f>IF(AU57="","",$W57*AU57)</f>
      </c>
      <c r="BO57" t="s" s="148">
        <f>IF(AV57="","",$W57*AV57)</f>
      </c>
      <c r="BP57" s="147">
        <f>IF(AW57="","",$W57*AW57)</f>
        <v>10</v>
      </c>
    </row>
    <row r="58" ht="16.5" customHeight="1">
      <c r="A58" t="s" s="153">
        <v>301</v>
      </c>
      <c r="B58" t="s" s="126">
        <v>294</v>
      </c>
      <c r="C58" s="261"/>
      <c r="D58" t="s" s="126">
        <v>295</v>
      </c>
      <c r="E58" s="215">
        <v>10</v>
      </c>
      <c r="F58" s="330">
        <v>87.5</v>
      </c>
      <c r="G58" s="131">
        <v>0</v>
      </c>
      <c r="H58" s="132">
        <v>0</v>
      </c>
      <c r="I58" s="133">
        <v>0</v>
      </c>
      <c r="J58" s="134">
        <v>0</v>
      </c>
      <c r="K58" s="135">
        <v>0</v>
      </c>
      <c r="L58" s="136">
        <v>0</v>
      </c>
      <c r="M58" s="137">
        <v>0</v>
      </c>
      <c r="N58" s="138">
        <v>0</v>
      </c>
      <c r="O58" s="139">
        <v>0</v>
      </c>
      <c r="P58" s="140">
        <v>0</v>
      </c>
      <c r="Q58" s="141">
        <v>0</v>
      </c>
      <c r="R58" s="327">
        <v>0</v>
      </c>
      <c r="S58" s="142">
        <v>0</v>
      </c>
      <c r="T58" s="328">
        <v>0</v>
      </c>
      <c r="U58" s="47">
        <f>SUM(G58:T58)*F58</f>
        <v>0</v>
      </c>
      <c r="V58" s="48">
        <f>SUM(G58:T58)*E58</f>
        <v>0</v>
      </c>
      <c r="W58" s="145">
        <f>SUM(G58:T58)</f>
        <v>0</v>
      </c>
      <c r="X58" s="146"/>
      <c r="Y58" s="146"/>
      <c r="Z58" s="145">
        <f>$W58*10</f>
        <v>0</v>
      </c>
      <c r="AA58" s="146"/>
      <c r="AB58" s="146"/>
      <c r="AC58" s="146"/>
      <c r="AD58" s="146"/>
      <c r="AE58" s="219"/>
      <c r="AF58" s="93">
        <v>4</v>
      </c>
      <c r="AG58" s="147">
        <v>4</v>
      </c>
      <c r="AH58" s="147">
        <v>1</v>
      </c>
      <c r="AI58" s="147">
        <v>1</v>
      </c>
      <c r="AJ58" s="146"/>
      <c r="AK58" s="146"/>
      <c r="AL58" s="146"/>
      <c r="AM58" s="146"/>
      <c r="AN58" s="146"/>
      <c r="AO58" s="146"/>
      <c r="AP58" s="146"/>
      <c r="AQ58" s="146"/>
      <c r="AR58" s="146"/>
      <c r="AS58" s="146"/>
      <c r="AT58" s="146"/>
      <c r="AU58" s="146"/>
      <c r="AV58" s="146"/>
      <c r="AW58" s="147">
        <v>9</v>
      </c>
      <c r="AX58" s="121"/>
      <c r="AY58" s="147">
        <f>IF(AF58="","",$W58*AF58)</f>
        <v>0</v>
      </c>
      <c r="AZ58" s="147">
        <f>IF(AG58="","",$W58*AG58)</f>
        <v>0</v>
      </c>
      <c r="BA58" s="147">
        <f>IF(AH58="","",$W58*AH58)</f>
        <v>0</v>
      </c>
      <c r="BB58" s="147">
        <f>IF(AI58="","",$W58*AI58)</f>
        <v>0</v>
      </c>
      <c r="BC58" t="s" s="148">
        <f>IF(AJ58="","",$W58*AJ58)</f>
      </c>
      <c r="BD58" t="s" s="148">
        <f>IF(AK58="","",$W58*AK58)</f>
      </c>
      <c r="BE58" t="s" s="148">
        <f>IF(AL58="","",$W58*AL58)</f>
      </c>
      <c r="BF58" t="s" s="148">
        <f>IF(AM58="","",$W58*AM58)</f>
      </c>
      <c r="BG58" t="s" s="148">
        <f>IF(AN58="","",$W58*AN58)</f>
      </c>
      <c r="BH58" t="s" s="148">
        <f>IF(AO58="","",$W58*AO58)</f>
      </c>
      <c r="BI58" t="s" s="148">
        <f>IF(AP58="","",$W58*AP58)</f>
      </c>
      <c r="BJ58" t="s" s="148">
        <f>IF(AQ58="","",$W58*AQ58)</f>
      </c>
      <c r="BK58" t="s" s="148">
        <f>IF(AR58="","",$W58*AR58)</f>
      </c>
      <c r="BL58" t="s" s="148">
        <f>IF(AS58="","",$W58*AS58)</f>
      </c>
      <c r="BM58" t="s" s="148">
        <f>IF(AT58="","",$W58*AT58)</f>
      </c>
      <c r="BN58" t="s" s="148">
        <f>IF(AU58="","",$W58*AU58)</f>
      </c>
      <c r="BO58" t="s" s="148">
        <f>IF(AV58="","",$W58*AV58)</f>
      </c>
      <c r="BP58" s="147">
        <f>IF(AW58="","",$W58*AW58)</f>
        <v>0</v>
      </c>
    </row>
    <row r="59" ht="17.25" customHeight="1">
      <c r="A59" t="s" s="153">
        <v>302</v>
      </c>
      <c r="B59" t="s" s="126">
        <v>294</v>
      </c>
      <c r="C59" s="261"/>
      <c r="D59" t="s" s="126">
        <v>295</v>
      </c>
      <c r="E59" s="215">
        <v>10</v>
      </c>
      <c r="F59" s="330">
        <v>92.5</v>
      </c>
      <c r="G59" s="131">
        <v>0</v>
      </c>
      <c r="H59" s="132">
        <v>0</v>
      </c>
      <c r="I59" s="133">
        <v>0</v>
      </c>
      <c r="J59" s="134">
        <v>0</v>
      </c>
      <c r="K59" s="135">
        <v>0</v>
      </c>
      <c r="L59" s="136">
        <v>0</v>
      </c>
      <c r="M59" s="137">
        <v>0</v>
      </c>
      <c r="N59" s="138">
        <v>0</v>
      </c>
      <c r="O59" s="139">
        <v>0</v>
      </c>
      <c r="P59" s="140">
        <v>0</v>
      </c>
      <c r="Q59" s="141">
        <v>0</v>
      </c>
      <c r="R59" s="327">
        <v>0</v>
      </c>
      <c r="S59" s="142">
        <v>0</v>
      </c>
      <c r="T59" s="328">
        <v>0</v>
      </c>
      <c r="U59" s="47">
        <f>SUM(G59:T59)*F59</f>
        <v>0</v>
      </c>
      <c r="V59" s="48">
        <f>SUM(G59:T59)*E59</f>
        <v>0</v>
      </c>
      <c r="W59" s="145">
        <f>SUM(G59:T59)</f>
        <v>0</v>
      </c>
      <c r="X59" s="146"/>
      <c r="Y59" s="146"/>
      <c r="Z59" s="145">
        <f>$W59*10</f>
        <v>0</v>
      </c>
      <c r="AA59" s="146"/>
      <c r="AB59" s="146"/>
      <c r="AC59" s="146"/>
      <c r="AD59" s="146"/>
      <c r="AE59" s="219"/>
      <c r="AF59" s="146"/>
      <c r="AG59" s="147">
        <v>9</v>
      </c>
      <c r="AH59" s="147">
        <v>1</v>
      </c>
      <c r="AI59" s="146"/>
      <c r="AJ59" s="146"/>
      <c r="AK59" s="146"/>
      <c r="AL59" s="146"/>
      <c r="AM59" s="146"/>
      <c r="AN59" s="146"/>
      <c r="AO59" s="146"/>
      <c r="AP59" s="146"/>
      <c r="AQ59" s="146"/>
      <c r="AR59" s="146"/>
      <c r="AS59" s="146"/>
      <c r="AT59" s="146"/>
      <c r="AU59" s="146"/>
      <c r="AV59" s="146"/>
      <c r="AW59" s="147">
        <v>8</v>
      </c>
      <c r="AX59" s="121"/>
      <c r="AY59" t="s" s="148">
        <f>IF(AF59="","",$W59*AF59)</f>
      </c>
      <c r="AZ59" s="147">
        <f>IF(AG59="","",$W59*AG59)</f>
        <v>0</v>
      </c>
      <c r="BA59" s="147">
        <f>IF(AH59="","",$W59*AH59)</f>
        <v>0</v>
      </c>
      <c r="BB59" t="s" s="148">
        <f>IF(AI59="","",$W59*AI59)</f>
      </c>
      <c r="BC59" t="s" s="148">
        <f>IF(AJ59="","",$W59*AJ59)</f>
      </c>
      <c r="BD59" t="s" s="148">
        <f>IF(AK59="","",$W59*AK59)</f>
      </c>
      <c r="BE59" t="s" s="148">
        <f>IF(AL59="","",$W59*AL59)</f>
      </c>
      <c r="BF59" t="s" s="148">
        <f>IF(AM59="","",$W59*AM59)</f>
      </c>
      <c r="BG59" t="s" s="148">
        <f>IF(AN59="","",$W59*AN59)</f>
      </c>
      <c r="BH59" t="s" s="148">
        <f>IF(AO59="","",$W59*AO59)</f>
      </c>
      <c r="BI59" t="s" s="148">
        <f>IF(AP59="","",$W59*AP59)</f>
      </c>
      <c r="BJ59" t="s" s="148">
        <f>IF(AQ59="","",$W59*AQ59)</f>
      </c>
      <c r="BK59" t="s" s="148">
        <f>IF(AR59="","",$W59*AR59)</f>
      </c>
      <c r="BL59" t="s" s="148">
        <f>IF(AS59="","",$W59*AS59)</f>
      </c>
      <c r="BM59" t="s" s="148">
        <f>IF(AT59="","",$W59*AT59)</f>
      </c>
      <c r="BN59" t="s" s="148">
        <f>IF(AU59="","",$W59*AU59)</f>
      </c>
      <c r="BO59" t="s" s="148">
        <f>IF(AV59="","",$W59*AV59)</f>
      </c>
      <c r="BP59" s="147">
        <f>IF(AW59="","",$W59*AW59)</f>
        <v>0</v>
      </c>
    </row>
    <row r="60" ht="17.25" customHeight="1">
      <c r="A60" t="s" s="153">
        <v>303</v>
      </c>
      <c r="B60" t="s" s="126">
        <v>294</v>
      </c>
      <c r="C60" s="261"/>
      <c r="D60" t="s" s="126">
        <v>295</v>
      </c>
      <c r="E60" s="215">
        <v>10</v>
      </c>
      <c r="F60" s="330">
        <v>92.5</v>
      </c>
      <c r="G60" s="131">
        <v>0</v>
      </c>
      <c r="H60" s="132">
        <v>1</v>
      </c>
      <c r="I60" s="133">
        <v>0</v>
      </c>
      <c r="J60" s="134">
        <v>0</v>
      </c>
      <c r="K60" s="135">
        <v>0</v>
      </c>
      <c r="L60" s="136">
        <v>0</v>
      </c>
      <c r="M60" s="137">
        <v>0</v>
      </c>
      <c r="N60" s="138">
        <v>0</v>
      </c>
      <c r="O60" s="139">
        <v>0</v>
      </c>
      <c r="P60" s="140">
        <v>0</v>
      </c>
      <c r="Q60" s="141">
        <v>0</v>
      </c>
      <c r="R60" s="327">
        <v>0</v>
      </c>
      <c r="S60" s="142">
        <v>0</v>
      </c>
      <c r="T60" s="328">
        <v>0</v>
      </c>
      <c r="U60" s="47">
        <f>SUM(G60:T60)*F60</f>
        <v>92.5</v>
      </c>
      <c r="V60" s="48">
        <f>SUM(G60:T60)*E60</f>
        <v>10</v>
      </c>
      <c r="W60" s="145">
        <f>SUM(G60:T60)</f>
        <v>1</v>
      </c>
      <c r="X60" s="146"/>
      <c r="Y60" s="146"/>
      <c r="Z60" s="145">
        <f>$W60*10</f>
        <v>10</v>
      </c>
      <c r="AA60" s="146"/>
      <c r="AB60" s="146"/>
      <c r="AC60" s="146"/>
      <c r="AD60" s="146"/>
      <c r="AE60" s="219"/>
      <c r="AF60" s="93">
        <v>7</v>
      </c>
      <c r="AG60" s="147">
        <v>3</v>
      </c>
      <c r="AH60" s="146"/>
      <c r="AI60" s="146"/>
      <c r="AJ60" s="146"/>
      <c r="AK60" s="146"/>
      <c r="AL60" s="146"/>
      <c r="AM60" s="146"/>
      <c r="AN60" s="146"/>
      <c r="AO60" s="146"/>
      <c r="AP60" s="146"/>
      <c r="AQ60" s="146"/>
      <c r="AR60" s="146"/>
      <c r="AS60" s="146"/>
      <c r="AT60" s="146"/>
      <c r="AU60" s="146"/>
      <c r="AV60" s="146"/>
      <c r="AW60" s="146"/>
      <c r="AX60" s="121"/>
      <c r="AY60" s="147">
        <f>IF(AF60="","",$W60*AF60)</f>
        <v>7</v>
      </c>
      <c r="AZ60" s="147">
        <f>IF(AG60="","",$W60*AG60)</f>
        <v>3</v>
      </c>
      <c r="BA60" t="s" s="148">
        <f>IF(AH60="","",$W60*AH60)</f>
      </c>
      <c r="BB60" t="s" s="148">
        <f>IF(AI60="","",$W60*AI60)</f>
      </c>
      <c r="BC60" t="s" s="148">
        <f>IF(AJ60="","",$W60*AJ60)</f>
      </c>
      <c r="BD60" t="s" s="148">
        <f>IF(AK60="","",$W60*AK60)</f>
      </c>
      <c r="BE60" t="s" s="148">
        <f>IF(AL60="","",$W60*AL60)</f>
      </c>
      <c r="BF60" t="s" s="148">
        <f>IF(AM60="","",$W60*AM60)</f>
      </c>
      <c r="BG60" t="s" s="148">
        <f>IF(AN60="","",$W60*AN60)</f>
      </c>
      <c r="BH60" t="s" s="148">
        <f>IF(AO60="","",$W60*AO60)</f>
      </c>
      <c r="BI60" t="s" s="148">
        <f>IF(AP60="","",$W60*AP60)</f>
      </c>
      <c r="BJ60" t="s" s="148">
        <f>IF(AQ60="","",$W60*AQ60)</f>
      </c>
      <c r="BK60" t="s" s="148">
        <f>IF(AR60="","",$W60*AR60)</f>
      </c>
      <c r="BL60" t="s" s="148">
        <f>IF(AS60="","",$W60*AS60)</f>
      </c>
      <c r="BM60" t="s" s="148">
        <f>IF(AT60="","",$W60*AT60)</f>
      </c>
      <c r="BN60" t="s" s="148">
        <f>IF(AU60="","",$W60*AU60)</f>
      </c>
      <c r="BO60" t="s" s="148">
        <f>IF(AV60="","",$W60*AV60)</f>
      </c>
      <c r="BP60" t="s" s="148">
        <f>IF(AW60="","",$W60*AW60)</f>
      </c>
    </row>
    <row r="61" ht="16.5" customHeight="1">
      <c r="A61" t="s" s="153">
        <v>304</v>
      </c>
      <c r="B61" t="s" s="126">
        <v>65</v>
      </c>
      <c r="C61" s="261"/>
      <c r="D61" t="s" s="126">
        <v>295</v>
      </c>
      <c r="E61" s="215">
        <v>10</v>
      </c>
      <c r="F61" s="330">
        <v>95</v>
      </c>
      <c r="G61" s="131">
        <v>0</v>
      </c>
      <c r="H61" s="132">
        <v>0</v>
      </c>
      <c r="I61" s="133">
        <v>0</v>
      </c>
      <c r="J61" s="134">
        <v>0</v>
      </c>
      <c r="K61" s="135">
        <v>0</v>
      </c>
      <c r="L61" s="136">
        <v>0</v>
      </c>
      <c r="M61" s="137">
        <v>0</v>
      </c>
      <c r="N61" s="138">
        <v>0</v>
      </c>
      <c r="O61" s="139">
        <v>0</v>
      </c>
      <c r="P61" s="140">
        <v>0</v>
      </c>
      <c r="Q61" s="141">
        <v>0</v>
      </c>
      <c r="R61" s="327">
        <v>0</v>
      </c>
      <c r="S61" s="142">
        <v>0</v>
      </c>
      <c r="T61" s="328">
        <v>0</v>
      </c>
      <c r="U61" s="47">
        <f>SUM(G61:T61)*F61</f>
        <v>0</v>
      </c>
      <c r="V61" s="48">
        <f>SUM(G61:T61)*E61</f>
        <v>0</v>
      </c>
      <c r="W61" s="145">
        <f>SUM(G61:T61)</f>
        <v>0</v>
      </c>
      <c r="X61" s="146"/>
      <c r="Y61" s="146"/>
      <c r="Z61" s="146"/>
      <c r="AA61" s="145">
        <f>$W61*10</f>
        <v>0</v>
      </c>
      <c r="AB61" s="146"/>
      <c r="AC61" s="146"/>
      <c r="AD61" s="146"/>
      <c r="AE61" s="219"/>
      <c r="AF61" s="146"/>
      <c r="AG61" s="147">
        <v>9</v>
      </c>
      <c r="AH61" s="147">
        <v>1</v>
      </c>
      <c r="AI61" s="146"/>
      <c r="AJ61" s="146"/>
      <c r="AK61" s="146"/>
      <c r="AL61" s="146"/>
      <c r="AM61" s="146"/>
      <c r="AN61" s="146"/>
      <c r="AO61" s="146"/>
      <c r="AP61" s="146"/>
      <c r="AQ61" s="146"/>
      <c r="AR61" s="146"/>
      <c r="AS61" s="146"/>
      <c r="AT61" s="146"/>
      <c r="AU61" s="146"/>
      <c r="AV61" s="146"/>
      <c r="AW61" s="147">
        <v>10</v>
      </c>
      <c r="AX61" s="121"/>
      <c r="AY61" t="s" s="148">
        <f>IF(AF61="","",$W61*AF61)</f>
      </c>
      <c r="AZ61" s="147">
        <f>IF(AG61="","",$W61*AG61)</f>
        <v>0</v>
      </c>
      <c r="BA61" s="147">
        <f>IF(AH61="","",$W61*AH61)</f>
        <v>0</v>
      </c>
      <c r="BB61" t="s" s="148">
        <f>IF(AI61="","",$W61*AI61)</f>
      </c>
      <c r="BC61" t="s" s="148">
        <f>IF(AJ61="","",$W61*AJ61)</f>
      </c>
      <c r="BD61" t="s" s="148">
        <f>IF(AK61="","",$W61*AK61)</f>
      </c>
      <c r="BE61" t="s" s="148">
        <f>IF(AL61="","",$W61*AL61)</f>
      </c>
      <c r="BF61" t="s" s="148">
        <f>IF(AM61="","",$W61*AM61)</f>
      </c>
      <c r="BG61" t="s" s="148">
        <f>IF(AN61="","",$W61*AN61)</f>
      </c>
      <c r="BH61" t="s" s="148">
        <f>IF(AO61="","",$W61*AO61)</f>
      </c>
      <c r="BI61" t="s" s="148">
        <f>IF(AP61="","",$W61*AP61)</f>
      </c>
      <c r="BJ61" t="s" s="148">
        <f>IF(AQ61="","",$W61*AQ61)</f>
      </c>
      <c r="BK61" t="s" s="148">
        <f>IF(AR61="","",$W61*AR61)</f>
      </c>
      <c r="BL61" t="s" s="148">
        <f>IF(AS61="","",$W61*AS61)</f>
      </c>
      <c r="BM61" t="s" s="148">
        <f>IF(AT61="","",$W61*AT61)</f>
      </c>
      <c r="BN61" t="s" s="148">
        <f>IF(AU61="","",$W61*AU61)</f>
      </c>
      <c r="BO61" t="s" s="148">
        <f>IF(AV61="","",$W61*AV61)</f>
      </c>
      <c r="BP61" s="147">
        <f>IF(AW61="","",$W61*AW61)</f>
        <v>0</v>
      </c>
    </row>
    <row r="62" ht="18" customHeight="1">
      <c r="A62" t="s" s="153">
        <v>305</v>
      </c>
      <c r="B62" t="s" s="126">
        <v>65</v>
      </c>
      <c r="C62" s="261"/>
      <c r="D62" t="s" s="126">
        <v>295</v>
      </c>
      <c r="E62" s="215">
        <v>10</v>
      </c>
      <c r="F62" s="330">
        <v>120</v>
      </c>
      <c r="G62" s="131">
        <v>0</v>
      </c>
      <c r="H62" s="132">
        <v>0</v>
      </c>
      <c r="I62" s="133">
        <v>0</v>
      </c>
      <c r="J62" s="134">
        <v>1</v>
      </c>
      <c r="K62" s="135">
        <v>0</v>
      </c>
      <c r="L62" s="136">
        <v>0</v>
      </c>
      <c r="M62" s="137">
        <v>0</v>
      </c>
      <c r="N62" s="138">
        <v>0</v>
      </c>
      <c r="O62" s="139">
        <v>0</v>
      </c>
      <c r="P62" s="140">
        <v>0</v>
      </c>
      <c r="Q62" s="141">
        <v>0</v>
      </c>
      <c r="R62" s="327">
        <v>0</v>
      </c>
      <c r="S62" s="142">
        <v>0</v>
      </c>
      <c r="T62" s="328">
        <v>0</v>
      </c>
      <c r="U62" s="47">
        <f>SUM(G62:T62)*F62</f>
        <v>120</v>
      </c>
      <c r="V62" s="48">
        <f>SUM(G62:T62)*E62</f>
        <v>10</v>
      </c>
      <c r="W62" s="145">
        <f>SUM(G62:T62)</f>
        <v>1</v>
      </c>
      <c r="X62" s="146"/>
      <c r="Y62" s="146"/>
      <c r="Z62" s="146"/>
      <c r="AA62" s="145">
        <f>$W62*10</f>
        <v>10</v>
      </c>
      <c r="AB62" s="146"/>
      <c r="AC62" s="146"/>
      <c r="AD62" s="146"/>
      <c r="AE62" s="219"/>
      <c r="AF62" s="146"/>
      <c r="AG62" s="147">
        <v>2</v>
      </c>
      <c r="AH62" s="147">
        <v>7</v>
      </c>
      <c r="AI62" s="147">
        <v>1</v>
      </c>
      <c r="AJ62" s="146"/>
      <c r="AK62" s="146"/>
      <c r="AL62" s="146"/>
      <c r="AM62" s="146"/>
      <c r="AN62" s="146"/>
      <c r="AO62" s="146"/>
      <c r="AP62" s="146"/>
      <c r="AQ62" s="146"/>
      <c r="AR62" s="146"/>
      <c r="AS62" s="146"/>
      <c r="AT62" s="146"/>
      <c r="AU62" s="146"/>
      <c r="AV62" s="146"/>
      <c r="AW62" s="147">
        <v>10</v>
      </c>
      <c r="AX62" s="121"/>
      <c r="AY62" t="s" s="148">
        <f>IF(AF62="","",$W62*AF62)</f>
      </c>
      <c r="AZ62" s="147">
        <f>IF(AG62="","",$W62*AG62)</f>
        <v>2</v>
      </c>
      <c r="BA62" s="147">
        <f>IF(AH62="","",$W62*AH62)</f>
        <v>7</v>
      </c>
      <c r="BB62" s="147">
        <f>IF(AI62="","",$W62*AI62)</f>
        <v>1</v>
      </c>
      <c r="BC62" t="s" s="148">
        <f>IF(AJ62="","",$W62*AJ62)</f>
      </c>
      <c r="BD62" t="s" s="148">
        <f>IF(AK62="","",$W62*AK62)</f>
      </c>
      <c r="BE62" t="s" s="148">
        <f>IF(AL62="","",$W62*AL62)</f>
      </c>
      <c r="BF62" t="s" s="148">
        <f>IF(AM62="","",$W62*AM62)</f>
      </c>
      <c r="BG62" t="s" s="148">
        <f>IF(AN62="","",$W62*AN62)</f>
      </c>
      <c r="BH62" t="s" s="148">
        <f>IF(AO62="","",$W62*AO62)</f>
      </c>
      <c r="BI62" t="s" s="148">
        <f>IF(AP62="","",$W62*AP62)</f>
      </c>
      <c r="BJ62" t="s" s="148">
        <f>IF(AQ62="","",$W62*AQ62)</f>
      </c>
      <c r="BK62" t="s" s="148">
        <f>IF(AR62="","",$W62*AR62)</f>
      </c>
      <c r="BL62" t="s" s="148">
        <f>IF(AS62="","",$W62*AS62)</f>
      </c>
      <c r="BM62" t="s" s="148">
        <f>IF(AT62="","",$W62*AT62)</f>
      </c>
      <c r="BN62" t="s" s="148">
        <f>IF(AU62="","",$W62*AU62)</f>
      </c>
      <c r="BO62" t="s" s="148">
        <f>IF(AV62="","",$W62*AV62)</f>
      </c>
      <c r="BP62" s="147">
        <f>IF(AW62="","",$W62*AW62)</f>
        <v>10</v>
      </c>
    </row>
    <row r="63" ht="16.5" customHeight="1">
      <c r="A63" t="s" s="153">
        <v>306</v>
      </c>
      <c r="B63" t="s" s="126">
        <v>251</v>
      </c>
      <c r="C63" s="261"/>
      <c r="D63" t="s" s="126">
        <v>295</v>
      </c>
      <c r="E63" s="215">
        <v>10</v>
      </c>
      <c r="F63" s="330">
        <v>120</v>
      </c>
      <c r="G63" s="131">
        <v>1</v>
      </c>
      <c r="H63" s="132">
        <v>0</v>
      </c>
      <c r="I63" s="133">
        <v>0</v>
      </c>
      <c r="J63" s="134">
        <v>0</v>
      </c>
      <c r="K63" s="135">
        <v>0</v>
      </c>
      <c r="L63" s="136">
        <v>0</v>
      </c>
      <c r="M63" s="137">
        <v>0</v>
      </c>
      <c r="N63" s="138">
        <v>0</v>
      </c>
      <c r="O63" s="139"/>
      <c r="P63" s="140">
        <v>0</v>
      </c>
      <c r="Q63" s="141">
        <v>0</v>
      </c>
      <c r="R63" s="327">
        <v>0</v>
      </c>
      <c r="S63" s="142">
        <v>0</v>
      </c>
      <c r="T63" s="328">
        <v>0</v>
      </c>
      <c r="U63" s="47">
        <f>SUM(G63:T63)*F63</f>
        <v>120</v>
      </c>
      <c r="V63" s="48">
        <f>SUM(G63:T63)*E63</f>
        <v>10</v>
      </c>
      <c r="W63" s="145">
        <f>SUM(G63:T63)</f>
        <v>1</v>
      </c>
      <c r="X63" s="146"/>
      <c r="Y63" s="146"/>
      <c r="Z63" s="146"/>
      <c r="AA63" s="145">
        <f>$W63*10</f>
        <v>10</v>
      </c>
      <c r="AB63" s="146"/>
      <c r="AC63" s="146"/>
      <c r="AD63" s="146"/>
      <c r="AE63" s="219"/>
      <c r="AF63" s="146"/>
      <c r="AG63" s="147">
        <v>4</v>
      </c>
      <c r="AH63" s="147">
        <v>6</v>
      </c>
      <c r="AI63" s="146"/>
      <c r="AJ63" s="146"/>
      <c r="AK63" s="146"/>
      <c r="AL63" s="146"/>
      <c r="AM63" s="146"/>
      <c r="AN63" s="146"/>
      <c r="AO63" s="146"/>
      <c r="AP63" s="146"/>
      <c r="AQ63" s="146"/>
      <c r="AR63" s="146"/>
      <c r="AS63" s="146"/>
      <c r="AT63" s="146"/>
      <c r="AU63" s="146"/>
      <c r="AV63" s="146"/>
      <c r="AW63" s="147">
        <v>10</v>
      </c>
      <c r="AX63" s="121"/>
      <c r="AY63" t="s" s="148">
        <f>IF(AF63="","",$W63*AF63)</f>
      </c>
      <c r="AZ63" s="147">
        <f>IF(AG63="","",$W63*AG63)</f>
        <v>4</v>
      </c>
      <c r="BA63" s="147">
        <f>IF(AH63="","",$W63*AH63)</f>
        <v>6</v>
      </c>
      <c r="BB63" t="s" s="148">
        <f>IF(AI63="","",$W63*AI63)</f>
      </c>
      <c r="BC63" t="s" s="148">
        <f>IF(AJ63="","",$W63*AJ63)</f>
      </c>
      <c r="BD63" t="s" s="148">
        <f>IF(AK63="","",$W63*AK63)</f>
      </c>
      <c r="BE63" t="s" s="148">
        <f>IF(AL63="","",$W63*AL63)</f>
      </c>
      <c r="BF63" t="s" s="148">
        <f>IF(AM63="","",$W63*AM63)</f>
      </c>
      <c r="BG63" t="s" s="148">
        <f>IF(AN63="","",$W63*AN63)</f>
      </c>
      <c r="BH63" t="s" s="148">
        <f>IF(AO63="","",$W63*AO63)</f>
      </c>
      <c r="BI63" t="s" s="148">
        <f>IF(AP63="","",$W63*AP63)</f>
      </c>
      <c r="BJ63" t="s" s="148">
        <f>IF(AQ63="","",$W63*AQ63)</f>
      </c>
      <c r="BK63" t="s" s="148">
        <f>IF(AR63="","",$W63*AR63)</f>
      </c>
      <c r="BL63" t="s" s="148">
        <f>IF(AS63="","",$W63*AS63)</f>
      </c>
      <c r="BM63" t="s" s="148">
        <f>IF(AT63="","",$W63*AT63)</f>
      </c>
      <c r="BN63" t="s" s="148">
        <f>IF(AU63="","",$W63*AU63)</f>
      </c>
      <c r="BO63" t="s" s="148">
        <f>IF(AV63="","",$W63*AV63)</f>
      </c>
      <c r="BP63" s="147">
        <f>IF(AW63="","",$W63*AW63)</f>
        <v>10</v>
      </c>
    </row>
    <row r="64" ht="16.5" customHeight="1">
      <c r="A64" t="s" s="153">
        <v>307</v>
      </c>
      <c r="B64" t="s" s="126">
        <v>65</v>
      </c>
      <c r="C64" s="261"/>
      <c r="D64" t="s" s="126">
        <v>295</v>
      </c>
      <c r="E64" s="215">
        <v>10</v>
      </c>
      <c r="F64" s="330">
        <v>120</v>
      </c>
      <c r="G64" s="131">
        <v>0</v>
      </c>
      <c r="H64" s="132">
        <v>0</v>
      </c>
      <c r="I64" s="133">
        <v>0</v>
      </c>
      <c r="J64" s="134">
        <v>0</v>
      </c>
      <c r="K64" s="135">
        <v>1</v>
      </c>
      <c r="L64" s="136">
        <v>0</v>
      </c>
      <c r="M64" s="137">
        <v>0</v>
      </c>
      <c r="N64" s="138">
        <v>0</v>
      </c>
      <c r="O64" s="139">
        <v>0</v>
      </c>
      <c r="P64" s="140">
        <v>0</v>
      </c>
      <c r="Q64" s="141">
        <v>0</v>
      </c>
      <c r="R64" s="327">
        <v>0</v>
      </c>
      <c r="S64" s="142">
        <v>0</v>
      </c>
      <c r="T64" s="328">
        <v>0</v>
      </c>
      <c r="U64" s="47">
        <f>SUM(G64:T64)*F64</f>
        <v>120</v>
      </c>
      <c r="V64" s="48">
        <f>SUM(G64:T64)*E64</f>
        <v>10</v>
      </c>
      <c r="W64" s="145">
        <f>SUM(G64:T64)</f>
        <v>1</v>
      </c>
      <c r="X64" s="146"/>
      <c r="Y64" s="146"/>
      <c r="Z64" s="146"/>
      <c r="AA64" s="145">
        <f>$W64*10</f>
        <v>10</v>
      </c>
      <c r="AB64" s="146"/>
      <c r="AC64" s="146"/>
      <c r="AD64" s="146"/>
      <c r="AE64" s="219"/>
      <c r="AF64" s="146"/>
      <c r="AG64" s="147">
        <v>3</v>
      </c>
      <c r="AH64" s="147">
        <v>4</v>
      </c>
      <c r="AI64" s="147">
        <v>3</v>
      </c>
      <c r="AJ64" s="146"/>
      <c r="AK64" s="146"/>
      <c r="AL64" s="146"/>
      <c r="AM64" s="146"/>
      <c r="AN64" s="146"/>
      <c r="AO64" s="146"/>
      <c r="AP64" s="146"/>
      <c r="AQ64" s="146"/>
      <c r="AR64" s="146"/>
      <c r="AS64" s="146"/>
      <c r="AT64" s="146"/>
      <c r="AU64" s="146"/>
      <c r="AV64" s="146"/>
      <c r="AW64" s="147">
        <v>10</v>
      </c>
      <c r="AX64" s="121"/>
      <c r="AY64" t="s" s="148">
        <f>IF(AF64="","",$W64*AF64)</f>
      </c>
      <c r="AZ64" s="147">
        <f>IF(AG64="","",$W64*AG64)</f>
        <v>3</v>
      </c>
      <c r="BA64" s="147">
        <f>IF(AH64="","",$W64*AH64)</f>
        <v>4</v>
      </c>
      <c r="BB64" s="147">
        <f>IF(AI64="","",$W64*AI64)</f>
        <v>3</v>
      </c>
      <c r="BC64" t="s" s="148">
        <f>IF(AJ64="","",$W64*AJ64)</f>
      </c>
      <c r="BD64" t="s" s="148">
        <f>IF(AK64="","",$W64*AK64)</f>
      </c>
      <c r="BE64" t="s" s="148">
        <f>IF(AL64="","",$W64*AL64)</f>
      </c>
      <c r="BF64" t="s" s="148">
        <f>IF(AM64="","",$W64*AM64)</f>
      </c>
      <c r="BG64" t="s" s="148">
        <f>IF(AN64="","",$W64*AN64)</f>
      </c>
      <c r="BH64" t="s" s="148">
        <f>IF(AO64="","",$W64*AO64)</f>
      </c>
      <c r="BI64" t="s" s="148">
        <f>IF(AP64="","",$W64*AP64)</f>
      </c>
      <c r="BJ64" t="s" s="148">
        <f>IF(AQ64="","",$W64*AQ64)</f>
      </c>
      <c r="BK64" t="s" s="148">
        <f>IF(AR64="","",$W64*AR64)</f>
      </c>
      <c r="BL64" t="s" s="148">
        <f>IF(AS64="","",$W64*AS64)</f>
      </c>
      <c r="BM64" t="s" s="148">
        <f>IF(AT64="","",$W64*AT64)</f>
      </c>
      <c r="BN64" t="s" s="148">
        <f>IF(AU64="","",$W64*AU64)</f>
      </c>
      <c r="BO64" t="s" s="148">
        <f>IF(AV64="","",$W64*AV64)</f>
      </c>
      <c r="BP64" s="147">
        <f>IF(AW64="","",$W64*AW64)</f>
        <v>10</v>
      </c>
    </row>
    <row r="65" ht="18" customHeight="1">
      <c r="A65" t="s" s="153">
        <v>308</v>
      </c>
      <c r="B65" t="s" s="126">
        <v>251</v>
      </c>
      <c r="C65" s="261"/>
      <c r="D65" t="s" s="126">
        <v>295</v>
      </c>
      <c r="E65" s="215">
        <v>10</v>
      </c>
      <c r="F65" s="330">
        <v>135</v>
      </c>
      <c r="G65" s="131">
        <v>0</v>
      </c>
      <c r="H65" s="132">
        <v>0</v>
      </c>
      <c r="I65" s="133">
        <v>0</v>
      </c>
      <c r="J65" s="134">
        <v>0</v>
      </c>
      <c r="K65" s="135">
        <v>0</v>
      </c>
      <c r="L65" s="136">
        <v>1</v>
      </c>
      <c r="M65" s="137">
        <v>0</v>
      </c>
      <c r="N65" s="138">
        <v>0</v>
      </c>
      <c r="O65" s="139">
        <v>0</v>
      </c>
      <c r="P65" s="140">
        <v>0</v>
      </c>
      <c r="Q65" s="141">
        <v>0</v>
      </c>
      <c r="R65" s="327">
        <v>0</v>
      </c>
      <c r="S65" s="142">
        <v>0</v>
      </c>
      <c r="T65" s="328">
        <v>0</v>
      </c>
      <c r="U65" s="47">
        <f>SUM(G65:T65)*F65</f>
        <v>135</v>
      </c>
      <c r="V65" s="48">
        <f>SUM(G65:T65)*E65</f>
        <v>10</v>
      </c>
      <c r="W65" s="145">
        <f>SUM(G65:T65)</f>
        <v>1</v>
      </c>
      <c r="X65" s="146"/>
      <c r="Y65" s="146"/>
      <c r="Z65" s="146"/>
      <c r="AA65" s="145">
        <f>$W65*10</f>
        <v>10</v>
      </c>
      <c r="AB65" s="146"/>
      <c r="AC65" s="146"/>
      <c r="AD65" s="146"/>
      <c r="AE65" s="219"/>
      <c r="AF65" s="146"/>
      <c r="AG65" s="147">
        <v>8</v>
      </c>
      <c r="AH65" s="147">
        <v>1</v>
      </c>
      <c r="AI65" s="147">
        <v>1</v>
      </c>
      <c r="AJ65" s="146"/>
      <c r="AK65" s="146"/>
      <c r="AL65" s="146"/>
      <c r="AM65" s="146"/>
      <c r="AN65" s="146"/>
      <c r="AO65" s="146"/>
      <c r="AP65" s="146"/>
      <c r="AQ65" s="146"/>
      <c r="AR65" s="146"/>
      <c r="AS65" s="146"/>
      <c r="AT65" s="146"/>
      <c r="AU65" s="146"/>
      <c r="AV65" s="146"/>
      <c r="AW65" s="147">
        <v>10</v>
      </c>
      <c r="AX65" s="121"/>
      <c r="AY65" t="s" s="148">
        <f>IF(AF65="","",$W65*AF65)</f>
      </c>
      <c r="AZ65" s="147">
        <f>IF(AG65="","",$W65*AG65)</f>
        <v>8</v>
      </c>
      <c r="BA65" s="147">
        <f>IF(AH65="","",$W65*AH65)</f>
        <v>1</v>
      </c>
      <c r="BB65" s="147">
        <f>IF(AI65="","",$W65*AI65)</f>
        <v>1</v>
      </c>
      <c r="BC65" t="s" s="148">
        <f>IF(AJ65="","",$W65*AJ65)</f>
      </c>
      <c r="BD65" t="s" s="148">
        <f>IF(AK65="","",$W65*AK65)</f>
      </c>
      <c r="BE65" t="s" s="148">
        <f>IF(AL65="","",$W65*AL65)</f>
      </c>
      <c r="BF65" t="s" s="148">
        <f>IF(AM65="","",$W65*AM65)</f>
      </c>
      <c r="BG65" t="s" s="148">
        <f>IF(AN65="","",$W65*AN65)</f>
      </c>
      <c r="BH65" t="s" s="148">
        <f>IF(AO65="","",$W65*AO65)</f>
      </c>
      <c r="BI65" t="s" s="148">
        <f>IF(AP65="","",$W65*AP65)</f>
      </c>
      <c r="BJ65" t="s" s="148">
        <f>IF(AQ65="","",$W65*AQ65)</f>
      </c>
      <c r="BK65" t="s" s="148">
        <f>IF(AR65="","",$W65*AR65)</f>
      </c>
      <c r="BL65" t="s" s="148">
        <f>IF(AS65="","",$W65*AS65)</f>
      </c>
      <c r="BM65" t="s" s="148">
        <f>IF(AT65="","",$W65*AT65)</f>
      </c>
      <c r="BN65" t="s" s="148">
        <f>IF(AU65="","",$W65*AU65)</f>
      </c>
      <c r="BO65" t="s" s="148">
        <f>IF(AV65="","",$W65*AV65)</f>
      </c>
      <c r="BP65" s="147">
        <f>IF(AW65="","",$W65*AW65)</f>
        <v>10</v>
      </c>
    </row>
    <row r="66" ht="16.5" customHeight="1">
      <c r="A66" t="s" s="153">
        <v>309</v>
      </c>
      <c r="B66" t="s" s="126">
        <v>66</v>
      </c>
      <c r="C66" s="261"/>
      <c r="D66" t="s" s="126">
        <v>295</v>
      </c>
      <c r="E66" s="215">
        <v>10</v>
      </c>
      <c r="F66" s="330">
        <v>210</v>
      </c>
      <c r="G66" s="131">
        <v>0</v>
      </c>
      <c r="H66" s="132">
        <v>0</v>
      </c>
      <c r="I66" s="133">
        <v>0</v>
      </c>
      <c r="J66" s="134">
        <v>1</v>
      </c>
      <c r="K66" s="135">
        <v>0</v>
      </c>
      <c r="L66" s="136">
        <v>0</v>
      </c>
      <c r="M66" s="137">
        <v>0</v>
      </c>
      <c r="N66" s="138">
        <v>0</v>
      </c>
      <c r="O66" s="139">
        <v>0</v>
      </c>
      <c r="P66" s="140">
        <v>0</v>
      </c>
      <c r="Q66" s="141">
        <v>0</v>
      </c>
      <c r="R66" s="327">
        <v>0</v>
      </c>
      <c r="S66" s="142">
        <v>0</v>
      </c>
      <c r="T66" s="328">
        <v>0</v>
      </c>
      <c r="U66" s="47">
        <f>SUM(G66:T66)*F66</f>
        <v>210</v>
      </c>
      <c r="V66" s="48">
        <f>SUM(G66:T66)*E66</f>
        <v>10</v>
      </c>
      <c r="W66" s="145">
        <f>SUM(G66:T66)</f>
        <v>1</v>
      </c>
      <c r="X66" s="146"/>
      <c r="Y66" s="146"/>
      <c r="Z66" s="146"/>
      <c r="AA66" s="146"/>
      <c r="AB66" s="145">
        <f>$W66*10</f>
        <v>10</v>
      </c>
      <c r="AC66" s="146"/>
      <c r="AD66" s="146"/>
      <c r="AE66" s="219"/>
      <c r="AF66" s="146"/>
      <c r="AG66" s="146"/>
      <c r="AH66" s="147">
        <v>2</v>
      </c>
      <c r="AI66" s="147">
        <v>8</v>
      </c>
      <c r="AJ66" s="146"/>
      <c r="AK66" s="146"/>
      <c r="AL66" s="146"/>
      <c r="AM66" s="146"/>
      <c r="AN66" s="146"/>
      <c r="AO66" s="146"/>
      <c r="AP66" s="146"/>
      <c r="AQ66" s="146"/>
      <c r="AR66" s="146"/>
      <c r="AS66" s="146"/>
      <c r="AT66" s="146"/>
      <c r="AU66" s="146"/>
      <c r="AV66" s="146"/>
      <c r="AW66" s="147">
        <v>10</v>
      </c>
      <c r="AX66" s="121"/>
      <c r="AY66" t="s" s="148">
        <f>IF(AF66="","",$W66*AF66)</f>
      </c>
      <c r="AZ66" t="s" s="148">
        <f>IF(AG66="","",$W66*AG66)</f>
      </c>
      <c r="BA66" s="147">
        <f>IF(AH66="","",$W66*AH66)</f>
        <v>2</v>
      </c>
      <c r="BB66" s="147">
        <f>IF(AI66="","",$W66*AI66)</f>
        <v>8</v>
      </c>
      <c r="BC66" t="s" s="148">
        <f>IF(AJ66="","",$W66*AJ66)</f>
      </c>
      <c r="BD66" t="s" s="148">
        <f>IF(AK66="","",$W66*AK66)</f>
      </c>
      <c r="BE66" t="s" s="148">
        <f>IF(AL66="","",$W66*AL66)</f>
      </c>
      <c r="BF66" t="s" s="148">
        <f>IF(AM66="","",$W66*AM66)</f>
      </c>
      <c r="BG66" t="s" s="148">
        <f>IF(AN66="","",$W66*AN66)</f>
      </c>
      <c r="BH66" t="s" s="148">
        <f>IF(AO66="","",$W66*AO66)</f>
      </c>
      <c r="BI66" t="s" s="148">
        <f>IF(AP66="","",$W66*AP66)</f>
      </c>
      <c r="BJ66" t="s" s="148">
        <f>IF(AQ66="","",$W66*AQ66)</f>
      </c>
      <c r="BK66" t="s" s="148">
        <f>IF(AR66="","",$W66*AR66)</f>
      </c>
      <c r="BL66" t="s" s="148">
        <f>IF(AS66="","",$W66*AS66)</f>
      </c>
      <c r="BM66" t="s" s="148">
        <f>IF(AT66="","",$W66*AT66)</f>
      </c>
      <c r="BN66" t="s" s="148">
        <f>IF(AU66="","",$W66*AU66)</f>
      </c>
      <c r="BO66" t="s" s="148">
        <f>IF(AV66="","",$W66*AV66)</f>
      </c>
      <c r="BP66" s="147">
        <f>IF(AW66="","",$W66*AW66)</f>
        <v>10</v>
      </c>
    </row>
    <row r="67" ht="16.5" customHeight="1">
      <c r="A67" t="s" s="153">
        <v>310</v>
      </c>
      <c r="B67" t="s" s="126">
        <v>66</v>
      </c>
      <c r="C67" s="261"/>
      <c r="D67" t="s" s="126">
        <v>295</v>
      </c>
      <c r="E67" s="215">
        <v>5</v>
      </c>
      <c r="F67" s="330">
        <v>85</v>
      </c>
      <c r="G67" s="131">
        <v>0</v>
      </c>
      <c r="H67" s="132">
        <v>0</v>
      </c>
      <c r="I67" s="133">
        <v>0</v>
      </c>
      <c r="J67" s="134"/>
      <c r="K67" s="135">
        <v>1</v>
      </c>
      <c r="L67" s="136"/>
      <c r="M67" s="137"/>
      <c r="N67" s="138">
        <v>0</v>
      </c>
      <c r="O67" s="139"/>
      <c r="P67" s="140">
        <v>0</v>
      </c>
      <c r="Q67" s="141">
        <v>0</v>
      </c>
      <c r="R67" s="327">
        <v>0</v>
      </c>
      <c r="S67" s="142">
        <v>0</v>
      </c>
      <c r="T67" s="328">
        <v>0</v>
      </c>
      <c r="U67" s="47">
        <f>SUM(G67:T67)*F67</f>
        <v>85</v>
      </c>
      <c r="V67" s="48">
        <f>SUM(G67:T67)*E67</f>
        <v>5</v>
      </c>
      <c r="W67" s="145">
        <f>SUM(G67:T67)</f>
        <v>1</v>
      </c>
      <c r="X67" s="146"/>
      <c r="Y67" s="146"/>
      <c r="Z67" s="146"/>
      <c r="AA67" s="146"/>
      <c r="AB67" s="145">
        <f>$W67*5</f>
        <v>5</v>
      </c>
      <c r="AC67" s="146"/>
      <c r="AD67" s="146"/>
      <c r="AE67" s="219"/>
      <c r="AF67" s="146"/>
      <c r="AG67" s="147">
        <v>1</v>
      </c>
      <c r="AH67" s="147">
        <v>3</v>
      </c>
      <c r="AI67" s="147">
        <v>1</v>
      </c>
      <c r="AJ67" s="146"/>
      <c r="AK67" s="146"/>
      <c r="AL67" s="146"/>
      <c r="AM67" s="146"/>
      <c r="AN67" s="146"/>
      <c r="AO67" s="146"/>
      <c r="AP67" s="146"/>
      <c r="AQ67" s="146"/>
      <c r="AR67" s="146"/>
      <c r="AS67" s="146"/>
      <c r="AT67" s="146"/>
      <c r="AU67" s="146"/>
      <c r="AV67" s="146"/>
      <c r="AW67" s="147">
        <v>5</v>
      </c>
      <c r="AX67" s="121"/>
      <c r="AY67" t="s" s="148">
        <f>IF(AF67="","",$W67*AF67)</f>
      </c>
      <c r="AZ67" s="147">
        <f>IF(AG67="","",$W67*AG67)</f>
        <v>1</v>
      </c>
      <c r="BA67" s="147">
        <f>IF(AH67="","",$W67*AH67)</f>
        <v>3</v>
      </c>
      <c r="BB67" s="147">
        <f>IF(AI67="","",$W67*AI67)</f>
        <v>1</v>
      </c>
      <c r="BC67" t="s" s="148">
        <f>IF(AJ67="","",$W67*AJ67)</f>
      </c>
      <c r="BD67" t="s" s="148">
        <f>IF(AK67="","",$W67*AK67)</f>
      </c>
      <c r="BE67" t="s" s="148">
        <f>IF(AL67="","",$W67*AL67)</f>
      </c>
      <c r="BF67" t="s" s="148">
        <f>IF(AM67="","",$W67*AM67)</f>
      </c>
      <c r="BG67" t="s" s="148">
        <f>IF(AN67="","",$W67*AN67)</f>
      </c>
      <c r="BH67" t="s" s="148">
        <f>IF(AO67="","",$W67*AO67)</f>
      </c>
      <c r="BI67" t="s" s="148">
        <f>IF(AP67="","",$W67*AP67)</f>
      </c>
      <c r="BJ67" t="s" s="148">
        <f>IF(AQ67="","",$W67*AQ67)</f>
      </c>
      <c r="BK67" t="s" s="148">
        <f>IF(AR67="","",$W67*AR67)</f>
      </c>
      <c r="BL67" t="s" s="148">
        <f>IF(AS67="","",$W67*AS67)</f>
      </c>
      <c r="BM67" t="s" s="148">
        <f>IF(AT67="","",$W67*AT67)</f>
      </c>
      <c r="BN67" t="s" s="148">
        <f>IF(AU67="","",$W67*AU67)</f>
      </c>
      <c r="BO67" t="s" s="148">
        <f>IF(AV67="","",$W67*AV67)</f>
      </c>
      <c r="BP67" s="147">
        <f>IF(AW67="","",$W67*AW67)</f>
        <v>5</v>
      </c>
    </row>
    <row r="68" ht="18" customHeight="1">
      <c r="A68" t="s" s="153">
        <v>311</v>
      </c>
      <c r="B68" t="s" s="126">
        <v>66</v>
      </c>
      <c r="C68" s="261"/>
      <c r="D68" t="s" s="126">
        <v>295</v>
      </c>
      <c r="E68" s="215">
        <v>5</v>
      </c>
      <c r="F68" s="330">
        <v>85</v>
      </c>
      <c r="G68" s="131">
        <v>0</v>
      </c>
      <c r="H68" s="132">
        <v>0</v>
      </c>
      <c r="I68" s="133">
        <v>0</v>
      </c>
      <c r="J68" s="134">
        <v>0</v>
      </c>
      <c r="K68" s="135">
        <v>0</v>
      </c>
      <c r="L68" s="136">
        <v>1</v>
      </c>
      <c r="M68" s="137">
        <v>0</v>
      </c>
      <c r="N68" s="138">
        <v>0</v>
      </c>
      <c r="O68" s="139">
        <v>0</v>
      </c>
      <c r="P68" s="140">
        <v>0</v>
      </c>
      <c r="Q68" s="141">
        <v>1</v>
      </c>
      <c r="R68" s="327">
        <v>0</v>
      </c>
      <c r="S68" s="142">
        <v>0</v>
      </c>
      <c r="T68" s="328">
        <v>0</v>
      </c>
      <c r="U68" s="47">
        <f>SUM(G68:T68)*F68</f>
        <v>170</v>
      </c>
      <c r="V68" s="48">
        <f>SUM(G68:T68)*E68</f>
        <v>10</v>
      </c>
      <c r="W68" s="145">
        <f>SUM(G68:T68)</f>
        <v>2</v>
      </c>
      <c r="X68" s="146"/>
      <c r="Y68" s="146"/>
      <c r="Z68" s="146"/>
      <c r="AA68" s="146"/>
      <c r="AB68" s="145">
        <f>$W68*5</f>
        <v>10</v>
      </c>
      <c r="AC68" s="146"/>
      <c r="AD68" s="146"/>
      <c r="AE68" s="219"/>
      <c r="AF68" s="146"/>
      <c r="AG68" s="147">
        <v>1</v>
      </c>
      <c r="AH68" s="147">
        <v>4</v>
      </c>
      <c r="AI68" s="146"/>
      <c r="AJ68" s="146"/>
      <c r="AK68" s="146"/>
      <c r="AL68" s="146"/>
      <c r="AM68" s="146"/>
      <c r="AN68" s="146"/>
      <c r="AO68" s="146"/>
      <c r="AP68" s="146"/>
      <c r="AQ68" s="146"/>
      <c r="AR68" s="146"/>
      <c r="AS68" s="146"/>
      <c r="AT68" s="146"/>
      <c r="AU68" s="146"/>
      <c r="AV68" s="146"/>
      <c r="AW68" s="147">
        <v>5</v>
      </c>
      <c r="AX68" s="121"/>
      <c r="AY68" t="s" s="148">
        <f>IF(AF68="","",$W68*AF68)</f>
      </c>
      <c r="AZ68" s="147">
        <f>IF(AG68="","",$W68*AG68)</f>
        <v>2</v>
      </c>
      <c r="BA68" s="147">
        <f>IF(AH68="","",$W68*AH68)</f>
        <v>8</v>
      </c>
      <c r="BB68" t="s" s="148">
        <f>IF(AI68="","",$W68*AI68)</f>
      </c>
      <c r="BC68" t="s" s="148">
        <f>IF(AJ68="","",$W68*AJ68)</f>
      </c>
      <c r="BD68" t="s" s="148">
        <f>IF(AK68="","",$W68*AK68)</f>
      </c>
      <c r="BE68" t="s" s="148">
        <f>IF(AL68="","",$W68*AL68)</f>
      </c>
      <c r="BF68" t="s" s="148">
        <f>IF(AM68="","",$W68*AM68)</f>
      </c>
      <c r="BG68" t="s" s="148">
        <f>IF(AN68="","",$W68*AN68)</f>
      </c>
      <c r="BH68" t="s" s="148">
        <f>IF(AO68="","",$W68*AO68)</f>
      </c>
      <c r="BI68" t="s" s="148">
        <f>IF(AP68="","",$W68*AP68)</f>
      </c>
      <c r="BJ68" t="s" s="148">
        <f>IF(AQ68="","",$W68*AQ68)</f>
      </c>
      <c r="BK68" t="s" s="148">
        <f>IF(AR68="","",$W68*AR68)</f>
      </c>
      <c r="BL68" t="s" s="148">
        <f>IF(AS68="","",$W68*AS68)</f>
      </c>
      <c r="BM68" t="s" s="148">
        <f>IF(AT68="","",$W68*AT68)</f>
      </c>
      <c r="BN68" t="s" s="148">
        <f>IF(AU68="","",$W68*AU68)</f>
      </c>
      <c r="BO68" t="s" s="148">
        <f>IF(AV68="","",$W68*AV68)</f>
      </c>
      <c r="BP68" s="147">
        <f>IF(AW68="","",$W68*AW68)</f>
        <v>10</v>
      </c>
    </row>
    <row r="69" ht="15.75" customHeight="1">
      <c r="A69" t="s" s="153">
        <v>312</v>
      </c>
      <c r="B69" t="s" s="126">
        <v>66</v>
      </c>
      <c r="C69" s="261"/>
      <c r="D69" t="s" s="126">
        <v>295</v>
      </c>
      <c r="E69" s="215">
        <v>5</v>
      </c>
      <c r="F69" s="330">
        <v>120</v>
      </c>
      <c r="G69" s="131">
        <v>0</v>
      </c>
      <c r="H69" s="132">
        <v>0</v>
      </c>
      <c r="I69" s="133">
        <v>0</v>
      </c>
      <c r="J69" s="134">
        <v>0</v>
      </c>
      <c r="K69" s="135">
        <v>0</v>
      </c>
      <c r="L69" s="136">
        <v>0</v>
      </c>
      <c r="M69" s="137">
        <v>0</v>
      </c>
      <c r="N69" s="138">
        <v>0</v>
      </c>
      <c r="O69" s="139">
        <v>0</v>
      </c>
      <c r="P69" s="140">
        <v>0</v>
      </c>
      <c r="Q69" s="141">
        <v>0</v>
      </c>
      <c r="R69" s="327">
        <v>0</v>
      </c>
      <c r="S69" s="142">
        <v>0</v>
      </c>
      <c r="T69" s="328">
        <v>0</v>
      </c>
      <c r="U69" s="47">
        <f>SUM(G69:T69)*F69</f>
        <v>0</v>
      </c>
      <c r="V69" s="48">
        <f>SUM(G69:T69)*E69</f>
        <v>0</v>
      </c>
      <c r="W69" s="145">
        <f>SUM(G69:T69)</f>
        <v>0</v>
      </c>
      <c r="X69" s="146"/>
      <c r="Y69" s="146"/>
      <c r="Z69" s="146"/>
      <c r="AA69" s="146"/>
      <c r="AB69" s="145">
        <f>$W69*5</f>
        <v>0</v>
      </c>
      <c r="AC69" s="146"/>
      <c r="AD69" s="146"/>
      <c r="AE69" s="219"/>
      <c r="AF69" s="146"/>
      <c r="AG69" s="146"/>
      <c r="AH69" s="147">
        <v>2</v>
      </c>
      <c r="AI69" s="147">
        <v>1</v>
      </c>
      <c r="AJ69" s="147">
        <v>2</v>
      </c>
      <c r="AK69" s="146"/>
      <c r="AL69" s="146"/>
      <c r="AM69" s="146"/>
      <c r="AN69" s="146"/>
      <c r="AO69" s="146"/>
      <c r="AP69" s="146"/>
      <c r="AQ69" s="146"/>
      <c r="AR69" s="146"/>
      <c r="AS69" s="146"/>
      <c r="AT69" s="146"/>
      <c r="AU69" s="146"/>
      <c r="AV69" s="146"/>
      <c r="AW69" s="147">
        <v>5</v>
      </c>
      <c r="AX69" s="121"/>
      <c r="AY69" t="s" s="148">
        <f>IF(AF69="","",$W69*AF69)</f>
      </c>
      <c r="AZ69" t="s" s="148">
        <f>IF(AG69="","",$W69*AG69)</f>
      </c>
      <c r="BA69" s="147">
        <f>IF(AH69="","",$W69*AH69)</f>
        <v>0</v>
      </c>
      <c r="BB69" s="147">
        <f>IF(AI69="","",$W69*AI69)</f>
        <v>0</v>
      </c>
      <c r="BC69" s="147">
        <f>IF(AJ69="","",$W69*AJ69)</f>
        <v>0</v>
      </c>
      <c r="BD69" t="s" s="148">
        <f>IF(AK69="","",$W69*AK69)</f>
      </c>
      <c r="BE69" t="s" s="148">
        <f>IF(AL69="","",$W69*AL69)</f>
      </c>
      <c r="BF69" t="s" s="148">
        <f>IF(AM69="","",$W69*AM69)</f>
      </c>
      <c r="BG69" t="s" s="148">
        <f>IF(AN69="","",$W69*AN69)</f>
      </c>
      <c r="BH69" t="s" s="148">
        <f>IF(AO69="","",$W69*AO69)</f>
      </c>
      <c r="BI69" t="s" s="148">
        <f>IF(AP69="","",$W69*AP69)</f>
      </c>
      <c r="BJ69" t="s" s="148">
        <f>IF(AQ69="","",$W69*AQ69)</f>
      </c>
      <c r="BK69" t="s" s="148">
        <f>IF(AR69="","",$W69*AR69)</f>
      </c>
      <c r="BL69" t="s" s="148">
        <f>IF(AS69="","",$W69*AS69)</f>
      </c>
      <c r="BM69" t="s" s="148">
        <f>IF(AT69="","",$W69*AT69)</f>
      </c>
      <c r="BN69" t="s" s="148">
        <f>IF(AU69="","",$W69*AU69)</f>
      </c>
      <c r="BO69" t="s" s="148">
        <f>IF(AV69="","",$W69*AV69)</f>
      </c>
      <c r="BP69" s="147">
        <f>IF(AW69="","",$W69*AW69)</f>
        <v>0</v>
      </c>
    </row>
    <row r="70" ht="16.2" customHeight="1">
      <c r="A70" t="s" s="153">
        <v>313</v>
      </c>
      <c r="B70" t="s" s="126">
        <v>67</v>
      </c>
      <c r="C70" s="261"/>
      <c r="D70" t="s" s="126">
        <v>314</v>
      </c>
      <c r="E70" s="215">
        <v>5</v>
      </c>
      <c r="F70" s="330">
        <v>155</v>
      </c>
      <c r="G70" s="131">
        <v>0</v>
      </c>
      <c r="H70" s="132">
        <v>1</v>
      </c>
      <c r="I70" s="133">
        <v>0</v>
      </c>
      <c r="J70" s="134">
        <v>0</v>
      </c>
      <c r="K70" s="135">
        <v>0</v>
      </c>
      <c r="L70" s="136">
        <v>0</v>
      </c>
      <c r="M70" s="137">
        <v>0</v>
      </c>
      <c r="N70" s="138">
        <v>0</v>
      </c>
      <c r="O70" s="139">
        <v>0</v>
      </c>
      <c r="P70" s="140">
        <v>0</v>
      </c>
      <c r="Q70" s="141">
        <v>0</v>
      </c>
      <c r="R70" s="327">
        <v>0</v>
      </c>
      <c r="S70" s="142">
        <v>0</v>
      </c>
      <c r="T70" s="328">
        <v>0</v>
      </c>
      <c r="U70" s="47">
        <f>SUM(G70:T70)*F70</f>
        <v>155</v>
      </c>
      <c r="V70" s="48">
        <f>SUM(G70:T70)*E70</f>
        <v>5</v>
      </c>
      <c r="W70" s="145">
        <f>SUM(G70:T70)</f>
        <v>1</v>
      </c>
      <c r="X70" s="146"/>
      <c r="Y70" s="146"/>
      <c r="Z70" s="146"/>
      <c r="AA70" s="146"/>
      <c r="AB70" s="146"/>
      <c r="AC70" s="145">
        <f>$W70*5</f>
        <v>5</v>
      </c>
      <c r="AD70" s="146"/>
      <c r="AE70" s="219"/>
      <c r="AF70" s="146"/>
      <c r="AG70" s="146"/>
      <c r="AH70" s="147">
        <v>2</v>
      </c>
      <c r="AI70" s="146"/>
      <c r="AJ70" s="146"/>
      <c r="AK70" s="147">
        <v>2</v>
      </c>
      <c r="AL70" s="147">
        <v>1</v>
      </c>
      <c r="AM70" s="146"/>
      <c r="AN70" s="146"/>
      <c r="AO70" s="146"/>
      <c r="AP70" s="146"/>
      <c r="AQ70" s="146"/>
      <c r="AR70" s="146"/>
      <c r="AS70" s="146"/>
      <c r="AT70" s="146"/>
      <c r="AU70" s="146"/>
      <c r="AV70" s="146"/>
      <c r="AW70" s="147">
        <v>5</v>
      </c>
      <c r="AX70" s="121"/>
      <c r="AY70" t="s" s="148">
        <f>IF(AF70="","",$W70*AF70)</f>
      </c>
      <c r="AZ70" t="s" s="148">
        <f>IF(AG70="","",$W70*AG70)</f>
      </c>
      <c r="BA70" s="147">
        <f>IF(AH70="","",$W70*AH70)</f>
        <v>2</v>
      </c>
      <c r="BB70" t="s" s="148">
        <f>IF(AI70="","",$W70*AI70)</f>
      </c>
      <c r="BC70" t="s" s="148">
        <f>IF(AJ70="","",$W70*AJ70)</f>
      </c>
      <c r="BD70" s="147">
        <f>IF(AK70="","",$W70*AK70)</f>
        <v>2</v>
      </c>
      <c r="BE70" s="147">
        <f>IF(AL70="","",$W70*AL70)</f>
        <v>1</v>
      </c>
      <c r="BF70" t="s" s="148">
        <f>IF(AM70="","",$W70*AM70)</f>
      </c>
      <c r="BG70" t="s" s="148">
        <f>IF(AN70="","",$W70*AN70)</f>
      </c>
      <c r="BH70" t="s" s="148">
        <f>IF(AO70="","",$W70*AO70)</f>
      </c>
      <c r="BI70" t="s" s="148">
        <f>IF(AP70="","",$W70*AP70)</f>
      </c>
      <c r="BJ70" t="s" s="148">
        <f>IF(AQ70="","",$W70*AQ70)</f>
      </c>
      <c r="BK70" t="s" s="148">
        <f>IF(AR70="","",$W70*AR70)</f>
      </c>
      <c r="BL70" t="s" s="148">
        <f>IF(AS70="","",$W70*AS70)</f>
      </c>
      <c r="BM70" t="s" s="148">
        <f>IF(AT70="","",$W70*AT70)</f>
      </c>
      <c r="BN70" t="s" s="148">
        <f>IF(AU70="","",$W70*AU70)</f>
      </c>
      <c r="BO70" t="s" s="148">
        <f>IF(AV70="","",$W70*AV70)</f>
      </c>
      <c r="BP70" s="147">
        <f>IF(AW70="","",$W70*AW70)</f>
        <v>5</v>
      </c>
    </row>
    <row r="71" ht="15.75" customHeight="1">
      <c r="A71" t="s" s="153">
        <v>315</v>
      </c>
      <c r="B71" t="s" s="126">
        <v>68</v>
      </c>
      <c r="C71" s="213"/>
      <c r="D71" t="s" s="126">
        <v>316</v>
      </c>
      <c r="E71" s="215">
        <v>5</v>
      </c>
      <c r="F71" s="330">
        <v>170</v>
      </c>
      <c r="G71" s="131">
        <v>0</v>
      </c>
      <c r="H71" s="132">
        <v>0</v>
      </c>
      <c r="I71" s="133">
        <v>0</v>
      </c>
      <c r="J71" s="134">
        <v>0</v>
      </c>
      <c r="K71" s="135">
        <v>0</v>
      </c>
      <c r="L71" s="136">
        <v>0</v>
      </c>
      <c r="M71" s="137">
        <v>0</v>
      </c>
      <c r="N71" s="138">
        <v>0</v>
      </c>
      <c r="O71" s="139">
        <v>0</v>
      </c>
      <c r="P71" s="140">
        <v>0</v>
      </c>
      <c r="Q71" s="141">
        <v>0</v>
      </c>
      <c r="R71" s="327">
        <v>0</v>
      </c>
      <c r="S71" s="142">
        <v>0</v>
      </c>
      <c r="T71" s="328">
        <v>0</v>
      </c>
      <c r="U71" s="47">
        <f>SUM(G71:T71)*F71</f>
        <v>0</v>
      </c>
      <c r="V71" s="48">
        <f>SUM(G71:T71)*E71</f>
        <v>0</v>
      </c>
      <c r="W71" s="145">
        <f>SUM(G71:T71)</f>
        <v>0</v>
      </c>
      <c r="X71" s="146"/>
      <c r="Y71" s="146"/>
      <c r="Z71" s="146"/>
      <c r="AA71" s="146"/>
      <c r="AB71" s="146"/>
      <c r="AC71" s="146"/>
      <c r="AD71" s="145">
        <f>$W71*5</f>
        <v>0</v>
      </c>
      <c r="AE71" s="219"/>
      <c r="AF71" s="146"/>
      <c r="AG71" s="146"/>
      <c r="AH71" s="146"/>
      <c r="AI71" s="146"/>
      <c r="AJ71" s="147">
        <v>1</v>
      </c>
      <c r="AK71" s="147">
        <v>4</v>
      </c>
      <c r="AL71" s="146"/>
      <c r="AM71" s="146"/>
      <c r="AN71" s="146"/>
      <c r="AO71" s="146"/>
      <c r="AP71" s="146"/>
      <c r="AQ71" s="146"/>
      <c r="AR71" s="146"/>
      <c r="AS71" s="146"/>
      <c r="AT71" s="146"/>
      <c r="AU71" s="146"/>
      <c r="AV71" s="146"/>
      <c r="AW71" s="147">
        <v>6</v>
      </c>
      <c r="AX71" s="121"/>
      <c r="AY71" t="s" s="148">
        <f>IF(AF71="","",$W71*AF71)</f>
      </c>
      <c r="AZ71" t="s" s="148">
        <f>IF(AG71="","",$W71*AG71)</f>
      </c>
      <c r="BA71" t="s" s="148">
        <f>IF(AH71="","",$W71*AH71)</f>
      </c>
      <c r="BB71" t="s" s="148">
        <f>IF(AI71="","",$W71*AI71)</f>
      </c>
      <c r="BC71" s="147">
        <f>IF(AJ71="","",$W71*AJ71)</f>
        <v>0</v>
      </c>
      <c r="BD71" s="147">
        <f>IF(AK71="","",$W71*AK71)</f>
        <v>0</v>
      </c>
      <c r="BE71" t="s" s="148">
        <f>IF(AL71="","",$W71*AL71)</f>
      </c>
      <c r="BF71" t="s" s="148">
        <f>IF(AM71="","",$W71*AM71)</f>
      </c>
      <c r="BG71" t="s" s="148">
        <f>IF(AN71="","",$W71*AN71)</f>
      </c>
      <c r="BH71" t="s" s="148">
        <f>IF(AO71="","",$W71*AO71)</f>
      </c>
      <c r="BI71" t="s" s="148">
        <f>IF(AP71="","",$W71*AP71)</f>
      </c>
      <c r="BJ71" t="s" s="148">
        <f>IF(AQ71="","",$W71*AQ71)</f>
      </c>
      <c r="BK71" t="s" s="148">
        <f>IF(AR71="","",$W71*AR71)</f>
      </c>
      <c r="BL71" t="s" s="148">
        <f>IF(AS71="","",$W71*AS71)</f>
      </c>
      <c r="BM71" t="s" s="148">
        <f>IF(AT71="","",$W71*AT71)</f>
      </c>
      <c r="BN71" t="s" s="148">
        <f>IF(AU71="","",$W71*AU71)</f>
      </c>
      <c r="BO71" t="s" s="148">
        <f>IF(AV71="","",$W71*AV71)</f>
      </c>
      <c r="BP71" s="147">
        <f>IF(AW71="","",$W71*AW71)</f>
        <v>0</v>
      </c>
    </row>
    <row r="72" ht="19.5" customHeight="1">
      <c r="A72" t="s" s="153">
        <v>317</v>
      </c>
      <c r="B72" t="s" s="126">
        <v>65</v>
      </c>
      <c r="C72" s="261"/>
      <c r="D72" t="s" s="126">
        <v>259</v>
      </c>
      <c r="E72" s="215">
        <v>10</v>
      </c>
      <c r="F72" s="330">
        <v>120</v>
      </c>
      <c r="G72" s="131">
        <v>0</v>
      </c>
      <c r="H72" s="132">
        <v>0</v>
      </c>
      <c r="I72" s="133">
        <v>0</v>
      </c>
      <c r="J72" s="134">
        <v>0</v>
      </c>
      <c r="K72" s="135">
        <v>0</v>
      </c>
      <c r="L72" s="136">
        <v>0</v>
      </c>
      <c r="M72" s="137">
        <v>0</v>
      </c>
      <c r="N72" s="138">
        <v>0</v>
      </c>
      <c r="O72" s="139">
        <v>0</v>
      </c>
      <c r="P72" s="140">
        <v>0</v>
      </c>
      <c r="Q72" s="141">
        <v>0</v>
      </c>
      <c r="R72" s="327">
        <v>0</v>
      </c>
      <c r="S72" s="142">
        <v>0</v>
      </c>
      <c r="T72" s="328">
        <v>0</v>
      </c>
      <c r="U72" s="47">
        <f>SUM(G72:T72)*F72</f>
        <v>0</v>
      </c>
      <c r="V72" s="48">
        <f>SUM(G72:T72)*E72</f>
        <v>0</v>
      </c>
      <c r="W72" s="145">
        <f>SUM(G72:T72)</f>
        <v>0</v>
      </c>
      <c r="X72" s="146"/>
      <c r="Y72" s="146"/>
      <c r="Z72" s="146"/>
      <c r="AA72" s="145">
        <f>$W72*10</f>
        <v>0</v>
      </c>
      <c r="AB72" s="146"/>
      <c r="AC72" s="146"/>
      <c r="AD72" s="146"/>
      <c r="AE72" s="219"/>
      <c r="AF72" s="146"/>
      <c r="AG72" s="146"/>
      <c r="AH72" s="146"/>
      <c r="AI72" s="147">
        <v>10</v>
      </c>
      <c r="AJ72" s="146"/>
      <c r="AK72" s="146"/>
      <c r="AL72" s="146"/>
      <c r="AM72" s="146"/>
      <c r="AN72" s="146"/>
      <c r="AO72" s="146"/>
      <c r="AP72" s="146"/>
      <c r="AQ72" s="146"/>
      <c r="AR72" s="146"/>
      <c r="AS72" s="146"/>
      <c r="AT72" s="146"/>
      <c r="AU72" s="146"/>
      <c r="AV72" s="146"/>
      <c r="AW72" s="146"/>
      <c r="AX72" s="121"/>
      <c r="AY72" t="s" s="148">
        <f>IF(AF72="","",$W72*AF72)</f>
      </c>
      <c r="AZ72" t="s" s="148">
        <f>IF(AG72="","",$W72*AG72)</f>
      </c>
      <c r="BA72" t="s" s="148">
        <f>IF(AH72="","",$W72*AH72)</f>
      </c>
      <c r="BB72" s="147">
        <f>IF(AI72="","",$W72*AI72)</f>
        <v>0</v>
      </c>
      <c r="BC72" t="s" s="148">
        <f>IF(AJ72="","",$W72*AJ72)</f>
      </c>
      <c r="BD72" t="s" s="148">
        <f>IF(AK72="","",$W72*AK72)</f>
      </c>
      <c r="BE72" t="s" s="148">
        <f>IF(AL72="","",$W72*AL72)</f>
      </c>
      <c r="BF72" t="s" s="148">
        <f>IF(AM72="","",$W72*AM72)</f>
      </c>
      <c r="BG72" t="s" s="148">
        <f>IF(AN72="","",$W72*AN72)</f>
      </c>
      <c r="BH72" t="s" s="148">
        <f>IF(AO72="","",$W72*AO72)</f>
      </c>
      <c r="BI72" t="s" s="148">
        <f>IF(AP72="","",$W72*AP72)</f>
      </c>
      <c r="BJ72" t="s" s="148">
        <f>IF(AQ72="","",$W72*AQ72)</f>
      </c>
      <c r="BK72" t="s" s="148">
        <f>IF(AR72="","",$W72*AR72)</f>
      </c>
      <c r="BL72" t="s" s="148">
        <f>IF(AS72="","",$W72*AS72)</f>
      </c>
      <c r="BM72" t="s" s="148">
        <f>IF(AT72="","",$W72*AT72)</f>
      </c>
      <c r="BN72" t="s" s="148">
        <f>IF(AU72="","",$W72*AU72)</f>
      </c>
      <c r="BO72" t="s" s="148">
        <f>IF(AV72="","",$W72*AV72)</f>
      </c>
      <c r="BP72" t="s" s="148">
        <f>IF(AW72="","",$W72*AW72)</f>
      </c>
    </row>
    <row r="73" ht="19.5" customHeight="1">
      <c r="A73" t="s" s="153">
        <v>318</v>
      </c>
      <c r="B73" t="s" s="126">
        <v>66</v>
      </c>
      <c r="C73" s="261"/>
      <c r="D73" t="s" s="126">
        <v>259</v>
      </c>
      <c r="E73" s="215">
        <v>5</v>
      </c>
      <c r="F73" s="330">
        <v>120</v>
      </c>
      <c r="G73" s="131">
        <v>0</v>
      </c>
      <c r="H73" s="132">
        <v>0</v>
      </c>
      <c r="I73" s="133">
        <v>0</v>
      </c>
      <c r="J73" s="134">
        <v>0</v>
      </c>
      <c r="K73" s="135">
        <v>0</v>
      </c>
      <c r="L73" s="136">
        <v>0</v>
      </c>
      <c r="M73" s="137">
        <v>0</v>
      </c>
      <c r="N73" s="138">
        <v>0</v>
      </c>
      <c r="O73" s="139">
        <v>0</v>
      </c>
      <c r="P73" s="140">
        <v>1</v>
      </c>
      <c r="Q73" s="141">
        <v>0</v>
      </c>
      <c r="R73" s="327">
        <v>0</v>
      </c>
      <c r="S73" s="142">
        <v>0</v>
      </c>
      <c r="T73" s="328">
        <v>0</v>
      </c>
      <c r="U73" s="47">
        <f>SUM(G73:T73)*F73</f>
        <v>120</v>
      </c>
      <c r="V73" s="48">
        <f>SUM(G73:T73)*E73</f>
        <v>5</v>
      </c>
      <c r="W73" s="145">
        <f>SUM(G73:T73)</f>
        <v>1</v>
      </c>
      <c r="X73" s="146"/>
      <c r="Y73" s="146"/>
      <c r="Z73" s="146"/>
      <c r="AA73" s="146"/>
      <c r="AB73" s="145">
        <f>$W73*5</f>
        <v>5</v>
      </c>
      <c r="AC73" s="146"/>
      <c r="AD73" s="146"/>
      <c r="AE73" s="219"/>
      <c r="AF73" s="146"/>
      <c r="AG73" s="146"/>
      <c r="AH73" s="146"/>
      <c r="AI73" s="146"/>
      <c r="AJ73" s="147">
        <v>1</v>
      </c>
      <c r="AK73" s="147">
        <v>2</v>
      </c>
      <c r="AL73" s="147">
        <v>2</v>
      </c>
      <c r="AM73" s="146"/>
      <c r="AN73" s="146"/>
      <c r="AO73" s="146"/>
      <c r="AP73" s="146"/>
      <c r="AQ73" s="146"/>
      <c r="AR73" s="146"/>
      <c r="AS73" s="146"/>
      <c r="AT73" s="146"/>
      <c r="AU73" s="146"/>
      <c r="AV73" s="146"/>
      <c r="AW73" s="147">
        <v>5</v>
      </c>
      <c r="AX73" s="121"/>
      <c r="AY73" t="s" s="148">
        <f>IF(AF73="","",$W73*AF73)</f>
      </c>
      <c r="AZ73" t="s" s="148">
        <f>IF(AG73="","",$W73*AG73)</f>
      </c>
      <c r="BA73" t="s" s="148">
        <f>IF(AH73="","",$W73*AH73)</f>
      </c>
      <c r="BB73" t="s" s="148">
        <f>IF(AI73="","",$W73*AI73)</f>
      </c>
      <c r="BC73" s="147">
        <f>IF(AJ73="","",$W73*AJ73)</f>
        <v>1</v>
      </c>
      <c r="BD73" s="147">
        <f>IF(AK73="","",$W73*AK73)</f>
        <v>2</v>
      </c>
      <c r="BE73" s="147">
        <f>IF(AL73="","",$W73*AL73)</f>
        <v>2</v>
      </c>
      <c r="BF73" t="s" s="148">
        <f>IF(AM73="","",$W73*AM73)</f>
      </c>
      <c r="BG73" t="s" s="148">
        <f>IF(AN73="","",$W73*AN73)</f>
      </c>
      <c r="BH73" t="s" s="148">
        <f>IF(AO73="","",$W73*AO73)</f>
      </c>
      <c r="BI73" t="s" s="148">
        <f>IF(AP73="","",$W73*AP73)</f>
      </c>
      <c r="BJ73" t="s" s="148">
        <f>IF(AQ73="","",$W73*AQ73)</f>
      </c>
      <c r="BK73" t="s" s="148">
        <f>IF(AR73="","",$W73*AR73)</f>
      </c>
      <c r="BL73" t="s" s="148">
        <f>IF(AS73="","",$W73*AS73)</f>
      </c>
      <c r="BM73" t="s" s="148">
        <f>IF(AT73="","",$W73*AT73)</f>
      </c>
      <c r="BN73" t="s" s="148">
        <f>IF(AU73="","",$W73*AU73)</f>
      </c>
      <c r="BO73" t="s" s="148">
        <f>IF(AV73="","",$W73*AV73)</f>
      </c>
      <c r="BP73" s="147">
        <f>IF(AW73="","",$W73*AW73)</f>
        <v>5</v>
      </c>
    </row>
    <row r="74" ht="16.5" customHeight="1">
      <c r="A74" t="s" s="153">
        <v>319</v>
      </c>
      <c r="B74" t="s" s="126">
        <v>285</v>
      </c>
      <c r="C74" s="261"/>
      <c r="D74" t="s" s="126">
        <v>259</v>
      </c>
      <c r="E74" s="215">
        <v>5</v>
      </c>
      <c r="F74" s="330">
        <v>135</v>
      </c>
      <c r="G74" s="131">
        <v>0</v>
      </c>
      <c r="H74" s="132">
        <v>0</v>
      </c>
      <c r="I74" s="133">
        <v>0</v>
      </c>
      <c r="J74" s="134">
        <v>0</v>
      </c>
      <c r="K74" s="135">
        <v>0</v>
      </c>
      <c r="L74" s="136">
        <v>0</v>
      </c>
      <c r="M74" s="137">
        <v>0</v>
      </c>
      <c r="N74" s="138">
        <v>0</v>
      </c>
      <c r="O74" s="139">
        <v>0</v>
      </c>
      <c r="P74" s="140">
        <v>0</v>
      </c>
      <c r="Q74" s="141">
        <v>0</v>
      </c>
      <c r="R74" s="327">
        <v>0</v>
      </c>
      <c r="S74" s="142">
        <v>0</v>
      </c>
      <c r="T74" s="328">
        <v>0</v>
      </c>
      <c r="U74" s="47">
        <f>SUM(G74:T74)*F74</f>
        <v>0</v>
      </c>
      <c r="V74" s="48">
        <f>SUM(G74:T74)*E74</f>
        <v>0</v>
      </c>
      <c r="W74" s="145">
        <f>SUM(G74:T74)</f>
        <v>0</v>
      </c>
      <c r="X74" s="146"/>
      <c r="Y74" s="146"/>
      <c r="Z74" s="146"/>
      <c r="AA74" s="146"/>
      <c r="AB74" s="145">
        <f>$W74*5</f>
        <v>0</v>
      </c>
      <c r="AC74" s="146"/>
      <c r="AD74" s="146"/>
      <c r="AE74" s="219"/>
      <c r="AF74" s="146"/>
      <c r="AG74" s="146"/>
      <c r="AH74" s="146"/>
      <c r="AI74" s="147">
        <v>2</v>
      </c>
      <c r="AJ74" s="147">
        <v>3</v>
      </c>
      <c r="AK74" s="146"/>
      <c r="AL74" s="146"/>
      <c r="AM74" s="146"/>
      <c r="AN74" s="146"/>
      <c r="AO74" s="146"/>
      <c r="AP74" s="146"/>
      <c r="AQ74" s="146"/>
      <c r="AR74" s="146"/>
      <c r="AS74" s="146"/>
      <c r="AT74" s="146"/>
      <c r="AU74" s="146"/>
      <c r="AV74" s="146"/>
      <c r="AW74" s="147">
        <v>10</v>
      </c>
      <c r="AX74" s="121"/>
      <c r="AY74" t="s" s="148">
        <f>IF(AF74="","",$W74*AF74)</f>
      </c>
      <c r="AZ74" t="s" s="148">
        <f>IF(AG74="","",$W74*AG74)</f>
      </c>
      <c r="BA74" t="s" s="148">
        <f>IF(AH74="","",$W74*AH74)</f>
      </c>
      <c r="BB74" s="147">
        <f>IF(AI74="","",$W74*AI74)</f>
        <v>0</v>
      </c>
      <c r="BC74" s="147">
        <f>IF(AJ74="","",$W74*AJ74)</f>
        <v>0</v>
      </c>
      <c r="BD74" t="s" s="148">
        <f>IF(AK74="","",$W74*AK74)</f>
      </c>
      <c r="BE74" t="s" s="148">
        <f>IF(AL74="","",$W74*AL74)</f>
      </c>
      <c r="BF74" t="s" s="148">
        <f>IF(AM74="","",$W74*AM74)</f>
      </c>
      <c r="BG74" t="s" s="148">
        <f>IF(AN74="","",$W74*AN74)</f>
      </c>
      <c r="BH74" t="s" s="148">
        <f>IF(AO74="","",$W74*AO74)</f>
      </c>
      <c r="BI74" t="s" s="148">
        <f>IF(AP74="","",$W74*AP74)</f>
      </c>
      <c r="BJ74" t="s" s="148">
        <f>IF(AQ74="","",$W74*AQ74)</f>
      </c>
      <c r="BK74" t="s" s="148">
        <f>IF(AR74="","",$W74*AR74)</f>
      </c>
      <c r="BL74" t="s" s="148">
        <f>IF(AS74="","",$W74*AS74)</f>
      </c>
      <c r="BM74" t="s" s="148">
        <f>IF(AT74="","",$W74*AT74)</f>
      </c>
      <c r="BN74" t="s" s="148">
        <f>IF(AU74="","",$W74*AU74)</f>
      </c>
      <c r="BO74" t="s" s="148">
        <f>IF(AV74="","",$W74*AV74)</f>
      </c>
      <c r="BP74" s="147">
        <f>IF(AW74="","",$W74*AW74)</f>
        <v>0</v>
      </c>
    </row>
    <row r="75" ht="16.5" customHeight="1">
      <c r="A75" t="s" s="153">
        <v>320</v>
      </c>
      <c r="B75" t="s" s="126">
        <v>285</v>
      </c>
      <c r="C75" s="261"/>
      <c r="D75" t="s" s="126">
        <v>259</v>
      </c>
      <c r="E75" s="215">
        <v>5</v>
      </c>
      <c r="F75" s="330">
        <v>145</v>
      </c>
      <c r="G75" s="131">
        <v>0</v>
      </c>
      <c r="H75" s="132">
        <v>0</v>
      </c>
      <c r="I75" s="133">
        <v>0</v>
      </c>
      <c r="J75" s="134">
        <v>0</v>
      </c>
      <c r="K75" s="135">
        <v>0</v>
      </c>
      <c r="L75" s="136">
        <v>1</v>
      </c>
      <c r="M75" s="137">
        <v>0</v>
      </c>
      <c r="N75" s="138">
        <v>0</v>
      </c>
      <c r="O75" s="139">
        <v>0</v>
      </c>
      <c r="P75" s="140">
        <v>0</v>
      </c>
      <c r="Q75" s="141">
        <v>1</v>
      </c>
      <c r="R75" s="327">
        <v>0</v>
      </c>
      <c r="S75" s="142">
        <v>0</v>
      </c>
      <c r="T75" s="328">
        <v>0</v>
      </c>
      <c r="U75" s="47">
        <f>SUM(G75:T75)*F75</f>
        <v>290</v>
      </c>
      <c r="V75" s="48">
        <f>SUM(G75:T75)*E75</f>
        <v>10</v>
      </c>
      <c r="W75" s="145">
        <f>SUM(G75:T75)</f>
        <v>2</v>
      </c>
      <c r="X75" s="146"/>
      <c r="Y75" s="146"/>
      <c r="Z75" s="146"/>
      <c r="AA75" s="146"/>
      <c r="AB75" s="145">
        <f>$W75*5</f>
        <v>10</v>
      </c>
      <c r="AC75" s="146"/>
      <c r="AD75" s="146"/>
      <c r="AE75" s="219"/>
      <c r="AF75" s="146"/>
      <c r="AG75" s="146"/>
      <c r="AH75" s="146"/>
      <c r="AI75" s="147">
        <v>1</v>
      </c>
      <c r="AJ75" s="147">
        <v>4</v>
      </c>
      <c r="AK75" s="146"/>
      <c r="AL75" s="146"/>
      <c r="AM75" s="146"/>
      <c r="AN75" s="146"/>
      <c r="AO75" s="146"/>
      <c r="AP75" s="146"/>
      <c r="AQ75" s="146"/>
      <c r="AR75" s="146"/>
      <c r="AS75" s="146"/>
      <c r="AT75" s="146"/>
      <c r="AU75" s="146"/>
      <c r="AV75" s="146"/>
      <c r="AW75" s="147">
        <v>8</v>
      </c>
      <c r="AX75" s="121"/>
      <c r="AY75" t="s" s="148">
        <f>IF(AF75="","",$W75*AF75)</f>
      </c>
      <c r="AZ75" t="s" s="148">
        <f>IF(AG75="","",$W75*AG75)</f>
      </c>
      <c r="BA75" t="s" s="148">
        <f>IF(AH75="","",$W75*AH75)</f>
      </c>
      <c r="BB75" s="147">
        <f>IF(AI75="","",$W75*AI75)</f>
        <v>2</v>
      </c>
      <c r="BC75" s="147">
        <f>IF(AJ75="","",$W75*AJ75)</f>
        <v>8</v>
      </c>
      <c r="BD75" t="s" s="148">
        <f>IF(AK75="","",$W75*AK75)</f>
      </c>
      <c r="BE75" t="s" s="148">
        <f>IF(AL75="","",$W75*AL75)</f>
      </c>
      <c r="BF75" t="s" s="148">
        <f>IF(AM75="","",$W75*AM75)</f>
      </c>
      <c r="BG75" t="s" s="148">
        <f>IF(AN75="","",$W75*AN75)</f>
      </c>
      <c r="BH75" t="s" s="148">
        <f>IF(AO75="","",$W75*AO75)</f>
      </c>
      <c r="BI75" t="s" s="148">
        <f>IF(AP75="","",$W75*AP75)</f>
      </c>
      <c r="BJ75" t="s" s="148">
        <f>IF(AQ75="","",$W75*AQ75)</f>
      </c>
      <c r="BK75" t="s" s="148">
        <f>IF(AR75="","",$W75*AR75)</f>
      </c>
      <c r="BL75" t="s" s="148">
        <f>IF(AS75="","",$W75*AS75)</f>
      </c>
      <c r="BM75" t="s" s="148">
        <f>IF(AT75="","",$W75*AT75)</f>
      </c>
      <c r="BN75" t="s" s="148">
        <f>IF(AU75="","",$W75*AU75)</f>
      </c>
      <c r="BO75" t="s" s="148">
        <f>IF(AV75="","",$W75*AV75)</f>
      </c>
      <c r="BP75" s="147">
        <f>IF(AW75="","",$W75*AW75)</f>
        <v>16</v>
      </c>
    </row>
    <row r="76" ht="17.25" customHeight="1">
      <c r="A76" t="s" s="153">
        <v>321</v>
      </c>
      <c r="B76" t="s" s="126">
        <v>67</v>
      </c>
      <c r="C76" s="261"/>
      <c r="D76" t="s" s="126">
        <v>259</v>
      </c>
      <c r="E76" s="215">
        <v>5</v>
      </c>
      <c r="F76" s="330">
        <v>120</v>
      </c>
      <c r="G76" s="131">
        <v>0</v>
      </c>
      <c r="H76" s="132">
        <v>0</v>
      </c>
      <c r="I76" s="133">
        <v>0</v>
      </c>
      <c r="J76" s="134">
        <v>1</v>
      </c>
      <c r="K76" s="135">
        <v>0</v>
      </c>
      <c r="L76" s="136">
        <v>0</v>
      </c>
      <c r="M76" s="137">
        <v>0</v>
      </c>
      <c r="N76" s="138">
        <v>0</v>
      </c>
      <c r="O76" s="139">
        <v>0</v>
      </c>
      <c r="P76" s="140">
        <v>0</v>
      </c>
      <c r="Q76" s="141">
        <v>0</v>
      </c>
      <c r="R76" s="327">
        <v>0</v>
      </c>
      <c r="S76" s="142">
        <v>0</v>
      </c>
      <c r="T76" s="328">
        <v>0</v>
      </c>
      <c r="U76" s="47">
        <f>SUM(G76:T76)*F76</f>
        <v>120</v>
      </c>
      <c r="V76" s="48">
        <f>SUM(G76:T76)*E76</f>
        <v>5</v>
      </c>
      <c r="W76" s="145">
        <f>SUM(G76:T76)</f>
        <v>1</v>
      </c>
      <c r="X76" s="146"/>
      <c r="Y76" s="146"/>
      <c r="Z76" s="146"/>
      <c r="AA76" s="146"/>
      <c r="AB76" s="146"/>
      <c r="AC76" s="145">
        <f>$W76*5</f>
        <v>5</v>
      </c>
      <c r="AD76" s="146"/>
      <c r="AE76" s="219"/>
      <c r="AF76" s="146"/>
      <c r="AG76" s="146"/>
      <c r="AH76" s="146"/>
      <c r="AI76" s="146"/>
      <c r="AJ76" s="146"/>
      <c r="AK76" s="146"/>
      <c r="AL76" s="147">
        <v>5</v>
      </c>
      <c r="AM76" s="146"/>
      <c r="AN76" s="146"/>
      <c r="AO76" s="146"/>
      <c r="AP76" s="146"/>
      <c r="AQ76" s="146"/>
      <c r="AR76" s="146"/>
      <c r="AS76" s="146"/>
      <c r="AT76" s="146"/>
      <c r="AU76" s="146"/>
      <c r="AV76" s="146"/>
      <c r="AW76" s="147">
        <v>5</v>
      </c>
      <c r="AX76" s="121"/>
      <c r="AY76" t="s" s="148">
        <f>IF(AF76="","",$W76*AF76)</f>
      </c>
      <c r="AZ76" t="s" s="148">
        <f>IF(AG76="","",$W76*AG76)</f>
      </c>
      <c r="BA76" t="s" s="148">
        <f>IF(AH76="","",$W76*AH76)</f>
      </c>
      <c r="BB76" t="s" s="148">
        <f>IF(AI76="","",$W76*AI76)</f>
      </c>
      <c r="BC76" t="s" s="148">
        <f>IF(AJ76="","",$W76*AJ76)</f>
      </c>
      <c r="BD76" t="s" s="148">
        <f>IF(AK76="","",$W76*AK76)</f>
      </c>
      <c r="BE76" s="147">
        <f>IF(AL76="","",$W76*AL76)</f>
        <v>5</v>
      </c>
      <c r="BF76" t="s" s="148">
        <f>IF(AM76="","",$W76*AM76)</f>
      </c>
      <c r="BG76" t="s" s="148">
        <f>IF(AN76="","",$W76*AN76)</f>
      </c>
      <c r="BH76" t="s" s="148">
        <f>IF(AO76="","",$W76*AO76)</f>
      </c>
      <c r="BI76" t="s" s="148">
        <f>IF(AP76="","",$W76*AP76)</f>
      </c>
      <c r="BJ76" t="s" s="148">
        <f>IF(AQ76="","",$W76*AQ76)</f>
      </c>
      <c r="BK76" t="s" s="148">
        <f>IF(AR76="","",$W76*AR76)</f>
      </c>
      <c r="BL76" t="s" s="148">
        <f>IF(AS76="","",$W76*AS76)</f>
      </c>
      <c r="BM76" t="s" s="148">
        <f>IF(AT76="","",$W76*AT76)</f>
      </c>
      <c r="BN76" t="s" s="148">
        <f>IF(AU76="","",$W76*AU76)</f>
      </c>
      <c r="BO76" t="s" s="148">
        <f>IF(AV76="","",$W76*AV76)</f>
      </c>
      <c r="BP76" s="147">
        <f>IF(AW76="","",$W76*AW76)</f>
        <v>5</v>
      </c>
    </row>
    <row r="77" ht="17.25" customHeight="1">
      <c r="A77" t="s" s="153">
        <v>322</v>
      </c>
      <c r="B77" t="s" s="126">
        <v>67</v>
      </c>
      <c r="C77" s="261"/>
      <c r="D77" t="s" s="126">
        <v>259</v>
      </c>
      <c r="E77" s="215">
        <v>2</v>
      </c>
      <c r="F77" s="330">
        <v>90</v>
      </c>
      <c r="G77" s="131">
        <v>0</v>
      </c>
      <c r="H77" s="132">
        <v>0</v>
      </c>
      <c r="I77" s="133">
        <v>0</v>
      </c>
      <c r="J77" s="134">
        <v>0</v>
      </c>
      <c r="K77" s="135">
        <v>0</v>
      </c>
      <c r="L77" s="136">
        <v>0</v>
      </c>
      <c r="M77" s="137">
        <v>0</v>
      </c>
      <c r="N77" s="138">
        <v>0</v>
      </c>
      <c r="O77" s="139">
        <v>0</v>
      </c>
      <c r="P77" s="140">
        <v>0</v>
      </c>
      <c r="Q77" s="141">
        <v>0</v>
      </c>
      <c r="R77" s="327">
        <v>0</v>
      </c>
      <c r="S77" s="142">
        <v>0</v>
      </c>
      <c r="T77" s="328">
        <v>0</v>
      </c>
      <c r="U77" s="47">
        <f>SUM(G77:T77)*F77</f>
        <v>0</v>
      </c>
      <c r="V77" s="48">
        <f>SUM(G77:T77)*E77</f>
        <v>0</v>
      </c>
      <c r="W77" s="145">
        <f>SUM(G77:T77)</f>
        <v>0</v>
      </c>
      <c r="X77" s="146"/>
      <c r="Y77" s="146"/>
      <c r="Z77" s="146"/>
      <c r="AA77" s="146"/>
      <c r="AB77" s="146"/>
      <c r="AC77" s="145">
        <f>$W77*2</f>
        <v>0</v>
      </c>
      <c r="AD77" s="146"/>
      <c r="AE77" s="219"/>
      <c r="AF77" s="146"/>
      <c r="AG77" s="146"/>
      <c r="AH77" s="146"/>
      <c r="AI77" s="146"/>
      <c r="AJ77" s="146"/>
      <c r="AK77" s="146"/>
      <c r="AL77" s="147">
        <v>1</v>
      </c>
      <c r="AM77" s="147">
        <v>1</v>
      </c>
      <c r="AN77" s="146"/>
      <c r="AO77" s="146"/>
      <c r="AP77" s="146"/>
      <c r="AQ77" s="146"/>
      <c r="AR77" s="146"/>
      <c r="AS77" s="146"/>
      <c r="AT77" s="146"/>
      <c r="AU77" s="146"/>
      <c r="AV77" s="146"/>
      <c r="AW77" s="147">
        <v>1</v>
      </c>
      <c r="AX77" s="121"/>
      <c r="AY77" t="s" s="148">
        <f>IF(AF77="","",$W77*AF77)</f>
      </c>
      <c r="AZ77" t="s" s="148">
        <f>IF(AG77="","",$W77*AG77)</f>
      </c>
      <c r="BA77" t="s" s="148">
        <f>IF(AH77="","",$W77*AH77)</f>
      </c>
      <c r="BB77" t="s" s="148">
        <f>IF(AI77="","",$W77*AI77)</f>
      </c>
      <c r="BC77" t="s" s="148">
        <f>IF(AJ77="","",$W77*AJ77)</f>
      </c>
      <c r="BD77" t="s" s="148">
        <f>IF(AK77="","",$W77*AK77)</f>
      </c>
      <c r="BE77" s="147">
        <f>IF(AL77="","",$W77*AL77)</f>
        <v>0</v>
      </c>
      <c r="BF77" s="147">
        <f>IF(AM77="","",$W77*AM77)</f>
        <v>0</v>
      </c>
      <c r="BG77" t="s" s="148">
        <f>IF(AN77="","",$W77*AN77)</f>
      </c>
      <c r="BH77" t="s" s="148">
        <f>IF(AO77="","",$W77*AO77)</f>
      </c>
      <c r="BI77" t="s" s="148">
        <f>IF(AP77="","",$W77*AP77)</f>
      </c>
      <c r="BJ77" t="s" s="148">
        <f>IF(AQ77="","",$W77*AQ77)</f>
      </c>
      <c r="BK77" t="s" s="148">
        <f>IF(AR77="","",$W77*AR77)</f>
      </c>
      <c r="BL77" t="s" s="148">
        <f>IF(AS77="","",$W77*AS77)</f>
      </c>
      <c r="BM77" t="s" s="148">
        <f>IF(AT77="","",$W77*AT77)</f>
      </c>
      <c r="BN77" t="s" s="148">
        <f>IF(AU77="","",$W77*AU77)</f>
      </c>
      <c r="BO77" t="s" s="148">
        <f>IF(AV77="","",$W77*AV77)</f>
      </c>
      <c r="BP77" s="147">
        <f>IF(AW77="","",$W77*AW77)</f>
        <v>0</v>
      </c>
    </row>
    <row r="78" ht="16.5" customHeight="1">
      <c r="A78" t="s" s="153">
        <v>323</v>
      </c>
      <c r="B78" t="s" s="126">
        <v>67</v>
      </c>
      <c r="C78" s="213"/>
      <c r="D78" t="s" s="126">
        <v>261</v>
      </c>
      <c r="E78" s="215">
        <v>10</v>
      </c>
      <c r="F78" s="330">
        <v>290</v>
      </c>
      <c r="G78" s="131">
        <v>0</v>
      </c>
      <c r="H78" s="132">
        <v>0</v>
      </c>
      <c r="I78" s="133">
        <v>0</v>
      </c>
      <c r="J78" s="134">
        <v>0</v>
      </c>
      <c r="K78" s="135">
        <v>0</v>
      </c>
      <c r="L78" s="136">
        <v>0</v>
      </c>
      <c r="M78" s="137">
        <v>0</v>
      </c>
      <c r="N78" s="138">
        <v>0</v>
      </c>
      <c r="O78" s="139">
        <v>0</v>
      </c>
      <c r="P78" s="140">
        <v>0</v>
      </c>
      <c r="Q78" s="141">
        <v>0</v>
      </c>
      <c r="R78" s="327">
        <v>0</v>
      </c>
      <c r="S78" s="142">
        <v>0</v>
      </c>
      <c r="T78" s="328">
        <v>0</v>
      </c>
      <c r="U78" s="47">
        <f>SUM(G78:T78)*F78</f>
        <v>0</v>
      </c>
      <c r="V78" s="48">
        <f>SUM(G78:T78)*E78</f>
        <v>0</v>
      </c>
      <c r="W78" s="145">
        <f>SUM(G78:T78)</f>
        <v>0</v>
      </c>
      <c r="X78" s="146"/>
      <c r="Y78" s="146"/>
      <c r="Z78" s="146"/>
      <c r="AA78" s="146"/>
      <c r="AB78" s="146"/>
      <c r="AC78" s="145">
        <f>$W78*10</f>
        <v>0</v>
      </c>
      <c r="AD78" s="146"/>
      <c r="AE78" s="219"/>
      <c r="AF78" s="146"/>
      <c r="AG78" s="146"/>
      <c r="AH78" s="147">
        <v>10</v>
      </c>
      <c r="AI78" s="146"/>
      <c r="AJ78" s="146"/>
      <c r="AK78" s="146"/>
      <c r="AL78" s="146"/>
      <c r="AM78" s="146"/>
      <c r="AN78" s="146"/>
      <c r="AO78" s="146"/>
      <c r="AP78" s="146"/>
      <c r="AQ78" s="146"/>
      <c r="AR78" s="146"/>
      <c r="AS78" s="146"/>
      <c r="AT78" s="146"/>
      <c r="AU78" s="146"/>
      <c r="AV78" s="146"/>
      <c r="AW78" s="147">
        <v>60</v>
      </c>
      <c r="AX78" s="121"/>
      <c r="AY78" t="s" s="148">
        <f>IF(AF78="","",$W78*AF78)</f>
      </c>
      <c r="AZ78" t="s" s="148">
        <f>IF(AG78="","",$W78*AG78)</f>
      </c>
      <c r="BA78" s="147">
        <f>IF(AH78="","",$W78*AH78)</f>
        <v>0</v>
      </c>
      <c r="BB78" t="s" s="148">
        <f>IF(AI78="","",$W78*AI78)</f>
      </c>
      <c r="BC78" t="s" s="148">
        <f>IF(AJ78="","",$W78*AJ78)</f>
      </c>
      <c r="BD78" t="s" s="148">
        <f>IF(AK78="","",$W78*AK78)</f>
      </c>
      <c r="BE78" t="s" s="148">
        <f>IF(AL78="","",$W78*AL78)</f>
      </c>
      <c r="BF78" t="s" s="148">
        <f>IF(AM78="","",$W78*AM78)</f>
      </c>
      <c r="BG78" t="s" s="148">
        <f>IF(AN78="","",$W78*AN78)</f>
      </c>
      <c r="BH78" t="s" s="148">
        <f>IF(AO78="","",$W78*AO78)</f>
      </c>
      <c r="BI78" t="s" s="148">
        <f>IF(AP78="","",$W78*AP78)</f>
      </c>
      <c r="BJ78" t="s" s="148">
        <f>IF(AQ78="","",$W78*AQ78)</f>
      </c>
      <c r="BK78" t="s" s="148">
        <f>IF(AR78="","",$W78*AR78)</f>
      </c>
      <c r="BL78" t="s" s="148">
        <f>IF(AS78="","",$W78*AS78)</f>
      </c>
      <c r="BM78" t="s" s="148">
        <f>IF(AT78="","",$W78*AT78)</f>
      </c>
      <c r="BN78" t="s" s="148">
        <f>IF(AU78="","",$W78*AU78)</f>
      </c>
      <c r="BO78" t="s" s="148">
        <f>IF(AV78="","",$W78*AV78)</f>
      </c>
      <c r="BP78" s="147">
        <f>IF(AW78="","",$W78*AW78)</f>
        <v>0</v>
      </c>
    </row>
    <row r="79" ht="19.5" customHeight="1">
      <c r="A79" t="s" s="153">
        <v>324</v>
      </c>
      <c r="B79" t="s" s="126">
        <v>66</v>
      </c>
      <c r="C79" s="261"/>
      <c r="D79" t="s" s="126">
        <v>259</v>
      </c>
      <c r="E79" s="215">
        <v>2</v>
      </c>
      <c r="F79" s="330">
        <v>100</v>
      </c>
      <c r="G79" s="131">
        <v>0</v>
      </c>
      <c r="H79" s="132">
        <v>0</v>
      </c>
      <c r="I79" s="133">
        <v>0</v>
      </c>
      <c r="J79" s="134">
        <v>0</v>
      </c>
      <c r="K79" s="135">
        <v>0</v>
      </c>
      <c r="L79" s="136">
        <v>0</v>
      </c>
      <c r="M79" s="137">
        <v>0</v>
      </c>
      <c r="N79" s="138">
        <v>0</v>
      </c>
      <c r="O79" s="139">
        <v>0</v>
      </c>
      <c r="P79" s="140">
        <v>0</v>
      </c>
      <c r="Q79" s="141">
        <v>0</v>
      </c>
      <c r="R79" s="327">
        <v>0</v>
      </c>
      <c r="S79" s="142">
        <v>0</v>
      </c>
      <c r="T79" s="328">
        <v>0</v>
      </c>
      <c r="U79" s="47">
        <f>SUM(G79:T79)*F79</f>
        <v>0</v>
      </c>
      <c r="V79" s="48">
        <f>SUM(G79:T79)*E79</f>
        <v>0</v>
      </c>
      <c r="W79" s="145">
        <f>SUM(G79:T79)</f>
        <v>0</v>
      </c>
      <c r="X79" s="146"/>
      <c r="Y79" s="146"/>
      <c r="Z79" s="146"/>
      <c r="AA79" s="146"/>
      <c r="AB79" s="145">
        <f>$W79*2</f>
        <v>0</v>
      </c>
      <c r="AC79" s="146"/>
      <c r="AD79" s="146"/>
      <c r="AE79" s="219"/>
      <c r="AF79" s="146"/>
      <c r="AG79" s="146"/>
      <c r="AH79" s="146"/>
      <c r="AI79" s="146"/>
      <c r="AJ79" s="146"/>
      <c r="AK79" s="146"/>
      <c r="AL79" s="146"/>
      <c r="AM79" s="146"/>
      <c r="AN79" s="146"/>
      <c r="AO79" s="146"/>
      <c r="AP79" s="147">
        <v>2</v>
      </c>
      <c r="AQ79" s="146"/>
      <c r="AR79" s="146"/>
      <c r="AS79" s="146"/>
      <c r="AT79" s="146"/>
      <c r="AU79" s="146"/>
      <c r="AV79" s="146"/>
      <c r="AW79" s="147">
        <v>6</v>
      </c>
      <c r="AX79" s="121"/>
      <c r="AY79" t="s" s="148">
        <f>IF(AF79="","",$W79*AF79)</f>
      </c>
      <c r="AZ79" t="s" s="148">
        <f>IF(AG79="","",$W79*AG79)</f>
      </c>
      <c r="BA79" t="s" s="148">
        <f>IF(AH79="","",$W79*AH79)</f>
      </c>
      <c r="BB79" t="s" s="148">
        <f>IF(AI79="","",$W79*AI79)</f>
      </c>
      <c r="BC79" t="s" s="148">
        <f>IF(AJ79="","",$W79*AJ79)</f>
      </c>
      <c r="BD79" t="s" s="148">
        <f>IF(AK79="","",$W79*AK79)</f>
      </c>
      <c r="BE79" t="s" s="148">
        <f>IF(AL79="","",$W79*AL79)</f>
      </c>
      <c r="BF79" t="s" s="148">
        <f>IF(AM79="","",$W79*AM79)</f>
      </c>
      <c r="BG79" t="s" s="148">
        <f>IF(AN79="","",$W79*AN79)</f>
      </c>
      <c r="BH79" t="s" s="148">
        <f>IF(AO79="","",$W79*AO79)</f>
      </c>
      <c r="BI79" s="147">
        <f>IF(AP79="","",$W79*AP79)</f>
        <v>0</v>
      </c>
      <c r="BJ79" t="s" s="148">
        <f>IF(AQ79="","",$W79*AQ79)</f>
      </c>
      <c r="BK79" t="s" s="148">
        <f>IF(AR79="","",$W79*AR79)</f>
      </c>
      <c r="BL79" t="s" s="148">
        <f>IF(AS79="","",$W79*AS79)</f>
      </c>
      <c r="BM79" t="s" s="148">
        <f>IF(AT79="","",$W79*AT79)</f>
      </c>
      <c r="BN79" t="s" s="148">
        <f>IF(AU79="","",$W79*AU79)</f>
      </c>
      <c r="BO79" t="s" s="148">
        <f>IF(AV79="","",$W79*AV79)</f>
      </c>
      <c r="BP79" s="147">
        <f>IF(AW79="","",$W79*AW79)</f>
        <v>0</v>
      </c>
    </row>
    <row r="80" ht="19.5" customHeight="1">
      <c r="A80" t="s" s="153">
        <v>325</v>
      </c>
      <c r="B80" t="s" s="126">
        <v>68</v>
      </c>
      <c r="C80" s="261"/>
      <c r="D80" t="s" s="126">
        <v>259</v>
      </c>
      <c r="E80" s="215">
        <v>1</v>
      </c>
      <c r="F80" s="330">
        <v>100</v>
      </c>
      <c r="G80" s="131">
        <v>0</v>
      </c>
      <c r="H80" s="132">
        <v>0</v>
      </c>
      <c r="I80" s="133">
        <v>0</v>
      </c>
      <c r="J80" s="134">
        <v>0</v>
      </c>
      <c r="K80" s="135">
        <v>0</v>
      </c>
      <c r="L80" s="136">
        <v>0</v>
      </c>
      <c r="M80" s="137">
        <v>0</v>
      </c>
      <c r="N80" s="138">
        <v>0</v>
      </c>
      <c r="O80" s="139">
        <v>0</v>
      </c>
      <c r="P80" s="140">
        <v>0</v>
      </c>
      <c r="Q80" s="141">
        <v>0</v>
      </c>
      <c r="R80" s="327">
        <v>0</v>
      </c>
      <c r="S80" s="142">
        <v>0</v>
      </c>
      <c r="T80" s="328">
        <v>0</v>
      </c>
      <c r="U80" s="47">
        <f>SUM(G80:T80)*F80</f>
        <v>0</v>
      </c>
      <c r="V80" s="48">
        <f>SUM(G80:T80)*E80</f>
        <v>0</v>
      </c>
      <c r="W80" s="145">
        <f>SUM(G80:T80)</f>
        <v>0</v>
      </c>
      <c r="X80" s="146"/>
      <c r="Y80" s="146"/>
      <c r="Z80" s="146"/>
      <c r="AA80" s="146"/>
      <c r="AB80" s="146"/>
      <c r="AC80" s="146"/>
      <c r="AD80" s="145">
        <f>$W80*1</f>
        <v>0</v>
      </c>
      <c r="AE80" s="219"/>
      <c r="AF80" s="146"/>
      <c r="AG80" s="146"/>
      <c r="AH80" s="146"/>
      <c r="AI80" s="146"/>
      <c r="AJ80" s="146"/>
      <c r="AK80" s="146"/>
      <c r="AL80" s="146"/>
      <c r="AM80" s="146"/>
      <c r="AN80" s="146"/>
      <c r="AO80" s="146"/>
      <c r="AP80" s="146"/>
      <c r="AQ80" s="147">
        <v>1</v>
      </c>
      <c r="AR80" s="146"/>
      <c r="AS80" s="146"/>
      <c r="AT80" s="146"/>
      <c r="AU80" s="146"/>
      <c r="AV80" s="146"/>
      <c r="AW80" s="147">
        <v>3</v>
      </c>
      <c r="AX80" s="121"/>
      <c r="AY80" t="s" s="148">
        <f>IF(AF80="","",$W80*AF80)</f>
      </c>
      <c r="AZ80" t="s" s="148">
        <f>IF(AG80="","",$W80*AG80)</f>
      </c>
      <c r="BA80" t="s" s="148">
        <f>IF(AH80="","",$W80*AH80)</f>
      </c>
      <c r="BB80" t="s" s="148">
        <f>IF(AI80="","",$W80*AI80)</f>
      </c>
      <c r="BC80" t="s" s="148">
        <f>IF(AJ80="","",$W80*AJ80)</f>
      </c>
      <c r="BD80" t="s" s="148">
        <f>IF(AK80="","",$W80*AK80)</f>
      </c>
      <c r="BE80" t="s" s="148">
        <f>IF(AL80="","",$W80*AL80)</f>
      </c>
      <c r="BF80" t="s" s="148">
        <f>IF(AM80="","",$W80*AM80)</f>
      </c>
      <c r="BG80" t="s" s="148">
        <f>IF(AN80="","",$W80*AN80)</f>
      </c>
      <c r="BH80" t="s" s="148">
        <f>IF(AO80="","",$W80*AO80)</f>
      </c>
      <c r="BI80" t="s" s="148">
        <f>IF(AP80="","",$W80*AP80)</f>
      </c>
      <c r="BJ80" s="147">
        <f>IF(AQ80="","",$W80*AQ80)</f>
        <v>0</v>
      </c>
      <c r="BK80" t="s" s="148">
        <f>IF(AR80="","",$W80*AR80)</f>
      </c>
      <c r="BL80" t="s" s="148">
        <f>IF(AS80="","",$W80*AS80)</f>
      </c>
      <c r="BM80" t="s" s="148">
        <f>IF(AT80="","",$W80*AT80)</f>
      </c>
      <c r="BN80" t="s" s="148">
        <f>IF(AU80="","",$W80*AU80)</f>
      </c>
      <c r="BO80" t="s" s="148">
        <f>IF(AV80="","",$W80*AV80)</f>
      </c>
      <c r="BP80" s="147">
        <f>IF(AW80="","",$W80*AW80)</f>
        <v>0</v>
      </c>
    </row>
    <row r="81" ht="20.25" customHeight="1">
      <c r="A81" t="s" s="153">
        <v>326</v>
      </c>
      <c r="B81" t="s" s="126">
        <v>67</v>
      </c>
      <c r="C81" s="261"/>
      <c r="D81" t="s" s="126">
        <v>259</v>
      </c>
      <c r="E81" s="215">
        <v>1</v>
      </c>
      <c r="F81" s="330">
        <v>75</v>
      </c>
      <c r="G81" s="131">
        <v>0</v>
      </c>
      <c r="H81" s="132">
        <v>0</v>
      </c>
      <c r="I81" s="133">
        <v>0</v>
      </c>
      <c r="J81" s="134">
        <v>0</v>
      </c>
      <c r="K81" s="135">
        <v>0</v>
      </c>
      <c r="L81" s="136">
        <v>0</v>
      </c>
      <c r="M81" s="137">
        <v>0</v>
      </c>
      <c r="N81" s="138">
        <v>0</v>
      </c>
      <c r="O81" s="139">
        <v>0</v>
      </c>
      <c r="P81" s="140">
        <v>0</v>
      </c>
      <c r="Q81" s="141">
        <v>0</v>
      </c>
      <c r="R81" s="327">
        <v>0</v>
      </c>
      <c r="S81" s="142">
        <v>0</v>
      </c>
      <c r="T81" s="328">
        <v>0</v>
      </c>
      <c r="U81" s="47">
        <f>SUM(G81:T81)*F81</f>
        <v>0</v>
      </c>
      <c r="V81" s="48">
        <f>SUM(G81:T81)*E81</f>
        <v>0</v>
      </c>
      <c r="W81" s="145">
        <f>SUM(G81:T81)</f>
        <v>0</v>
      </c>
      <c r="X81" s="146"/>
      <c r="Y81" s="146"/>
      <c r="Z81" s="146"/>
      <c r="AA81" s="146"/>
      <c r="AB81" s="146"/>
      <c r="AC81" s="145">
        <f>$W81*1</f>
        <v>0</v>
      </c>
      <c r="AD81" s="146"/>
      <c r="AE81" s="219"/>
      <c r="AF81" s="146"/>
      <c r="AG81" s="146"/>
      <c r="AH81" s="146"/>
      <c r="AI81" s="146"/>
      <c r="AJ81" s="146"/>
      <c r="AK81" s="146"/>
      <c r="AL81" s="146"/>
      <c r="AM81" s="146"/>
      <c r="AN81" s="147">
        <v>1</v>
      </c>
      <c r="AO81" s="146"/>
      <c r="AP81" s="146"/>
      <c r="AQ81" s="146"/>
      <c r="AR81" s="146"/>
      <c r="AS81" s="146"/>
      <c r="AT81" s="146"/>
      <c r="AU81" s="146"/>
      <c r="AV81" s="146"/>
      <c r="AW81" s="147">
        <v>3</v>
      </c>
      <c r="AX81" s="121"/>
      <c r="AY81" t="s" s="148">
        <f>IF(AF81="","",$W81*AF81)</f>
      </c>
      <c r="AZ81" t="s" s="148">
        <f>IF(AG81="","",$W81*AG81)</f>
      </c>
      <c r="BA81" t="s" s="148">
        <f>IF(AH81="","",$W81*AH81)</f>
      </c>
      <c r="BB81" t="s" s="148">
        <f>IF(AI81="","",$W81*AI81)</f>
      </c>
      <c r="BC81" t="s" s="148">
        <f>IF(AJ81="","",$W81*AJ81)</f>
      </c>
      <c r="BD81" t="s" s="148">
        <f>IF(AK81="","",$W81*AK81)</f>
      </c>
      <c r="BE81" t="s" s="148">
        <f>IF(AL81="","",$W81*AL81)</f>
      </c>
      <c r="BF81" t="s" s="148">
        <f>IF(AM81="","",$W81*AM81)</f>
      </c>
      <c r="BG81" s="147">
        <f>IF(AN81="","",$W81*AN81)</f>
        <v>0</v>
      </c>
      <c r="BH81" t="s" s="148">
        <f>IF(AO81="","",$W81*AO81)</f>
      </c>
      <c r="BI81" t="s" s="148">
        <f>IF(AP81="","",$W81*AP81)</f>
      </c>
      <c r="BJ81" t="s" s="148">
        <f>IF(AQ81="","",$W81*AQ81)</f>
      </c>
      <c r="BK81" t="s" s="148">
        <f>IF(AR81="","",$W81*AR81)</f>
      </c>
      <c r="BL81" t="s" s="148">
        <f>IF(AS81="","",$W81*AS81)</f>
      </c>
      <c r="BM81" t="s" s="148">
        <f>IF(AT81="","",$W81*AT81)</f>
      </c>
      <c r="BN81" t="s" s="148">
        <f>IF(AU81="","",$W81*AU81)</f>
      </c>
      <c r="BO81" t="s" s="148">
        <f>IF(AV81="","",$W81*AV81)</f>
      </c>
      <c r="BP81" s="147">
        <f>IF(AW81="","",$W81*AW81)</f>
        <v>0</v>
      </c>
    </row>
    <row r="82" ht="17.25" customHeight="1">
      <c r="A82" t="s" s="153">
        <v>327</v>
      </c>
      <c r="B82" t="s" s="126">
        <v>67</v>
      </c>
      <c r="C82" s="261"/>
      <c r="D82" t="s" s="126">
        <v>259</v>
      </c>
      <c r="E82" s="215">
        <v>1</v>
      </c>
      <c r="F82" s="330">
        <v>70</v>
      </c>
      <c r="G82" s="131">
        <v>0</v>
      </c>
      <c r="H82" s="132">
        <v>0</v>
      </c>
      <c r="I82" s="133">
        <v>0</v>
      </c>
      <c r="J82" s="134">
        <v>0</v>
      </c>
      <c r="K82" s="135">
        <v>0</v>
      </c>
      <c r="L82" s="136">
        <v>0</v>
      </c>
      <c r="M82" s="137">
        <v>0</v>
      </c>
      <c r="N82" s="138">
        <v>0</v>
      </c>
      <c r="O82" s="139">
        <v>0</v>
      </c>
      <c r="P82" s="140">
        <v>0</v>
      </c>
      <c r="Q82" s="141">
        <v>0</v>
      </c>
      <c r="R82" s="327">
        <v>0</v>
      </c>
      <c r="S82" s="142">
        <v>0</v>
      </c>
      <c r="T82" s="328">
        <v>0</v>
      </c>
      <c r="U82" s="47">
        <f>SUM(G82:T82)*F82</f>
        <v>0</v>
      </c>
      <c r="V82" s="48">
        <f>SUM(G82:T82)*E82</f>
        <v>0</v>
      </c>
      <c r="W82" s="145">
        <f>SUM(G82:T82)</f>
        <v>0</v>
      </c>
      <c r="X82" s="146"/>
      <c r="Y82" s="146"/>
      <c r="Z82" s="146"/>
      <c r="AA82" s="146"/>
      <c r="AB82" s="146"/>
      <c r="AC82" s="145">
        <f>$W82*1</f>
        <v>0</v>
      </c>
      <c r="AD82" s="146"/>
      <c r="AE82" s="219"/>
      <c r="AF82" s="146"/>
      <c r="AG82" s="146"/>
      <c r="AH82" s="146"/>
      <c r="AI82" s="146"/>
      <c r="AJ82" s="146"/>
      <c r="AK82" s="146"/>
      <c r="AL82" s="146"/>
      <c r="AM82" s="146"/>
      <c r="AN82" s="147">
        <v>1</v>
      </c>
      <c r="AO82" s="146"/>
      <c r="AP82" s="146"/>
      <c r="AQ82" s="146"/>
      <c r="AR82" s="146"/>
      <c r="AS82" s="146"/>
      <c r="AT82" s="146"/>
      <c r="AU82" s="146"/>
      <c r="AV82" s="146"/>
      <c r="AW82" s="147">
        <v>3</v>
      </c>
      <c r="AX82" s="121"/>
      <c r="AY82" t="s" s="148">
        <f>IF(AF82="","",$W82*AF82)</f>
      </c>
      <c r="AZ82" t="s" s="148">
        <f>IF(AG82="","",$W82*AG82)</f>
      </c>
      <c r="BA82" t="s" s="148">
        <f>IF(AH82="","",$W82*AH82)</f>
      </c>
      <c r="BB82" t="s" s="148">
        <f>IF(AI82="","",$W82*AI82)</f>
      </c>
      <c r="BC82" t="s" s="148">
        <f>IF(AJ82="","",$W82*AJ82)</f>
      </c>
      <c r="BD82" t="s" s="148">
        <f>IF(AK82="","",$W82*AK82)</f>
      </c>
      <c r="BE82" t="s" s="148">
        <f>IF(AL82="","",$W82*AL82)</f>
      </c>
      <c r="BF82" t="s" s="148">
        <f>IF(AM82="","",$W82*AM82)</f>
      </c>
      <c r="BG82" s="147">
        <f>IF(AN82="","",$W82*AN82)</f>
        <v>0</v>
      </c>
      <c r="BH82" t="s" s="148">
        <f>IF(AO82="","",$W82*AO82)</f>
      </c>
      <c r="BI82" t="s" s="148">
        <f>IF(AP82="","",$W82*AP82)</f>
      </c>
      <c r="BJ82" t="s" s="148">
        <f>IF(AQ82="","",$W82*AQ82)</f>
      </c>
      <c r="BK82" t="s" s="148">
        <f>IF(AR82="","",$W82*AR82)</f>
      </c>
      <c r="BL82" t="s" s="148">
        <f>IF(AS82="","",$W82*AS82)</f>
      </c>
      <c r="BM82" t="s" s="148">
        <f>IF(AT82="","",$W82*AT82)</f>
      </c>
      <c r="BN82" t="s" s="148">
        <f>IF(AU82="","",$W82*AU82)</f>
      </c>
      <c r="BO82" t="s" s="148">
        <f>IF(AV82="","",$W82*AV82)</f>
      </c>
      <c r="BP82" s="147">
        <f>IF(AW82="","",$W82*AW82)</f>
        <v>0</v>
      </c>
    </row>
    <row r="83" ht="19.5" customHeight="1">
      <c r="A83" t="s" s="153">
        <v>328</v>
      </c>
      <c r="B83" t="s" s="126">
        <v>67</v>
      </c>
      <c r="C83" s="261"/>
      <c r="D83" t="s" s="126">
        <v>259</v>
      </c>
      <c r="E83" s="215">
        <v>2</v>
      </c>
      <c r="F83" s="330">
        <v>95</v>
      </c>
      <c r="G83" s="131">
        <v>0</v>
      </c>
      <c r="H83" s="132">
        <v>0</v>
      </c>
      <c r="I83" s="133">
        <v>0</v>
      </c>
      <c r="J83" s="134">
        <v>0</v>
      </c>
      <c r="K83" s="135">
        <v>0</v>
      </c>
      <c r="L83" s="136">
        <v>0</v>
      </c>
      <c r="M83" s="137">
        <v>0</v>
      </c>
      <c r="N83" s="138">
        <v>0</v>
      </c>
      <c r="O83" s="139">
        <v>0</v>
      </c>
      <c r="P83" s="140">
        <v>0</v>
      </c>
      <c r="Q83" s="141">
        <v>0</v>
      </c>
      <c r="R83" s="327">
        <v>0</v>
      </c>
      <c r="S83" s="142">
        <v>0</v>
      </c>
      <c r="T83" s="328">
        <v>0</v>
      </c>
      <c r="U83" s="47">
        <f>SUM(G83:T83)*F83</f>
        <v>0</v>
      </c>
      <c r="V83" s="48">
        <f>SUM(G83:T83)*E83</f>
        <v>0</v>
      </c>
      <c r="W83" s="145">
        <f>SUM(G83:T83)</f>
        <v>0</v>
      </c>
      <c r="X83" s="146"/>
      <c r="Y83" s="146"/>
      <c r="Z83" s="146"/>
      <c r="AA83" s="146"/>
      <c r="AB83" s="146"/>
      <c r="AC83" s="145">
        <f>$W83*2</f>
        <v>0</v>
      </c>
      <c r="AD83" s="146"/>
      <c r="AE83" s="219"/>
      <c r="AF83" s="146"/>
      <c r="AG83" s="146"/>
      <c r="AH83" s="146"/>
      <c r="AI83" s="146"/>
      <c r="AJ83" s="146"/>
      <c r="AK83" s="146"/>
      <c r="AL83" s="147">
        <v>2</v>
      </c>
      <c r="AM83" s="146"/>
      <c r="AN83" s="146"/>
      <c r="AO83" s="146"/>
      <c r="AP83" s="146"/>
      <c r="AQ83" s="146"/>
      <c r="AR83" s="146"/>
      <c r="AS83" s="146"/>
      <c r="AT83" s="146"/>
      <c r="AU83" s="146"/>
      <c r="AV83" s="146"/>
      <c r="AW83" s="147">
        <v>5</v>
      </c>
      <c r="AX83" s="121"/>
      <c r="AY83" t="s" s="148">
        <f>IF(AF83="","",$W83*AF83)</f>
      </c>
      <c r="AZ83" t="s" s="148">
        <f>IF(AG83="","",$W83*AG83)</f>
      </c>
      <c r="BA83" t="s" s="148">
        <f>IF(AH83="","",$W83*AH83)</f>
      </c>
      <c r="BB83" t="s" s="148">
        <f>IF(AI83="","",$W83*AI83)</f>
      </c>
      <c r="BC83" t="s" s="148">
        <f>IF(AJ83="","",$W83*AJ83)</f>
      </c>
      <c r="BD83" t="s" s="148">
        <f>IF(AK83="","",$W83*AK83)</f>
      </c>
      <c r="BE83" s="147">
        <f>IF(AL83="","",$W83*AL83)</f>
        <v>0</v>
      </c>
      <c r="BF83" t="s" s="148">
        <f>IF(AM83="","",$W83*AM83)</f>
      </c>
      <c r="BG83" t="s" s="148">
        <f>IF(AN83="","",$W83*AN83)</f>
      </c>
      <c r="BH83" t="s" s="148">
        <f>IF(AO83="","",$W83*AO83)</f>
      </c>
      <c r="BI83" t="s" s="148">
        <f>IF(AP83="","",$W83*AP83)</f>
      </c>
      <c r="BJ83" t="s" s="148">
        <f>IF(AQ83="","",$W83*AQ83)</f>
      </c>
      <c r="BK83" t="s" s="148">
        <f>IF(AR83="","",$W83*AR83)</f>
      </c>
      <c r="BL83" t="s" s="148">
        <f>IF(AS83="","",$W83*AS83)</f>
      </c>
      <c r="BM83" t="s" s="148">
        <f>IF(AT83="","",$W83*AT83)</f>
      </c>
      <c r="BN83" t="s" s="148">
        <f>IF(AU83="","",$W83*AU83)</f>
      </c>
      <c r="BO83" t="s" s="148">
        <f>IF(AV83="","",$W83*AV83)</f>
      </c>
      <c r="BP83" s="147">
        <f>IF(AW83="","",$W83*AW83)</f>
        <v>0</v>
      </c>
    </row>
    <row r="84" ht="17.25" customHeight="1">
      <c r="A84" t="s" s="153">
        <v>329</v>
      </c>
      <c r="B84" t="s" s="126">
        <v>67</v>
      </c>
      <c r="C84" s="261"/>
      <c r="D84" t="s" s="126">
        <v>330</v>
      </c>
      <c r="E84" s="215">
        <v>2</v>
      </c>
      <c r="F84" s="330">
        <v>95</v>
      </c>
      <c r="G84" s="131">
        <v>0</v>
      </c>
      <c r="H84" s="132">
        <v>0</v>
      </c>
      <c r="I84" s="133">
        <v>0</v>
      </c>
      <c r="J84" s="134">
        <v>0</v>
      </c>
      <c r="K84" s="135">
        <v>0</v>
      </c>
      <c r="L84" s="136">
        <v>0</v>
      </c>
      <c r="M84" s="137">
        <v>0</v>
      </c>
      <c r="N84" s="138">
        <v>0</v>
      </c>
      <c r="O84" s="139">
        <v>0</v>
      </c>
      <c r="P84" s="140">
        <v>0</v>
      </c>
      <c r="Q84" s="141">
        <v>0</v>
      </c>
      <c r="R84" s="327">
        <v>0</v>
      </c>
      <c r="S84" s="142">
        <v>0</v>
      </c>
      <c r="T84" s="328">
        <v>0</v>
      </c>
      <c r="U84" s="47">
        <f>SUM(G84:T84)*F84</f>
        <v>0</v>
      </c>
      <c r="V84" s="48">
        <f>SUM(G84:T84)*E84</f>
        <v>0</v>
      </c>
      <c r="W84" s="145">
        <f>SUM(G84:T84)</f>
        <v>0</v>
      </c>
      <c r="X84" s="146"/>
      <c r="Y84" s="146"/>
      <c r="Z84" s="146"/>
      <c r="AA84" s="146"/>
      <c r="AB84" s="146"/>
      <c r="AC84" s="145">
        <f>$W84*2</f>
        <v>0</v>
      </c>
      <c r="AD84" s="146"/>
      <c r="AE84" s="219"/>
      <c r="AF84" s="146"/>
      <c r="AG84" s="146"/>
      <c r="AH84" s="147">
        <v>1</v>
      </c>
      <c r="AI84" s="146"/>
      <c r="AJ84" s="146"/>
      <c r="AK84" s="147">
        <v>1</v>
      </c>
      <c r="AL84" s="146"/>
      <c r="AM84" s="146"/>
      <c r="AN84" s="146"/>
      <c r="AO84" s="146"/>
      <c r="AP84" s="146"/>
      <c r="AQ84" s="146"/>
      <c r="AR84" s="146"/>
      <c r="AS84" s="146"/>
      <c r="AT84" s="146"/>
      <c r="AU84" s="146"/>
      <c r="AV84" s="146"/>
      <c r="AW84" s="147">
        <v>6</v>
      </c>
      <c r="AX84" s="121"/>
      <c r="AY84" t="s" s="148">
        <f>IF(AF84="","",$W84*AF84)</f>
      </c>
      <c r="AZ84" t="s" s="148">
        <f>IF(AG84="","",$W84*AG84)</f>
      </c>
      <c r="BA84" s="147">
        <f>IF(AH84="","",$W84*AH84)</f>
        <v>0</v>
      </c>
      <c r="BB84" t="s" s="148">
        <f>IF(AI84="","",$W84*AI84)</f>
      </c>
      <c r="BC84" t="s" s="148">
        <f>IF(AJ84="","",$W84*AJ84)</f>
      </c>
      <c r="BD84" s="147">
        <f>IF(AK84="","",$W84*AK84)</f>
        <v>0</v>
      </c>
      <c r="BE84" t="s" s="148">
        <f>IF(AL84="","",$W84*AL84)</f>
      </c>
      <c r="BF84" t="s" s="148">
        <f>IF(AM84="","",$W84*AM84)</f>
      </c>
      <c r="BG84" t="s" s="148">
        <f>IF(AN84="","",$W84*AN84)</f>
      </c>
      <c r="BH84" t="s" s="148">
        <f>IF(AO84="","",$W84*AO84)</f>
      </c>
      <c r="BI84" t="s" s="148">
        <f>IF(AP84="","",$W84*AP84)</f>
      </c>
      <c r="BJ84" t="s" s="148">
        <f>IF(AQ84="","",$W84*AQ84)</f>
      </c>
      <c r="BK84" t="s" s="148">
        <f>IF(AR84="","",$W84*AR84)</f>
      </c>
      <c r="BL84" t="s" s="148">
        <f>IF(AS84="","",$W84*AS84)</f>
      </c>
      <c r="BM84" t="s" s="148">
        <f>IF(AT84="","",$W84*AT84)</f>
      </c>
      <c r="BN84" t="s" s="148">
        <f>IF(AU84="","",$W84*AU84)</f>
      </c>
      <c r="BO84" t="s" s="148">
        <f>IF(AV84="","",$W84*AV84)</f>
      </c>
      <c r="BP84" s="147">
        <f>IF(AW84="","",$W84*AW84)</f>
        <v>0</v>
      </c>
    </row>
    <row r="85" ht="18" customHeight="1">
      <c r="A85" t="s" s="153">
        <v>331</v>
      </c>
      <c r="B85" t="s" s="126">
        <v>67</v>
      </c>
      <c r="C85" s="261"/>
      <c r="D85" t="s" s="126">
        <v>259</v>
      </c>
      <c r="E85" s="215">
        <v>1</v>
      </c>
      <c r="F85" s="330">
        <v>90</v>
      </c>
      <c r="G85" s="131">
        <v>0</v>
      </c>
      <c r="H85" s="132">
        <v>0</v>
      </c>
      <c r="I85" s="133">
        <v>0</v>
      </c>
      <c r="J85" s="134">
        <v>0</v>
      </c>
      <c r="K85" s="135">
        <v>0</v>
      </c>
      <c r="L85" s="136">
        <v>0</v>
      </c>
      <c r="M85" s="137">
        <v>0</v>
      </c>
      <c r="N85" s="138">
        <v>0</v>
      </c>
      <c r="O85" s="139">
        <v>0</v>
      </c>
      <c r="P85" s="140">
        <v>0</v>
      </c>
      <c r="Q85" s="141">
        <v>0</v>
      </c>
      <c r="R85" s="327">
        <v>0</v>
      </c>
      <c r="S85" s="142">
        <v>0</v>
      </c>
      <c r="T85" s="328">
        <v>0</v>
      </c>
      <c r="U85" s="47">
        <f>SUM(G85:T85)*F85</f>
        <v>0</v>
      </c>
      <c r="V85" s="48">
        <f>SUM(G85:T85)*E85</f>
        <v>0</v>
      </c>
      <c r="W85" s="145">
        <f>SUM(G85:T85)</f>
        <v>0</v>
      </c>
      <c r="X85" s="146"/>
      <c r="Y85" s="146"/>
      <c r="Z85" s="146"/>
      <c r="AA85" s="146"/>
      <c r="AB85" s="146"/>
      <c r="AC85" s="145">
        <f>$W85*1</f>
        <v>0</v>
      </c>
      <c r="AD85" s="146"/>
      <c r="AE85" s="219"/>
      <c r="AF85" s="146"/>
      <c r="AG85" s="146"/>
      <c r="AH85" s="146"/>
      <c r="AI85" s="146"/>
      <c r="AJ85" s="147">
        <v>1</v>
      </c>
      <c r="AK85" s="146"/>
      <c r="AL85" s="146"/>
      <c r="AM85" s="146"/>
      <c r="AN85" s="146"/>
      <c r="AO85" s="146"/>
      <c r="AP85" s="146"/>
      <c r="AQ85" s="146"/>
      <c r="AR85" s="146"/>
      <c r="AS85" s="146"/>
      <c r="AT85" s="146"/>
      <c r="AU85" s="146"/>
      <c r="AV85" s="146"/>
      <c r="AW85" s="147">
        <v>2</v>
      </c>
      <c r="AX85" s="121"/>
      <c r="AY85" t="s" s="148">
        <f>IF(AF85="","",$W85*AF85)</f>
      </c>
      <c r="AZ85" t="s" s="148">
        <f>IF(AG85="","",$W85*AG85)</f>
      </c>
      <c r="BA85" t="s" s="148">
        <f>IF(AH85="","",$W85*AH85)</f>
      </c>
      <c r="BB85" t="s" s="148">
        <f>IF(AI85="","",$W85*AI85)</f>
      </c>
      <c r="BC85" s="147">
        <f>IF(AJ85="","",$W85*AJ85)</f>
        <v>0</v>
      </c>
      <c r="BD85" t="s" s="148">
        <f>IF(AK85="","",$W85*AK85)</f>
      </c>
      <c r="BE85" t="s" s="148">
        <f>IF(AL85="","",$W85*AL85)</f>
      </c>
      <c r="BF85" t="s" s="148">
        <f>IF(AM85="","",$W85*AM85)</f>
      </c>
      <c r="BG85" t="s" s="148">
        <f>IF(AN85="","",$W85*AN85)</f>
      </c>
      <c r="BH85" t="s" s="148">
        <f>IF(AO85="","",$W85*AO85)</f>
      </c>
      <c r="BI85" t="s" s="148">
        <f>IF(AP85="","",$W85*AP85)</f>
      </c>
      <c r="BJ85" t="s" s="148">
        <f>IF(AQ85="","",$W85*AQ85)</f>
      </c>
      <c r="BK85" t="s" s="148">
        <f>IF(AR85="","",$W85*AR85)</f>
      </c>
      <c r="BL85" t="s" s="148">
        <f>IF(AS85="","",$W85*AS85)</f>
      </c>
      <c r="BM85" t="s" s="148">
        <f>IF(AT85="","",$W85*AT85)</f>
      </c>
      <c r="BN85" t="s" s="148">
        <f>IF(AU85="","",$W85*AU85)</f>
      </c>
      <c r="BO85" t="s" s="148">
        <f>IF(AV85="","",$W85*AV85)</f>
      </c>
      <c r="BP85" s="147">
        <f>IF(AW85="","",$W85*AW85)</f>
        <v>0</v>
      </c>
    </row>
    <row r="86" ht="18" customHeight="1">
      <c r="A86" t="s" s="153">
        <v>332</v>
      </c>
      <c r="B86" t="s" s="126">
        <v>67</v>
      </c>
      <c r="C86" s="261"/>
      <c r="D86" t="s" s="126">
        <v>333</v>
      </c>
      <c r="E86" s="215">
        <v>1</v>
      </c>
      <c r="F86" s="330">
        <v>65</v>
      </c>
      <c r="G86" s="131">
        <v>0</v>
      </c>
      <c r="H86" s="132">
        <v>0</v>
      </c>
      <c r="I86" s="133">
        <v>0</v>
      </c>
      <c r="J86" s="134">
        <v>0</v>
      </c>
      <c r="K86" s="135">
        <v>0</v>
      </c>
      <c r="L86" s="136">
        <v>0</v>
      </c>
      <c r="M86" s="137">
        <v>0</v>
      </c>
      <c r="N86" s="138">
        <v>0</v>
      </c>
      <c r="O86" s="139">
        <v>0</v>
      </c>
      <c r="P86" s="140">
        <v>0</v>
      </c>
      <c r="Q86" s="141">
        <v>0</v>
      </c>
      <c r="R86" s="327">
        <v>0</v>
      </c>
      <c r="S86" s="142">
        <v>1</v>
      </c>
      <c r="T86" s="328">
        <v>0</v>
      </c>
      <c r="U86" s="47">
        <f>SUM(G86:T86)*F86</f>
        <v>65</v>
      </c>
      <c r="V86" s="48">
        <f>SUM(G86:T86)*E86</f>
        <v>1</v>
      </c>
      <c r="W86" s="145">
        <f>SUM(G86:T86)</f>
        <v>1</v>
      </c>
      <c r="X86" s="146"/>
      <c r="Y86" s="146"/>
      <c r="Z86" s="146"/>
      <c r="AA86" s="146"/>
      <c r="AB86" s="146"/>
      <c r="AC86" s="145">
        <f>$W86*1</f>
        <v>1</v>
      </c>
      <c r="AD86" s="146"/>
      <c r="AE86" s="219"/>
      <c r="AF86" s="146"/>
      <c r="AG86" s="146"/>
      <c r="AH86" s="147">
        <v>1</v>
      </c>
      <c r="AI86" s="146"/>
      <c r="AJ86" s="146"/>
      <c r="AK86" s="146"/>
      <c r="AL86" s="146"/>
      <c r="AM86" s="146"/>
      <c r="AN86" s="146"/>
      <c r="AO86" s="146"/>
      <c r="AP86" s="146"/>
      <c r="AQ86" s="146"/>
      <c r="AR86" s="146"/>
      <c r="AS86" s="146"/>
      <c r="AT86" s="146"/>
      <c r="AU86" s="146"/>
      <c r="AV86" s="146"/>
      <c r="AW86" s="147">
        <v>1</v>
      </c>
      <c r="AX86" s="121"/>
      <c r="AY86" t="s" s="148">
        <f>IF(AF86="","",$W86*AF86)</f>
      </c>
      <c r="AZ86" t="s" s="148">
        <f>IF(AG86="","",$W86*AG86)</f>
      </c>
      <c r="BA86" s="147">
        <f>IF(AH86="","",$W86*AH86)</f>
        <v>1</v>
      </c>
      <c r="BB86" t="s" s="148">
        <f>IF(AI86="","",$W86*AI86)</f>
      </c>
      <c r="BC86" t="s" s="148">
        <f>IF(AJ86="","",$W86*AJ86)</f>
      </c>
      <c r="BD86" t="s" s="148">
        <f>IF(AK86="","",$W86*AK86)</f>
      </c>
      <c r="BE86" t="s" s="148">
        <f>IF(AL86="","",$W86*AL86)</f>
      </c>
      <c r="BF86" t="s" s="148">
        <f>IF(AM86="","",$W86*AM86)</f>
      </c>
      <c r="BG86" t="s" s="148">
        <f>IF(AN86="","",$W86*AN86)</f>
      </c>
      <c r="BH86" t="s" s="148">
        <f>IF(AO86="","",$W86*AO86)</f>
      </c>
      <c r="BI86" t="s" s="148">
        <f>IF(AP86="","",$W86*AP86)</f>
      </c>
      <c r="BJ86" t="s" s="148">
        <f>IF(AQ86="","",$W86*AQ86)</f>
      </c>
      <c r="BK86" t="s" s="148">
        <f>IF(AR86="","",$W86*AR86)</f>
      </c>
      <c r="BL86" t="s" s="148">
        <f>IF(AS86="","",$W86*AS86)</f>
      </c>
      <c r="BM86" t="s" s="148">
        <f>IF(AT86="","",$W86*AT86)</f>
      </c>
      <c r="BN86" t="s" s="148">
        <f>IF(AU86="","",$W86*AU86)</f>
      </c>
      <c r="BO86" t="s" s="148">
        <f>IF(AV86="","",$W86*AV86)</f>
      </c>
      <c r="BP86" s="147">
        <f>IF(AW86="","",$W86*AW86)</f>
        <v>1</v>
      </c>
    </row>
    <row r="87" ht="18" customHeight="1">
      <c r="A87" t="s" s="153">
        <v>334</v>
      </c>
      <c r="B87" t="s" s="126">
        <v>67</v>
      </c>
      <c r="C87" s="154"/>
      <c r="D87" t="s" s="126">
        <v>333</v>
      </c>
      <c r="E87" s="215">
        <v>1</v>
      </c>
      <c r="F87" s="330">
        <v>80</v>
      </c>
      <c r="G87" s="131">
        <v>0</v>
      </c>
      <c r="H87" s="132">
        <v>0</v>
      </c>
      <c r="I87" s="133">
        <v>0</v>
      </c>
      <c r="J87" s="134">
        <v>0</v>
      </c>
      <c r="K87" s="135">
        <v>0</v>
      </c>
      <c r="L87" s="136">
        <v>0</v>
      </c>
      <c r="M87" s="137">
        <v>0</v>
      </c>
      <c r="N87" s="138">
        <v>0</v>
      </c>
      <c r="O87" s="139">
        <v>0</v>
      </c>
      <c r="P87" s="140">
        <v>0</v>
      </c>
      <c r="Q87" s="141">
        <v>0</v>
      </c>
      <c r="R87" s="327">
        <v>0</v>
      </c>
      <c r="S87" s="142">
        <v>0</v>
      </c>
      <c r="T87" s="328">
        <v>0</v>
      </c>
      <c r="U87" s="47">
        <f>SUM(G87:T87)*F87</f>
        <v>0</v>
      </c>
      <c r="V87" s="48">
        <f>SUM(G87:T87)*E87</f>
        <v>0</v>
      </c>
      <c r="W87" s="145">
        <f>SUM(G87:T87)</f>
        <v>0</v>
      </c>
      <c r="X87" s="146"/>
      <c r="Y87" s="146"/>
      <c r="Z87" s="146"/>
      <c r="AA87" s="146"/>
      <c r="AB87" s="146"/>
      <c r="AC87" s="145">
        <f>$W87*1</f>
        <v>0</v>
      </c>
      <c r="AD87" s="146"/>
      <c r="AE87" s="219"/>
      <c r="AF87" s="146"/>
      <c r="AG87" s="146"/>
      <c r="AH87" s="146"/>
      <c r="AI87" s="146"/>
      <c r="AJ87" s="146"/>
      <c r="AK87" s="147">
        <v>1</v>
      </c>
      <c r="AL87" s="146"/>
      <c r="AM87" s="146"/>
      <c r="AN87" s="146"/>
      <c r="AO87" s="146"/>
      <c r="AP87" s="146"/>
      <c r="AQ87" s="146"/>
      <c r="AR87" s="146"/>
      <c r="AS87" s="146"/>
      <c r="AT87" s="146"/>
      <c r="AU87" s="146"/>
      <c r="AV87" s="146"/>
      <c r="AW87" s="147">
        <v>6</v>
      </c>
      <c r="AX87" s="121"/>
      <c r="AY87" t="s" s="148">
        <f>IF(AF87="","",$W87*AF87)</f>
      </c>
      <c r="AZ87" t="s" s="148">
        <f>IF(AG87="","",$W87*AG87)</f>
      </c>
      <c r="BA87" t="s" s="148">
        <f>IF(AH87="","",$W87*AH87)</f>
      </c>
      <c r="BB87" t="s" s="148">
        <f>IF(AI87="","",$W87*AI87)</f>
      </c>
      <c r="BC87" t="s" s="148">
        <f>IF(AJ87="","",$W87*AJ87)</f>
      </c>
      <c r="BD87" s="147">
        <f>IF(AK87="","",$W87*AK87)</f>
        <v>0</v>
      </c>
      <c r="BE87" t="s" s="148">
        <f>IF(AL87="","",$W87*AL87)</f>
      </c>
      <c r="BF87" t="s" s="148">
        <f>IF(AM87="","",$W87*AM87)</f>
      </c>
      <c r="BG87" t="s" s="148">
        <f>IF(AN87="","",$W87*AN87)</f>
      </c>
      <c r="BH87" t="s" s="148">
        <f>IF(AO87="","",$W87*AO87)</f>
      </c>
      <c r="BI87" t="s" s="148">
        <f>IF(AP87="","",$W87*AP87)</f>
      </c>
      <c r="BJ87" t="s" s="148">
        <f>IF(AQ87="","",$W87*AQ87)</f>
      </c>
      <c r="BK87" t="s" s="148">
        <f>IF(AR87="","",$W87*AR87)</f>
      </c>
      <c r="BL87" t="s" s="148">
        <f>IF(AS87="","",$W87*AS87)</f>
      </c>
      <c r="BM87" t="s" s="148">
        <f>IF(AT87="","",$W87*AT87)</f>
      </c>
      <c r="BN87" t="s" s="148">
        <f>IF(AU87="","",$W87*AU87)</f>
      </c>
      <c r="BO87" t="s" s="148">
        <f>IF(AV87="","",$W87*AV87)</f>
      </c>
      <c r="BP87" s="147">
        <f>IF(AW87="","",$W87*AW87)</f>
        <v>0</v>
      </c>
    </row>
    <row r="88" ht="18" customHeight="1">
      <c r="A88" t="s" s="153">
        <v>335</v>
      </c>
      <c r="B88" t="s" s="126">
        <v>66</v>
      </c>
      <c r="C88" s="261"/>
      <c r="D88" t="s" s="126">
        <v>259</v>
      </c>
      <c r="E88" s="215">
        <v>1</v>
      </c>
      <c r="F88" s="330">
        <v>60</v>
      </c>
      <c r="G88" s="131">
        <v>0</v>
      </c>
      <c r="H88" s="132">
        <v>0</v>
      </c>
      <c r="I88" s="133">
        <v>0</v>
      </c>
      <c r="J88" s="134">
        <v>1</v>
      </c>
      <c r="K88" s="135">
        <v>0</v>
      </c>
      <c r="L88" s="136">
        <v>0</v>
      </c>
      <c r="M88" s="137">
        <v>0</v>
      </c>
      <c r="N88" s="138">
        <v>0</v>
      </c>
      <c r="O88" s="139">
        <v>0</v>
      </c>
      <c r="P88" s="140">
        <v>0</v>
      </c>
      <c r="Q88" s="141">
        <v>0</v>
      </c>
      <c r="R88" s="327">
        <v>0</v>
      </c>
      <c r="S88" s="142">
        <v>0</v>
      </c>
      <c r="T88" s="328">
        <v>0</v>
      </c>
      <c r="U88" s="47">
        <f>SUM(G88:T88)*F88</f>
        <v>60</v>
      </c>
      <c r="V88" s="48">
        <f>SUM(G88:T88)*E88</f>
        <v>1</v>
      </c>
      <c r="W88" s="145">
        <f>SUM(G88:T88)</f>
        <v>1</v>
      </c>
      <c r="X88" s="146"/>
      <c r="Y88" s="146"/>
      <c r="Z88" s="146"/>
      <c r="AA88" s="146"/>
      <c r="AB88" s="145">
        <f>$W88*1</f>
        <v>1</v>
      </c>
      <c r="AC88" s="146"/>
      <c r="AD88" s="146"/>
      <c r="AE88" s="219"/>
      <c r="AF88" s="146"/>
      <c r="AG88" s="146"/>
      <c r="AH88" s="146"/>
      <c r="AI88" s="146"/>
      <c r="AJ88" s="146"/>
      <c r="AK88" s="146"/>
      <c r="AL88" s="147">
        <v>1</v>
      </c>
      <c r="AM88" s="146"/>
      <c r="AN88" s="146"/>
      <c r="AO88" s="146"/>
      <c r="AP88" s="146"/>
      <c r="AQ88" s="146"/>
      <c r="AR88" s="146"/>
      <c r="AS88" s="146"/>
      <c r="AT88" s="146"/>
      <c r="AU88" s="146"/>
      <c r="AV88" s="146"/>
      <c r="AW88" s="147">
        <v>2</v>
      </c>
      <c r="AX88" s="121"/>
      <c r="AY88" t="s" s="148">
        <f>IF(AF88="","",$W88*AF88)</f>
      </c>
      <c r="AZ88" t="s" s="148">
        <f>IF(AG88="","",$W88*AG88)</f>
      </c>
      <c r="BA88" t="s" s="148">
        <f>IF(AH88="","",$W88*AH88)</f>
      </c>
      <c r="BB88" t="s" s="148">
        <f>IF(AI88="","",$W88*AI88)</f>
      </c>
      <c r="BC88" t="s" s="148">
        <f>IF(AJ88="","",$W88*AJ88)</f>
      </c>
      <c r="BD88" t="s" s="148">
        <f>IF(AK88="","",$W88*AK88)</f>
      </c>
      <c r="BE88" s="147">
        <f>IF(AL88="","",$W88*AL88)</f>
        <v>1</v>
      </c>
      <c r="BF88" t="s" s="148">
        <f>IF(AM88="","",$W88*AM88)</f>
      </c>
      <c r="BG88" t="s" s="148">
        <f>IF(AN88="","",$W88*AN88)</f>
      </c>
      <c r="BH88" t="s" s="148">
        <f>IF(AO88="","",$W88*AO88)</f>
      </c>
      <c r="BI88" t="s" s="148">
        <f>IF(AP88="","",$W88*AP88)</f>
      </c>
      <c r="BJ88" t="s" s="148">
        <f>IF(AQ88="","",$W88*AQ88)</f>
      </c>
      <c r="BK88" t="s" s="148">
        <f>IF(AR88="","",$W88*AR88)</f>
      </c>
      <c r="BL88" t="s" s="148">
        <f>IF(AS88="","",$W88*AS88)</f>
      </c>
      <c r="BM88" t="s" s="148">
        <f>IF(AT88="","",$W88*AT88)</f>
      </c>
      <c r="BN88" t="s" s="148">
        <f>IF(AU88="","",$W88*AU88)</f>
      </c>
      <c r="BO88" t="s" s="148">
        <f>IF(AV88="","",$W88*AV88)</f>
      </c>
      <c r="BP88" s="147">
        <f>IF(AW88="","",$W88*AW88)</f>
        <v>2</v>
      </c>
    </row>
    <row r="89" ht="20.25" customHeight="1">
      <c r="A89" t="s" s="153">
        <v>336</v>
      </c>
      <c r="B89" t="s" s="126">
        <v>68</v>
      </c>
      <c r="C89" s="261"/>
      <c r="D89" t="s" s="126">
        <v>259</v>
      </c>
      <c r="E89" s="215">
        <v>1</v>
      </c>
      <c r="F89" s="330">
        <v>90</v>
      </c>
      <c r="G89" s="131">
        <v>0</v>
      </c>
      <c r="H89" s="132">
        <v>0</v>
      </c>
      <c r="I89" s="133">
        <v>0</v>
      </c>
      <c r="J89" s="134">
        <v>1</v>
      </c>
      <c r="K89" s="135">
        <v>0</v>
      </c>
      <c r="L89" s="136">
        <v>0</v>
      </c>
      <c r="M89" s="137">
        <v>0</v>
      </c>
      <c r="N89" s="138">
        <v>0</v>
      </c>
      <c r="O89" s="139">
        <v>0</v>
      </c>
      <c r="P89" s="140">
        <v>0</v>
      </c>
      <c r="Q89" s="141">
        <v>0</v>
      </c>
      <c r="R89" s="327">
        <v>0</v>
      </c>
      <c r="S89" s="142">
        <v>0</v>
      </c>
      <c r="T89" s="328">
        <v>0</v>
      </c>
      <c r="U89" s="47">
        <f>SUM(G89:T89)*F89</f>
        <v>90</v>
      </c>
      <c r="V89" s="48">
        <f>SUM(G89:T89)*E89</f>
        <v>1</v>
      </c>
      <c r="W89" s="145">
        <f>SUM(G89:T89)</f>
        <v>1</v>
      </c>
      <c r="X89" s="146"/>
      <c r="Y89" s="146"/>
      <c r="Z89" s="146"/>
      <c r="AA89" s="146"/>
      <c r="AB89" s="146"/>
      <c r="AC89" s="146"/>
      <c r="AD89" s="145">
        <f>$W89*1</f>
        <v>1</v>
      </c>
      <c r="AE89" s="219"/>
      <c r="AF89" s="146"/>
      <c r="AG89" s="146"/>
      <c r="AH89" s="146"/>
      <c r="AI89" s="146"/>
      <c r="AJ89" s="146"/>
      <c r="AK89" s="146"/>
      <c r="AL89" s="147">
        <v>1</v>
      </c>
      <c r="AM89" s="146"/>
      <c r="AN89" s="146"/>
      <c r="AO89" s="146"/>
      <c r="AP89" s="146"/>
      <c r="AQ89" s="146"/>
      <c r="AR89" s="146"/>
      <c r="AS89" s="146"/>
      <c r="AT89" s="146"/>
      <c r="AU89" s="146"/>
      <c r="AV89" s="146"/>
      <c r="AW89" s="147">
        <v>2</v>
      </c>
      <c r="AX89" s="121"/>
      <c r="AY89" t="s" s="148">
        <f>IF(AF89="","",$W89*AF89)</f>
      </c>
      <c r="AZ89" t="s" s="148">
        <f>IF(AG89="","",$W89*AG89)</f>
      </c>
      <c r="BA89" t="s" s="148">
        <f>IF(AH89="","",$W89*AH89)</f>
      </c>
      <c r="BB89" t="s" s="148">
        <f>IF(AI89="","",$W89*AI89)</f>
      </c>
      <c r="BC89" t="s" s="148">
        <f>IF(AJ89="","",$W89*AJ89)</f>
      </c>
      <c r="BD89" t="s" s="148">
        <f>IF(AK89="","",$W89*AK89)</f>
      </c>
      <c r="BE89" s="147">
        <f>IF(AL89="","",$W89*AL89)</f>
        <v>1</v>
      </c>
      <c r="BF89" t="s" s="148">
        <f>IF(AM89="","",$W89*AM89)</f>
      </c>
      <c r="BG89" t="s" s="148">
        <f>IF(AN89="","",$W89*AN89)</f>
      </c>
      <c r="BH89" t="s" s="148">
        <f>IF(AO89="","",$W89*AO89)</f>
      </c>
      <c r="BI89" t="s" s="148">
        <f>IF(AP89="","",$W89*AP89)</f>
      </c>
      <c r="BJ89" t="s" s="148">
        <f>IF(AQ89="","",$W89*AQ89)</f>
      </c>
      <c r="BK89" t="s" s="148">
        <f>IF(AR89="","",$W89*AR89)</f>
      </c>
      <c r="BL89" t="s" s="148">
        <f>IF(AS89="","",$W89*AS89)</f>
      </c>
      <c r="BM89" t="s" s="148">
        <f>IF(AT89="","",$W89*AT89)</f>
      </c>
      <c r="BN89" t="s" s="148">
        <f>IF(AU89="","",$W89*AU89)</f>
      </c>
      <c r="BO89" t="s" s="148">
        <f>IF(AV89="","",$W89*AV89)</f>
      </c>
      <c r="BP89" s="147">
        <f>IF(AW89="","",$W89*AW89)</f>
        <v>2</v>
      </c>
    </row>
    <row r="90" ht="18" customHeight="1">
      <c r="A90" t="s" s="153">
        <v>337</v>
      </c>
      <c r="B90" t="s" s="126">
        <v>68</v>
      </c>
      <c r="C90" s="261"/>
      <c r="D90" t="s" s="126">
        <v>259</v>
      </c>
      <c r="E90" s="215">
        <v>1</v>
      </c>
      <c r="F90" s="330">
        <v>130</v>
      </c>
      <c r="G90" s="131">
        <v>0</v>
      </c>
      <c r="H90" s="132">
        <v>0</v>
      </c>
      <c r="I90" s="133">
        <v>0</v>
      </c>
      <c r="J90" s="134">
        <v>0</v>
      </c>
      <c r="K90" s="135">
        <v>0</v>
      </c>
      <c r="L90" s="136">
        <v>0</v>
      </c>
      <c r="M90" s="137">
        <v>0</v>
      </c>
      <c r="N90" s="138">
        <v>0</v>
      </c>
      <c r="O90" s="139">
        <v>0</v>
      </c>
      <c r="P90" s="140">
        <v>0</v>
      </c>
      <c r="Q90" s="141">
        <v>0</v>
      </c>
      <c r="R90" s="327">
        <v>0</v>
      </c>
      <c r="S90" s="142">
        <v>0</v>
      </c>
      <c r="T90" s="328">
        <v>0</v>
      </c>
      <c r="U90" s="47">
        <f>SUM(G90:T90)*F90</f>
        <v>0</v>
      </c>
      <c r="V90" s="48">
        <f>SUM(G90:T90)*E90</f>
        <v>0</v>
      </c>
      <c r="W90" s="145">
        <f>SUM(G90:T90)</f>
        <v>0</v>
      </c>
      <c r="X90" s="146"/>
      <c r="Y90" s="146"/>
      <c r="Z90" s="146"/>
      <c r="AA90" s="146"/>
      <c r="AB90" s="146"/>
      <c r="AC90" s="146"/>
      <c r="AD90" s="145">
        <f>$W90*1</f>
        <v>0</v>
      </c>
      <c r="AE90" s="219"/>
      <c r="AF90" s="146"/>
      <c r="AG90" s="146"/>
      <c r="AH90" s="146"/>
      <c r="AI90" s="146"/>
      <c r="AJ90" s="146"/>
      <c r="AK90" s="146"/>
      <c r="AL90" s="146"/>
      <c r="AM90" s="146"/>
      <c r="AN90" s="146"/>
      <c r="AO90" s="146"/>
      <c r="AP90" s="146"/>
      <c r="AQ90" s="146"/>
      <c r="AR90" s="146"/>
      <c r="AS90" s="146"/>
      <c r="AT90" s="146"/>
      <c r="AU90" s="146"/>
      <c r="AV90" s="146"/>
      <c r="AW90" s="147">
        <v>5</v>
      </c>
      <c r="AX90" s="121"/>
      <c r="AY90" t="s" s="148">
        <f>IF(AF90="","",$W90*AF90)</f>
      </c>
      <c r="AZ90" t="s" s="148">
        <f>IF(AG90="","",$W90*AG90)</f>
      </c>
      <c r="BA90" t="s" s="148">
        <f>IF(AH90="","",$W90*AH90)</f>
      </c>
      <c r="BB90" t="s" s="148">
        <f>IF(AI90="","",$W90*AI90)</f>
      </c>
      <c r="BC90" t="s" s="148">
        <f>IF(AJ90="","",$W90*AJ90)</f>
      </c>
      <c r="BD90" t="s" s="148">
        <f>IF(AK90="","",$W90*AK90)</f>
      </c>
      <c r="BE90" t="s" s="148">
        <f>IF(AL90="","",$W90*AL90)</f>
      </c>
      <c r="BF90" t="s" s="148">
        <f>IF(AM90="","",$W90*AM90)</f>
      </c>
      <c r="BG90" t="s" s="148">
        <f>IF(AN90="","",$W90*AN90)</f>
      </c>
      <c r="BH90" t="s" s="148">
        <f>IF(AO90="","",$W90*AO90)</f>
      </c>
      <c r="BI90" t="s" s="148">
        <f>IF(AP90="","",$W90*AP90)</f>
      </c>
      <c r="BJ90" t="s" s="148">
        <f>IF(AQ90="","",$W90*AQ90)</f>
      </c>
      <c r="BK90" t="s" s="148">
        <f>IF(AR90="","",$W90*AR90)</f>
      </c>
      <c r="BL90" t="s" s="148">
        <f>IF(AS90="","",$W90*AS90)</f>
      </c>
      <c r="BM90" t="s" s="148">
        <f>IF(AT90="","",$W90*AT90)</f>
      </c>
      <c r="BN90" t="s" s="148">
        <f>IF(AU90="","",$W90*AU90)</f>
      </c>
      <c r="BO90" t="s" s="148">
        <f>IF(AV90="","",$W90*AV90)</f>
      </c>
      <c r="BP90" s="147">
        <f>IF(AW90="","",$W90*AW90)</f>
        <v>0</v>
      </c>
    </row>
    <row r="91" ht="19.5" customHeight="1">
      <c r="A91" t="s" s="153">
        <v>338</v>
      </c>
      <c r="B91" t="s" s="126">
        <v>68</v>
      </c>
      <c r="C91" s="261"/>
      <c r="D91" t="s" s="126">
        <v>259</v>
      </c>
      <c r="E91" s="215">
        <v>1</v>
      </c>
      <c r="F91" s="330">
        <v>100</v>
      </c>
      <c r="G91" s="131">
        <v>0</v>
      </c>
      <c r="H91" s="132">
        <v>0</v>
      </c>
      <c r="I91" s="133">
        <v>0</v>
      </c>
      <c r="J91" s="134">
        <v>0</v>
      </c>
      <c r="K91" s="135">
        <v>0</v>
      </c>
      <c r="L91" s="136">
        <v>0</v>
      </c>
      <c r="M91" s="137">
        <v>0</v>
      </c>
      <c r="N91" s="138">
        <v>0</v>
      </c>
      <c r="O91" s="139">
        <v>0</v>
      </c>
      <c r="P91" s="140">
        <v>0</v>
      </c>
      <c r="Q91" s="141">
        <v>0</v>
      </c>
      <c r="R91" s="327">
        <v>0</v>
      </c>
      <c r="S91" s="142">
        <v>0</v>
      </c>
      <c r="T91" s="328">
        <v>0</v>
      </c>
      <c r="U91" s="47">
        <f>SUM(G91:T91)*F91</f>
        <v>0</v>
      </c>
      <c r="V91" s="48">
        <f>SUM(G91:T91)*E91</f>
        <v>0</v>
      </c>
      <c r="W91" s="145">
        <f>SUM(G91:T91)</f>
        <v>0</v>
      </c>
      <c r="X91" s="146"/>
      <c r="Y91" s="146"/>
      <c r="Z91" s="146"/>
      <c r="AA91" s="146"/>
      <c r="AB91" s="146"/>
      <c r="AC91" s="146"/>
      <c r="AD91" s="145">
        <f>$W91*1</f>
        <v>0</v>
      </c>
      <c r="AE91" s="219"/>
      <c r="AF91" s="146"/>
      <c r="AG91" s="146"/>
      <c r="AH91" s="146"/>
      <c r="AI91" s="146"/>
      <c r="AJ91" s="146"/>
      <c r="AK91" s="146"/>
      <c r="AL91" s="146"/>
      <c r="AM91" s="146"/>
      <c r="AN91" s="146"/>
      <c r="AO91" s="146"/>
      <c r="AP91" s="146"/>
      <c r="AQ91" s="147">
        <v>1</v>
      </c>
      <c r="AR91" s="146"/>
      <c r="AS91" s="146"/>
      <c r="AT91" s="146"/>
      <c r="AU91" s="146"/>
      <c r="AV91" s="146"/>
      <c r="AW91" s="147">
        <v>2</v>
      </c>
      <c r="AX91" s="121"/>
      <c r="AY91" t="s" s="148">
        <f>IF(AF91="","",$W91*AF91)</f>
      </c>
      <c r="AZ91" t="s" s="148">
        <f>IF(AG91="","",$W91*AG91)</f>
      </c>
      <c r="BA91" t="s" s="148">
        <f>IF(AH91="","",$W91*AH91)</f>
      </c>
      <c r="BB91" t="s" s="148">
        <f>IF(AI91="","",$W91*AI91)</f>
      </c>
      <c r="BC91" t="s" s="148">
        <f>IF(AJ91="","",$W91*AJ91)</f>
      </c>
      <c r="BD91" t="s" s="148">
        <f>IF(AK91="","",$W91*AK91)</f>
      </c>
      <c r="BE91" t="s" s="148">
        <f>IF(AL91="","",$W91*AL91)</f>
      </c>
      <c r="BF91" t="s" s="148">
        <f>IF(AM91="","",$W91*AM91)</f>
      </c>
      <c r="BG91" t="s" s="148">
        <f>IF(AN91="","",$W91*AN91)</f>
      </c>
      <c r="BH91" t="s" s="148">
        <f>IF(AO91="","",$W91*AO91)</f>
      </c>
      <c r="BI91" t="s" s="148">
        <f>IF(AP91="","",$W91*AP91)</f>
      </c>
      <c r="BJ91" s="147">
        <f>IF(AQ91="","",$W91*AQ91)</f>
        <v>0</v>
      </c>
      <c r="BK91" t="s" s="148">
        <f>IF(AR91="","",$W91*AR91)</f>
      </c>
      <c r="BL91" t="s" s="148">
        <f>IF(AS91="","",$W91*AS91)</f>
      </c>
      <c r="BM91" t="s" s="148">
        <f>IF(AT91="","",$W91*AT91)</f>
      </c>
      <c r="BN91" t="s" s="148">
        <f>IF(AU91="","",$W91*AU91)</f>
      </c>
      <c r="BO91" t="s" s="148">
        <f>IF(AV91="","",$W91*AV91)</f>
      </c>
      <c r="BP91" s="147">
        <f>IF(AW91="","",$W91*AW91)</f>
        <v>0</v>
      </c>
    </row>
    <row r="92" ht="19.5" customHeight="1">
      <c r="A92" t="s" s="153">
        <v>339</v>
      </c>
      <c r="B92" t="s" s="126">
        <v>68</v>
      </c>
      <c r="C92" s="261"/>
      <c r="D92" t="s" s="126">
        <v>259</v>
      </c>
      <c r="E92" s="215">
        <v>1</v>
      </c>
      <c r="F92" s="330">
        <v>130</v>
      </c>
      <c r="G92" s="131">
        <v>0</v>
      </c>
      <c r="H92" s="132">
        <v>0</v>
      </c>
      <c r="I92" s="133">
        <v>0</v>
      </c>
      <c r="J92" s="134">
        <v>0</v>
      </c>
      <c r="K92" s="135">
        <v>0</v>
      </c>
      <c r="L92" s="136">
        <v>0</v>
      </c>
      <c r="M92" s="137">
        <v>0</v>
      </c>
      <c r="N92" s="138">
        <v>0</v>
      </c>
      <c r="O92" s="139">
        <v>0</v>
      </c>
      <c r="P92" s="140">
        <v>0</v>
      </c>
      <c r="Q92" s="141">
        <v>0</v>
      </c>
      <c r="R92" s="327">
        <v>0</v>
      </c>
      <c r="S92" s="142">
        <v>0</v>
      </c>
      <c r="T92" s="328">
        <v>0</v>
      </c>
      <c r="U92" s="47">
        <f>SUM(G92:T92)*F92</f>
        <v>0</v>
      </c>
      <c r="V92" s="48">
        <f>SUM(G92:T92)*E92</f>
        <v>0</v>
      </c>
      <c r="W92" s="145">
        <f>SUM(G92:T92)</f>
        <v>0</v>
      </c>
      <c r="X92" s="146"/>
      <c r="Y92" s="146"/>
      <c r="Z92" s="146"/>
      <c r="AA92" s="146"/>
      <c r="AB92" s="146"/>
      <c r="AC92" s="146"/>
      <c r="AD92" s="145">
        <f>$W92*1</f>
        <v>0</v>
      </c>
      <c r="AE92" s="219"/>
      <c r="AF92" s="146"/>
      <c r="AG92" s="146"/>
      <c r="AH92" s="146"/>
      <c r="AI92" s="146"/>
      <c r="AJ92" s="146"/>
      <c r="AK92" s="146"/>
      <c r="AL92" s="146"/>
      <c r="AM92" s="146"/>
      <c r="AN92" s="146"/>
      <c r="AO92" s="146"/>
      <c r="AP92" s="146"/>
      <c r="AQ92" s="146"/>
      <c r="AR92" s="147">
        <v>1</v>
      </c>
      <c r="AS92" s="146"/>
      <c r="AT92" s="146"/>
      <c r="AU92" s="146"/>
      <c r="AV92" s="146"/>
      <c r="AW92" s="147">
        <v>1</v>
      </c>
      <c r="AX92" s="121"/>
      <c r="AY92" t="s" s="148">
        <f>IF(AF92="","",$W92*AF92)</f>
      </c>
      <c r="AZ92" t="s" s="148">
        <f>IF(AG92="","",$W92*AG92)</f>
      </c>
      <c r="BA92" t="s" s="148">
        <f>IF(AH92="","",$W92*AH92)</f>
      </c>
      <c r="BB92" t="s" s="148">
        <f>IF(AI92="","",$W92*AI92)</f>
      </c>
      <c r="BC92" t="s" s="148">
        <f>IF(AJ92="","",$W92*AJ92)</f>
      </c>
      <c r="BD92" t="s" s="148">
        <f>IF(AK92="","",$W92*AK92)</f>
      </c>
      <c r="BE92" t="s" s="148">
        <f>IF(AL92="","",$W92*AL92)</f>
      </c>
      <c r="BF92" t="s" s="148">
        <f>IF(AM92="","",$W92*AM92)</f>
      </c>
      <c r="BG92" t="s" s="148">
        <f>IF(AN92="","",$W92*AN92)</f>
      </c>
      <c r="BH92" t="s" s="148">
        <f>IF(AO92="","",$W92*AO92)</f>
      </c>
      <c r="BI92" t="s" s="148">
        <f>IF(AP92="","",$W92*AP92)</f>
      </c>
      <c r="BJ92" t="s" s="148">
        <f>IF(AQ92="","",$W92*AQ92)</f>
      </c>
      <c r="BK92" s="147">
        <f>IF(AR92="","",$W92*AR92)</f>
        <v>0</v>
      </c>
      <c r="BL92" t="s" s="148">
        <f>IF(AS92="","",$W92*AS92)</f>
      </c>
      <c r="BM92" t="s" s="148">
        <f>IF(AT92="","",$W92*AT92)</f>
      </c>
      <c r="BN92" t="s" s="148">
        <f>IF(AU92="","",$W92*AU92)</f>
      </c>
      <c r="BO92" t="s" s="148">
        <f>IF(AV92="","",$W92*AV92)</f>
      </c>
      <c r="BP92" s="147">
        <f>IF(AW92="","",$W92*AW92)</f>
        <v>0</v>
      </c>
    </row>
    <row r="93" ht="21" customHeight="1">
      <c r="A93" t="s" s="156">
        <v>340</v>
      </c>
      <c r="B93" t="s" s="157">
        <v>68</v>
      </c>
      <c r="C93" s="334"/>
      <c r="D93" t="s" s="159">
        <v>259</v>
      </c>
      <c r="E93" s="160">
        <v>1</v>
      </c>
      <c r="F93" s="335">
        <v>130</v>
      </c>
      <c r="G93" s="162">
        <v>0</v>
      </c>
      <c r="H93" s="163">
        <v>0</v>
      </c>
      <c r="I93" s="164">
        <v>0</v>
      </c>
      <c r="J93" s="165">
        <v>0</v>
      </c>
      <c r="K93" s="166">
        <v>0</v>
      </c>
      <c r="L93" s="167">
        <v>0</v>
      </c>
      <c r="M93" s="168">
        <v>0</v>
      </c>
      <c r="N93" s="169">
        <v>0</v>
      </c>
      <c r="O93" s="170">
        <v>0</v>
      </c>
      <c r="P93" s="171">
        <v>0</v>
      </c>
      <c r="Q93" s="172">
        <v>0</v>
      </c>
      <c r="R93" s="336">
        <v>0</v>
      </c>
      <c r="S93" s="173">
        <v>0</v>
      </c>
      <c r="T93" s="337">
        <v>0</v>
      </c>
      <c r="U93" s="338">
        <f>SUM(G93:T93)*F93</f>
        <v>0</v>
      </c>
      <c r="V93" s="339">
        <f>SUM(G93:T93)*E93</f>
        <v>0</v>
      </c>
      <c r="W93" s="176">
        <f>SUM(G93:T93)</f>
        <v>0</v>
      </c>
      <c r="X93" s="177"/>
      <c r="Y93" s="177"/>
      <c r="Z93" s="177"/>
      <c r="AA93" s="177"/>
      <c r="AB93" s="177"/>
      <c r="AC93" s="177"/>
      <c r="AD93" s="176">
        <f>$W93*1</f>
        <v>0</v>
      </c>
      <c r="AE93" s="340"/>
      <c r="AF93" s="146"/>
      <c r="AG93" s="146"/>
      <c r="AH93" s="146"/>
      <c r="AI93" s="146"/>
      <c r="AJ93" s="146"/>
      <c r="AK93" s="146"/>
      <c r="AL93" s="146"/>
      <c r="AM93" s="146"/>
      <c r="AN93" s="147">
        <v>1</v>
      </c>
      <c r="AO93" s="146"/>
      <c r="AP93" s="146"/>
      <c r="AQ93" s="146"/>
      <c r="AR93" s="146"/>
      <c r="AS93" s="146"/>
      <c r="AT93" s="146"/>
      <c r="AU93" s="146"/>
      <c r="AV93" s="146"/>
      <c r="AW93" s="147">
        <v>3</v>
      </c>
      <c r="AX93" s="341"/>
      <c r="AY93" t="s" s="148">
        <f>IF(AF93="","",$W93*AF93)</f>
      </c>
      <c r="AZ93" t="s" s="148">
        <f>IF(AG93="","",$W93*AG93)</f>
      </c>
      <c r="BA93" t="s" s="148">
        <f>IF(AH93="","",$W93*AH93)</f>
      </c>
      <c r="BB93" t="s" s="148">
        <f>IF(AI93="","",$W93*AI93)</f>
      </c>
      <c r="BC93" t="s" s="148">
        <f>IF(AJ93="","",$W93*AJ93)</f>
      </c>
      <c r="BD93" t="s" s="148">
        <f>IF(AK93="","",$W93*AK93)</f>
      </c>
      <c r="BE93" t="s" s="148">
        <f>IF(AL93="","",$W93*AL93)</f>
      </c>
      <c r="BF93" t="s" s="148">
        <f>IF(AM93="","",$W93*AM93)</f>
      </c>
      <c r="BG93" s="147">
        <f>IF(AN93="","",$W93*AN93)</f>
        <v>0</v>
      </c>
      <c r="BH93" t="s" s="148">
        <f>IF(AO93="","",$W93*AO93)</f>
      </c>
      <c r="BI93" t="s" s="148">
        <f>IF(AP93="","",$W93*AP93)</f>
      </c>
      <c r="BJ93" t="s" s="148">
        <f>IF(AQ93="","",$W93*AQ93)</f>
      </c>
      <c r="BK93" t="s" s="148">
        <f>IF(AR93="","",$W93*AR93)</f>
      </c>
      <c r="BL93" t="s" s="148">
        <f>IF(AS93="","",$W93*AS93)</f>
      </c>
      <c r="BM93" t="s" s="148">
        <f>IF(AT93="","",$W93*AT93)</f>
      </c>
      <c r="BN93" t="s" s="148">
        <f>IF(AU93="","",$W93*AU93)</f>
      </c>
      <c r="BO93" t="s" s="148">
        <f>IF(AV93="","",$W93*AV93)</f>
      </c>
      <c r="BP93" s="147">
        <f>IF(AW93="","",$W93*AW93)</f>
        <v>0</v>
      </c>
    </row>
    <row r="94" ht="40.2" customHeight="1">
      <c r="A94" t="s" s="342">
        <v>341</v>
      </c>
      <c r="B94" t="s" s="179">
        <v>75</v>
      </c>
      <c r="C94" t="s" s="179">
        <v>76</v>
      </c>
      <c r="D94" t="s" s="318">
        <v>77</v>
      </c>
      <c r="E94" t="s" s="323">
        <v>78</v>
      </c>
      <c r="F94" t="s" s="179">
        <v>189</v>
      </c>
      <c r="G94" t="s" s="180">
        <v>80</v>
      </c>
      <c r="H94" t="s" s="181">
        <v>81</v>
      </c>
      <c r="I94" t="s" s="182">
        <v>82</v>
      </c>
      <c r="J94" t="s" s="183">
        <v>83</v>
      </c>
      <c r="K94" t="s" s="184">
        <v>84</v>
      </c>
      <c r="L94" t="s" s="185">
        <v>85</v>
      </c>
      <c r="M94" t="s" s="186">
        <v>86</v>
      </c>
      <c r="N94" t="s" s="187">
        <v>87</v>
      </c>
      <c r="O94" t="s" s="188">
        <v>88</v>
      </c>
      <c r="P94" t="s" s="189">
        <v>89</v>
      </c>
      <c r="Q94" t="s" s="190">
        <v>90</v>
      </c>
      <c r="R94" t="s" s="343">
        <v>222</v>
      </c>
      <c r="S94" t="s" s="191">
        <v>91</v>
      </c>
      <c r="T94" t="s" s="107">
        <v>223</v>
      </c>
      <c r="U94" t="s" s="179">
        <v>92</v>
      </c>
      <c r="V94" t="s" s="102">
        <v>12</v>
      </c>
      <c r="W94" t="s" s="318">
        <v>93</v>
      </c>
      <c r="X94" t="s" s="82">
        <v>190</v>
      </c>
      <c r="Y94" t="s" s="82">
        <v>191</v>
      </c>
      <c r="Z94" t="s" s="82">
        <v>192</v>
      </c>
      <c r="AA94" t="s" s="82">
        <v>193</v>
      </c>
      <c r="AB94" t="s" s="82">
        <v>98</v>
      </c>
      <c r="AC94" t="s" s="82">
        <v>194</v>
      </c>
      <c r="AD94" t="s" s="83">
        <v>195</v>
      </c>
      <c r="AE94" s="344"/>
      <c r="AF94" t="s" s="120">
        <v>101</v>
      </c>
      <c r="AG94" t="s" s="120">
        <v>102</v>
      </c>
      <c r="AH94" t="s" s="120">
        <v>103</v>
      </c>
      <c r="AI94" t="s" s="120">
        <v>104</v>
      </c>
      <c r="AJ94" t="s" s="120">
        <v>105</v>
      </c>
      <c r="AK94" t="s" s="120">
        <v>106</v>
      </c>
      <c r="AL94" t="s" s="120">
        <v>107</v>
      </c>
      <c r="AM94" t="s" s="120">
        <v>108</v>
      </c>
      <c r="AN94" t="s" s="120">
        <v>224</v>
      </c>
      <c r="AO94" t="s" s="120">
        <v>109</v>
      </c>
      <c r="AP94" t="s" s="120">
        <v>225</v>
      </c>
      <c r="AQ94" t="s" s="120">
        <v>226</v>
      </c>
      <c r="AR94" t="s" s="120">
        <v>227</v>
      </c>
      <c r="AS94" t="s" s="120">
        <v>228</v>
      </c>
      <c r="AT94" t="s" s="120">
        <v>229</v>
      </c>
      <c r="AU94" t="s" s="120">
        <v>230</v>
      </c>
      <c r="AV94" t="s" s="120">
        <v>55</v>
      </c>
      <c r="AW94" t="s" s="120">
        <v>58</v>
      </c>
      <c r="AX94" s="345"/>
      <c r="AY94" t="s" s="120">
        <v>101</v>
      </c>
      <c r="AZ94" t="s" s="120">
        <v>102</v>
      </c>
      <c r="BA94" t="s" s="120">
        <v>103</v>
      </c>
      <c r="BB94" t="s" s="120">
        <v>104</v>
      </c>
      <c r="BC94" t="s" s="120">
        <v>105</v>
      </c>
      <c r="BD94" t="s" s="120">
        <v>106</v>
      </c>
      <c r="BE94" t="s" s="120">
        <v>107</v>
      </c>
      <c r="BF94" t="s" s="120">
        <v>108</v>
      </c>
      <c r="BG94" t="s" s="120">
        <v>224</v>
      </c>
      <c r="BH94" t="s" s="120">
        <v>109</v>
      </c>
      <c r="BI94" t="s" s="120">
        <v>225</v>
      </c>
      <c r="BJ94" t="s" s="120">
        <v>226</v>
      </c>
      <c r="BK94" t="s" s="120">
        <v>227</v>
      </c>
      <c r="BL94" t="s" s="120">
        <v>228</v>
      </c>
      <c r="BM94" t="s" s="120">
        <v>229</v>
      </c>
      <c r="BN94" t="s" s="120">
        <v>230</v>
      </c>
      <c r="BO94" t="s" s="120">
        <v>55</v>
      </c>
      <c r="BP94" t="s" s="120">
        <v>58</v>
      </c>
    </row>
    <row r="95" ht="21" customHeight="1">
      <c r="A95" t="s" s="193">
        <v>342</v>
      </c>
      <c r="B95" t="s" s="194">
        <v>64</v>
      </c>
      <c r="C95" s="346"/>
      <c r="D95" t="s" s="347">
        <v>172</v>
      </c>
      <c r="E95" s="348">
        <v>50</v>
      </c>
      <c r="F95" s="326">
        <v>250</v>
      </c>
      <c r="G95" s="198">
        <v>0</v>
      </c>
      <c r="H95" s="199">
        <v>0</v>
      </c>
      <c r="I95" s="200">
        <v>0</v>
      </c>
      <c r="J95" s="201">
        <v>0</v>
      </c>
      <c r="K95" s="202">
        <v>0</v>
      </c>
      <c r="L95" s="203">
        <v>0</v>
      </c>
      <c r="M95" s="204">
        <v>0</v>
      </c>
      <c r="N95" s="205">
        <v>0</v>
      </c>
      <c r="O95" s="206">
        <v>0</v>
      </c>
      <c r="P95" s="259">
        <v>0</v>
      </c>
      <c r="Q95" s="208">
        <v>0</v>
      </c>
      <c r="R95" s="349">
        <v>0</v>
      </c>
      <c r="S95" s="209">
        <v>0</v>
      </c>
      <c r="T95" s="328">
        <v>0</v>
      </c>
      <c r="U95" s="350">
        <f>SUM(G95:T95)*F95</f>
        <v>0</v>
      </c>
      <c r="V95" s="48">
        <f>SUM(G95:T95)*E95</f>
        <v>0</v>
      </c>
      <c r="W95" s="210">
        <f>SUM(G95:T95)</f>
        <v>0</v>
      </c>
      <c r="X95" s="212"/>
      <c r="Y95" s="212"/>
      <c r="Z95" s="210">
        <f>W95*50</f>
        <v>0</v>
      </c>
      <c r="AA95" s="351"/>
      <c r="AB95" s="351"/>
      <c r="AC95" s="212"/>
      <c r="AD95" s="212"/>
      <c r="AE95" s="352"/>
      <c r="AF95" s="93">
        <v>11</v>
      </c>
      <c r="AG95" s="147">
        <v>35</v>
      </c>
      <c r="AH95" s="147">
        <v>4</v>
      </c>
      <c r="AI95" s="146"/>
      <c r="AJ95" s="146"/>
      <c r="AK95" s="146"/>
      <c r="AL95" s="146"/>
      <c r="AM95" s="146"/>
      <c r="AN95" s="146"/>
      <c r="AO95" s="146"/>
      <c r="AP95" s="146"/>
      <c r="AQ95" s="146"/>
      <c r="AR95" s="146"/>
      <c r="AS95" s="146"/>
      <c r="AT95" s="146"/>
      <c r="AU95" s="146"/>
      <c r="AV95" s="146"/>
      <c r="AW95" s="146"/>
      <c r="AX95" s="353"/>
      <c r="AY95" s="147">
        <f>IF(AF95="","",$W95*AF95)</f>
        <v>0</v>
      </c>
      <c r="AZ95" s="147">
        <f>IF(AG95="","",$W95*AG95)</f>
        <v>0</v>
      </c>
      <c r="BA95" s="147">
        <f>IF(AH95="","",$W95*AH95)</f>
        <v>0</v>
      </c>
      <c r="BB95" t="s" s="148">
        <f>IF(AI95="","",$W95*AI95)</f>
      </c>
      <c r="BC95" t="s" s="148">
        <f>IF(AJ95="","",$W95*AJ95)</f>
      </c>
      <c r="BD95" t="s" s="148">
        <f>IF(AK95="","",$W95*AK95)</f>
      </c>
      <c r="BE95" t="s" s="148">
        <f>IF(AL95="","",$W95*AL95)</f>
      </c>
      <c r="BF95" t="s" s="148">
        <f>IF(AM95="","",$W95*AM95)</f>
      </c>
      <c r="BG95" t="s" s="148">
        <f>IF(AN95="","",$W95*AN95)</f>
      </c>
      <c r="BH95" t="s" s="148">
        <f>IF(AO95="","",$W95*AO95)</f>
      </c>
      <c r="BI95" t="s" s="148">
        <f>IF(AP95="","",$W95*AP95)</f>
      </c>
      <c r="BJ95" t="s" s="148">
        <f>IF(AQ95="","",$W95*AQ95)</f>
      </c>
      <c r="BK95" t="s" s="148">
        <f>IF(AR95="","",$W95*AR95)</f>
      </c>
      <c r="BL95" t="s" s="148">
        <f>IF(AS95="","",$W95*AS95)</f>
      </c>
      <c r="BM95" t="s" s="148">
        <f>IF(AT95="","",$W95*AT95)</f>
      </c>
      <c r="BN95" t="s" s="148">
        <f>IF(AU95="","",$W95*AU95)</f>
      </c>
      <c r="BO95" t="s" s="148">
        <f>IF(AV95="","",$W95*AV95)</f>
      </c>
      <c r="BP95" t="s" s="148">
        <f>IF(AW95="","",$W95*AW95)</f>
      </c>
    </row>
    <row r="96" ht="21" customHeight="1">
      <c r="A96" t="s" s="153">
        <v>343</v>
      </c>
      <c r="B96" t="s" s="126">
        <v>344</v>
      </c>
      <c r="C96" s="354"/>
      <c r="D96" t="s" s="355">
        <v>172</v>
      </c>
      <c r="E96" s="348">
        <v>50</v>
      </c>
      <c r="F96" s="330">
        <v>400</v>
      </c>
      <c r="G96" s="131">
        <v>0</v>
      </c>
      <c r="H96" s="132">
        <v>0</v>
      </c>
      <c r="I96" s="133">
        <v>0</v>
      </c>
      <c r="J96" s="134"/>
      <c r="K96" s="135">
        <v>0</v>
      </c>
      <c r="L96" s="136"/>
      <c r="M96" s="137"/>
      <c r="N96" s="138">
        <v>0</v>
      </c>
      <c r="O96" s="139"/>
      <c r="P96" s="140">
        <v>0</v>
      </c>
      <c r="Q96" s="141">
        <v>0</v>
      </c>
      <c r="R96" s="327">
        <v>0</v>
      </c>
      <c r="S96" s="142">
        <v>0</v>
      </c>
      <c r="T96" s="328">
        <v>0</v>
      </c>
      <c r="U96" s="47">
        <f>SUM(G96:T96)*F96</f>
        <v>0</v>
      </c>
      <c r="V96" s="48">
        <f>SUM(G96:T96)*E96</f>
        <v>0</v>
      </c>
      <c r="W96" s="145">
        <f>SUM(G96:T96)</f>
        <v>0</v>
      </c>
      <c r="X96" s="146"/>
      <c r="Y96" s="356"/>
      <c r="Z96" s="145">
        <f>W96*15</f>
        <v>0</v>
      </c>
      <c r="AA96" s="357">
        <f>W96*25</f>
        <v>0</v>
      </c>
      <c r="AB96" s="357">
        <f>W96*10</f>
        <v>0</v>
      </c>
      <c r="AC96" s="146"/>
      <c r="AD96" s="146"/>
      <c r="AE96" s="219"/>
      <c r="AF96" s="93">
        <v>3</v>
      </c>
      <c r="AG96" s="147">
        <v>38</v>
      </c>
      <c r="AH96" s="147">
        <v>9</v>
      </c>
      <c r="AI96" s="146"/>
      <c r="AJ96" s="146"/>
      <c r="AK96" s="146"/>
      <c r="AL96" s="146"/>
      <c r="AM96" s="146"/>
      <c r="AN96" s="146"/>
      <c r="AO96" s="146"/>
      <c r="AP96" s="146"/>
      <c r="AQ96" s="146"/>
      <c r="AR96" s="146"/>
      <c r="AS96" s="146"/>
      <c r="AT96" s="146"/>
      <c r="AU96" s="146"/>
      <c r="AV96" s="146"/>
      <c r="AW96" s="147">
        <v>48</v>
      </c>
      <c r="AX96" s="121"/>
      <c r="AY96" s="147">
        <f>IF(AF96="","",$W96*AF96)</f>
        <v>0</v>
      </c>
      <c r="AZ96" s="147">
        <f>IF(AG96="","",$W96*AG96)</f>
        <v>0</v>
      </c>
      <c r="BA96" s="147">
        <f>IF(AH96="","",$W96*AH96)</f>
        <v>0</v>
      </c>
      <c r="BB96" t="s" s="148">
        <f>IF(AI96="","",$W96*AI96)</f>
      </c>
      <c r="BC96" t="s" s="148">
        <f>IF(AJ96="","",$W96*AJ96)</f>
      </c>
      <c r="BD96" t="s" s="148">
        <f>IF(AK96="","",$W96*AK96)</f>
      </c>
      <c r="BE96" t="s" s="148">
        <f>IF(AL96="","",$W96*AL96)</f>
      </c>
      <c r="BF96" t="s" s="148">
        <f>IF(AM96="","",$W96*AM96)</f>
      </c>
      <c r="BG96" t="s" s="148">
        <f>IF(AN96="","",$W96*AN96)</f>
      </c>
      <c r="BH96" t="s" s="148">
        <f>IF(AO96="","",$W96*AO96)</f>
      </c>
      <c r="BI96" t="s" s="148">
        <f>IF(AP96="","",$W96*AP96)</f>
      </c>
      <c r="BJ96" t="s" s="148">
        <f>IF(AQ96="","",$W96*AQ96)</f>
      </c>
      <c r="BK96" t="s" s="148">
        <f>IF(AR96="","",$W96*AR96)</f>
      </c>
      <c r="BL96" t="s" s="148">
        <f>IF(AS96="","",$W96*AS96)</f>
      </c>
      <c r="BM96" t="s" s="148">
        <f>IF(AT96="","",$W96*AT96)</f>
      </c>
      <c r="BN96" t="s" s="148">
        <f>IF(AU96="","",$W96*AU96)</f>
      </c>
      <c r="BO96" t="s" s="148">
        <f>IF(AV96="","",$W96*AV96)</f>
      </c>
      <c r="BP96" s="147">
        <f>IF(AW96="","",$W96*AW96)</f>
        <v>0</v>
      </c>
    </row>
    <row r="97" ht="21" customHeight="1">
      <c r="A97" t="s" s="153">
        <v>345</v>
      </c>
      <c r="B97" t="s" s="126">
        <v>344</v>
      </c>
      <c r="C97" s="354"/>
      <c r="D97" t="s" s="355">
        <v>172</v>
      </c>
      <c r="E97" s="348">
        <v>50</v>
      </c>
      <c r="F97" s="330">
        <v>400</v>
      </c>
      <c r="G97" s="131">
        <v>0</v>
      </c>
      <c r="H97" s="132">
        <v>0</v>
      </c>
      <c r="I97" s="133">
        <v>0</v>
      </c>
      <c r="J97" s="134"/>
      <c r="K97" s="135">
        <v>0</v>
      </c>
      <c r="L97" s="136"/>
      <c r="M97" s="137"/>
      <c r="N97" s="138">
        <v>0</v>
      </c>
      <c r="O97" s="139"/>
      <c r="P97" s="140">
        <v>0</v>
      </c>
      <c r="Q97" s="141">
        <v>0</v>
      </c>
      <c r="R97" s="327">
        <v>0</v>
      </c>
      <c r="S97" s="142">
        <v>0</v>
      </c>
      <c r="T97" s="328">
        <v>0</v>
      </c>
      <c r="U97" s="47">
        <f>SUM(G97:T97)*F97</f>
        <v>0</v>
      </c>
      <c r="V97" s="48">
        <f>SUM(G97:T97)*E97</f>
        <v>0</v>
      </c>
      <c r="W97" s="145">
        <f>SUM(G97:T97)</f>
        <v>0</v>
      </c>
      <c r="X97" s="146"/>
      <c r="Y97" s="357">
        <f>W97*5</f>
        <v>0</v>
      </c>
      <c r="Z97" s="145">
        <f>W97*20</f>
        <v>0</v>
      </c>
      <c r="AA97" s="145">
        <f>W97*20</f>
        <v>0</v>
      </c>
      <c r="AB97" s="145">
        <f>W97*5</f>
        <v>0</v>
      </c>
      <c r="AC97" s="146"/>
      <c r="AD97" s="146"/>
      <c r="AE97" s="219"/>
      <c r="AF97" s="93">
        <v>10</v>
      </c>
      <c r="AG97" s="147">
        <v>18</v>
      </c>
      <c r="AH97" s="147">
        <v>12</v>
      </c>
      <c r="AI97" s="147">
        <v>9</v>
      </c>
      <c r="AJ97" s="146"/>
      <c r="AK97" s="147">
        <v>1</v>
      </c>
      <c r="AL97" s="146"/>
      <c r="AM97" s="146"/>
      <c r="AN97" s="146"/>
      <c r="AO97" s="146"/>
      <c r="AP97" s="146"/>
      <c r="AQ97" s="146"/>
      <c r="AR97" s="146"/>
      <c r="AS97" s="146"/>
      <c r="AT97" s="146"/>
      <c r="AU97" s="146"/>
      <c r="AV97" s="146"/>
      <c r="AW97" s="147">
        <v>30</v>
      </c>
      <c r="AX97" s="121"/>
      <c r="AY97" s="147">
        <f>IF(AF97="","",$W97*AF97)</f>
        <v>0</v>
      </c>
      <c r="AZ97" s="147">
        <f>IF(AG97="","",$W97*AG97)</f>
        <v>0</v>
      </c>
      <c r="BA97" s="147">
        <f>IF(AH97="","",$W97*AH97)</f>
        <v>0</v>
      </c>
      <c r="BB97" s="147">
        <f>IF(AI97="","",$W97*AI97)</f>
        <v>0</v>
      </c>
      <c r="BC97" t="s" s="148">
        <f>IF(AJ97="","",$W97*AJ97)</f>
      </c>
      <c r="BD97" s="147">
        <f>IF(AK97="","",$W97*AK97)</f>
        <v>0</v>
      </c>
      <c r="BE97" t="s" s="148">
        <f>IF(AL97="","",$W97*AL97)</f>
      </c>
      <c r="BF97" t="s" s="148">
        <f>IF(AM97="","",$W97*AM97)</f>
      </c>
      <c r="BG97" t="s" s="148">
        <f>IF(AN97="","",$W97*AN97)</f>
      </c>
      <c r="BH97" t="s" s="148">
        <f>IF(AO97="","",$W97*AO97)</f>
      </c>
      <c r="BI97" t="s" s="148">
        <f>IF(AP97="","",$W97*AP97)</f>
      </c>
      <c r="BJ97" t="s" s="148">
        <f>IF(AQ97="","",$W97*AQ97)</f>
      </c>
      <c r="BK97" t="s" s="148">
        <f>IF(AR97="","",$W97*AR97)</f>
      </c>
      <c r="BL97" t="s" s="148">
        <f>IF(AS97="","",$W97*AS97)</f>
      </c>
      <c r="BM97" t="s" s="148">
        <f>IF(AT97="","",$W97*AT97)</f>
      </c>
      <c r="BN97" t="s" s="148">
        <f>IF(AU97="","",$W97*AU97)</f>
      </c>
      <c r="BO97" t="s" s="148">
        <f>IF(AV97="","",$W97*AV97)</f>
      </c>
      <c r="BP97" s="147">
        <f>IF(AW97="","",$W97*AW97)</f>
        <v>0</v>
      </c>
    </row>
    <row r="98" ht="21" customHeight="1">
      <c r="A98" t="s" s="153">
        <v>346</v>
      </c>
      <c r="B98" t="s" s="126">
        <v>344</v>
      </c>
      <c r="C98" s="354"/>
      <c r="D98" t="s" s="355">
        <v>172</v>
      </c>
      <c r="E98" s="348">
        <v>50</v>
      </c>
      <c r="F98" s="330">
        <v>390</v>
      </c>
      <c r="G98" s="131">
        <v>0</v>
      </c>
      <c r="H98" s="132">
        <v>0</v>
      </c>
      <c r="I98" s="133">
        <v>0</v>
      </c>
      <c r="J98" s="134"/>
      <c r="K98" s="135">
        <v>0</v>
      </c>
      <c r="L98" s="136"/>
      <c r="M98" s="137"/>
      <c r="N98" s="138">
        <v>0</v>
      </c>
      <c r="O98" s="139"/>
      <c r="P98" s="140">
        <v>0</v>
      </c>
      <c r="Q98" s="141">
        <v>0</v>
      </c>
      <c r="R98" s="327">
        <v>1</v>
      </c>
      <c r="S98" s="142">
        <v>0</v>
      </c>
      <c r="T98" s="328">
        <v>0</v>
      </c>
      <c r="U98" s="47">
        <f>SUM(G98:T98)*F98</f>
        <v>390</v>
      </c>
      <c r="V98" s="48">
        <f>SUM(G98:T98)*E98</f>
        <v>50</v>
      </c>
      <c r="W98" s="145">
        <f>SUM(G98:T98)</f>
        <v>1</v>
      </c>
      <c r="X98" s="146"/>
      <c r="Y98" s="146"/>
      <c r="Z98" s="145">
        <f>W98*30</f>
        <v>30</v>
      </c>
      <c r="AA98" s="145">
        <f>W98*15</f>
        <v>15</v>
      </c>
      <c r="AB98" s="145">
        <f>W98*5</f>
        <v>5</v>
      </c>
      <c r="AC98" s="146"/>
      <c r="AD98" s="146"/>
      <c r="AE98" s="219"/>
      <c r="AF98" s="93">
        <v>19</v>
      </c>
      <c r="AG98" s="147">
        <v>18</v>
      </c>
      <c r="AH98" s="147">
        <v>11</v>
      </c>
      <c r="AI98" s="147">
        <v>2</v>
      </c>
      <c r="AJ98" s="146"/>
      <c r="AK98" s="146"/>
      <c r="AL98" s="146"/>
      <c r="AM98" s="146"/>
      <c r="AN98" s="146"/>
      <c r="AO98" s="146"/>
      <c r="AP98" s="146"/>
      <c r="AQ98" s="146"/>
      <c r="AR98" s="146"/>
      <c r="AS98" s="146"/>
      <c r="AT98" s="146"/>
      <c r="AU98" s="146"/>
      <c r="AV98" s="146"/>
      <c r="AW98" s="147">
        <v>35</v>
      </c>
      <c r="AX98" s="121"/>
      <c r="AY98" s="147">
        <f>IF(AF98="","",$W98*AF98)</f>
        <v>19</v>
      </c>
      <c r="AZ98" s="147">
        <f>IF(AG98="","",$W98*AG98)</f>
        <v>18</v>
      </c>
      <c r="BA98" s="147">
        <f>IF(AH98="","",$W98*AH98)</f>
        <v>11</v>
      </c>
      <c r="BB98" s="147">
        <f>IF(AI98="","",$W98*AI98)</f>
        <v>2</v>
      </c>
      <c r="BC98" t="s" s="148">
        <f>IF(AJ98="","",$W98*AJ98)</f>
      </c>
      <c r="BD98" t="s" s="148">
        <f>IF(AK98="","",$W98*AK98)</f>
      </c>
      <c r="BE98" t="s" s="148">
        <f>IF(AL98="","",$W98*AL98)</f>
      </c>
      <c r="BF98" t="s" s="148">
        <f>IF(AM98="","",$W98*AM98)</f>
      </c>
      <c r="BG98" t="s" s="148">
        <f>IF(AN98="","",$W98*AN98)</f>
      </c>
      <c r="BH98" t="s" s="148">
        <f>IF(AO98="","",$W98*AO98)</f>
      </c>
      <c r="BI98" t="s" s="148">
        <f>IF(AP98="","",$W98*AP98)</f>
      </c>
      <c r="BJ98" t="s" s="148">
        <f>IF(AQ98="","",$W98*AQ98)</f>
      </c>
      <c r="BK98" t="s" s="148">
        <f>IF(AR98="","",$W98*AR98)</f>
      </c>
      <c r="BL98" t="s" s="148">
        <f>IF(AS98="","",$W98*AS98)</f>
      </c>
      <c r="BM98" t="s" s="148">
        <f>IF(AT98="","",$W98*AT98)</f>
      </c>
      <c r="BN98" t="s" s="148">
        <f>IF(AU98="","",$W98*AU98)</f>
      </c>
      <c r="BO98" t="s" s="148">
        <f>IF(AV98="","",$W98*AV98)</f>
      </c>
      <c r="BP98" s="147">
        <f>IF(AW98="","",$W98*AW98)</f>
        <v>35</v>
      </c>
    </row>
    <row r="99" ht="21" customHeight="1">
      <c r="A99" t="s" s="153">
        <v>347</v>
      </c>
      <c r="B99" t="s" s="126">
        <v>344</v>
      </c>
      <c r="C99" s="354"/>
      <c r="D99" t="s" s="355">
        <v>172</v>
      </c>
      <c r="E99" s="348">
        <v>50</v>
      </c>
      <c r="F99" s="330">
        <v>390</v>
      </c>
      <c r="G99" s="131">
        <v>0</v>
      </c>
      <c r="H99" s="132">
        <v>0</v>
      </c>
      <c r="I99" s="133">
        <v>0</v>
      </c>
      <c r="J99" s="134"/>
      <c r="K99" s="135">
        <v>0</v>
      </c>
      <c r="L99" s="136"/>
      <c r="M99" s="137"/>
      <c r="N99" s="138">
        <v>0</v>
      </c>
      <c r="O99" s="139"/>
      <c r="P99" s="140">
        <v>0</v>
      </c>
      <c r="Q99" s="141">
        <v>0</v>
      </c>
      <c r="R99" s="327">
        <v>0</v>
      </c>
      <c r="S99" s="142">
        <v>0</v>
      </c>
      <c r="T99" s="328">
        <v>0</v>
      </c>
      <c r="U99" s="47">
        <f>SUM(G99:T99)*F99</f>
        <v>0</v>
      </c>
      <c r="V99" s="48">
        <f>SUM(G99:T99)*E99</f>
        <v>0</v>
      </c>
      <c r="W99" s="145">
        <f>SUM(G99:T99)</f>
        <v>0</v>
      </c>
      <c r="X99" s="146"/>
      <c r="Y99" s="356"/>
      <c r="Z99" s="145">
        <f>W99*15</f>
        <v>0</v>
      </c>
      <c r="AA99" s="145">
        <f>W99*35</f>
        <v>0</v>
      </c>
      <c r="AB99" s="356"/>
      <c r="AC99" s="146"/>
      <c r="AD99" s="146"/>
      <c r="AE99" s="219"/>
      <c r="AF99" s="93">
        <v>7</v>
      </c>
      <c r="AG99" s="147">
        <v>20</v>
      </c>
      <c r="AH99" s="147">
        <v>17</v>
      </c>
      <c r="AI99" s="147">
        <v>6</v>
      </c>
      <c r="AJ99" s="146"/>
      <c r="AK99" s="146"/>
      <c r="AL99" s="146"/>
      <c r="AM99" s="146"/>
      <c r="AN99" s="146"/>
      <c r="AO99" s="146"/>
      <c r="AP99" s="146"/>
      <c r="AQ99" s="146"/>
      <c r="AR99" s="146"/>
      <c r="AS99" s="146"/>
      <c r="AT99" s="146"/>
      <c r="AU99" s="146"/>
      <c r="AV99" s="146"/>
      <c r="AW99" s="147">
        <v>40</v>
      </c>
      <c r="AX99" s="121"/>
      <c r="AY99" s="147">
        <f>IF(AF99="","",$W99*AF99)</f>
        <v>0</v>
      </c>
      <c r="AZ99" s="147">
        <f>IF(AG99="","",$W99*AG99)</f>
        <v>0</v>
      </c>
      <c r="BA99" s="147">
        <f>IF(AH99="","",$W99*AH99)</f>
        <v>0</v>
      </c>
      <c r="BB99" s="147">
        <f>IF(AI99="","",$W99*AI99)</f>
        <v>0</v>
      </c>
      <c r="BC99" t="s" s="148">
        <f>IF(AJ99="","",$W99*AJ99)</f>
      </c>
      <c r="BD99" t="s" s="148">
        <f>IF(AK99="","",$W99*AK99)</f>
      </c>
      <c r="BE99" t="s" s="148">
        <f>IF(AL99="","",$W99*AL99)</f>
      </c>
      <c r="BF99" t="s" s="148">
        <f>IF(AM99="","",$W99*AM99)</f>
      </c>
      <c r="BG99" t="s" s="148">
        <f>IF(AN99="","",$W99*AN99)</f>
      </c>
      <c r="BH99" t="s" s="148">
        <f>IF(AO99="","",$W99*AO99)</f>
      </c>
      <c r="BI99" t="s" s="148">
        <f>IF(AP99="","",$W99*AP99)</f>
      </c>
      <c r="BJ99" t="s" s="148">
        <f>IF(AQ99="","",$W99*AQ99)</f>
      </c>
      <c r="BK99" t="s" s="148">
        <f>IF(AR99="","",$W99*AR99)</f>
      </c>
      <c r="BL99" t="s" s="148">
        <f>IF(AS99="","",$W99*AS99)</f>
      </c>
      <c r="BM99" t="s" s="148">
        <f>IF(AT99="","",$W99*AT99)</f>
      </c>
      <c r="BN99" t="s" s="148">
        <f>IF(AU99="","",$W99*AU99)</f>
      </c>
      <c r="BO99" t="s" s="148">
        <f>IF(AV99="","",$W99*AV99)</f>
      </c>
      <c r="BP99" s="147">
        <f>IF(AW99="","",$W99*AW99)</f>
        <v>0</v>
      </c>
    </row>
    <row r="100" ht="21" customHeight="1">
      <c r="A100" t="s" s="153">
        <v>348</v>
      </c>
      <c r="B100" t="s" s="126">
        <v>344</v>
      </c>
      <c r="C100" s="354"/>
      <c r="D100" t="s" s="355">
        <v>172</v>
      </c>
      <c r="E100" s="348">
        <v>50</v>
      </c>
      <c r="F100" s="330">
        <v>380</v>
      </c>
      <c r="G100" s="131">
        <v>0</v>
      </c>
      <c r="H100" s="132">
        <v>0</v>
      </c>
      <c r="I100" s="133">
        <v>0</v>
      </c>
      <c r="J100" s="134"/>
      <c r="K100" s="135">
        <v>1</v>
      </c>
      <c r="L100" s="136"/>
      <c r="M100" s="137"/>
      <c r="N100" s="138">
        <v>0</v>
      </c>
      <c r="O100" s="139"/>
      <c r="P100" s="140">
        <v>0</v>
      </c>
      <c r="Q100" s="141">
        <v>0</v>
      </c>
      <c r="R100" s="327">
        <v>0</v>
      </c>
      <c r="S100" s="142">
        <v>0</v>
      </c>
      <c r="T100" s="328">
        <v>0</v>
      </c>
      <c r="U100" s="47">
        <f>SUM(G100:T100)*F100</f>
        <v>380</v>
      </c>
      <c r="V100" s="48">
        <f>SUM(G100:T100)*E100</f>
        <v>50</v>
      </c>
      <c r="W100" s="145">
        <f>SUM(G100:T100)</f>
        <v>1</v>
      </c>
      <c r="X100" s="146"/>
      <c r="Y100" s="357">
        <f>W100*15</f>
        <v>15</v>
      </c>
      <c r="Z100" s="356"/>
      <c r="AA100" s="145">
        <f>W100*25</f>
        <v>25</v>
      </c>
      <c r="AB100" s="357">
        <f>W100*10</f>
        <v>10</v>
      </c>
      <c r="AC100" s="146"/>
      <c r="AD100" s="146"/>
      <c r="AE100" s="219"/>
      <c r="AF100" s="93">
        <v>15</v>
      </c>
      <c r="AG100" s="147">
        <v>6</v>
      </c>
      <c r="AH100" s="147">
        <v>24</v>
      </c>
      <c r="AI100" s="146"/>
      <c r="AJ100" s="147">
        <v>1</v>
      </c>
      <c r="AK100" s="147">
        <v>2</v>
      </c>
      <c r="AL100" s="147">
        <v>2</v>
      </c>
      <c r="AM100" s="146"/>
      <c r="AN100" s="146"/>
      <c r="AO100" s="146"/>
      <c r="AP100" s="146"/>
      <c r="AQ100" s="146"/>
      <c r="AR100" s="146"/>
      <c r="AS100" s="146"/>
      <c r="AT100" s="146"/>
      <c r="AU100" s="146"/>
      <c r="AV100" s="146"/>
      <c r="AW100" s="147">
        <v>35</v>
      </c>
      <c r="AX100" s="121"/>
      <c r="AY100" s="147">
        <f>IF(AF100="","",$W100*AF100)</f>
        <v>15</v>
      </c>
      <c r="AZ100" s="147">
        <f>IF(AG100="","",$W100*AG100)</f>
        <v>6</v>
      </c>
      <c r="BA100" s="147">
        <f>IF(AH100="","",$W100*AH100)</f>
        <v>24</v>
      </c>
      <c r="BB100" t="s" s="148">
        <f>IF(AI100="","",$W100*AI100)</f>
      </c>
      <c r="BC100" s="147">
        <f>IF(AJ100="","",$W100*AJ100)</f>
        <v>1</v>
      </c>
      <c r="BD100" s="147">
        <f>IF(AK100="","",$W100*AK100)</f>
        <v>2</v>
      </c>
      <c r="BE100" s="147">
        <f>IF(AL100="","",$W100*AL100)</f>
        <v>2</v>
      </c>
      <c r="BF100" t="s" s="148">
        <f>IF(AM100="","",$W100*AM100)</f>
      </c>
      <c r="BG100" t="s" s="148">
        <f>IF(AN100="","",$W100*AN100)</f>
      </c>
      <c r="BH100" t="s" s="148">
        <f>IF(AO100="","",$W100*AO100)</f>
      </c>
      <c r="BI100" t="s" s="148">
        <f>IF(AP100="","",$W100*AP100)</f>
      </c>
      <c r="BJ100" t="s" s="148">
        <f>IF(AQ100="","",$W100*AQ100)</f>
      </c>
      <c r="BK100" t="s" s="148">
        <f>IF(AR100="","",$W100*AR100)</f>
      </c>
      <c r="BL100" t="s" s="148">
        <f>IF(AS100="","",$W100*AS100)</f>
      </c>
      <c r="BM100" t="s" s="148">
        <f>IF(AT100="","",$W100*AT100)</f>
      </c>
      <c r="BN100" t="s" s="148">
        <f>IF(AU100="","",$W100*AU100)</f>
      </c>
      <c r="BO100" t="s" s="148">
        <f>IF(AV100="","",$W100*AV100)</f>
      </c>
      <c r="BP100" s="147">
        <f>IF(AW100="","",$W100*AW100)</f>
        <v>35</v>
      </c>
    </row>
    <row r="101" ht="21" customHeight="1">
      <c r="A101" t="s" s="153">
        <v>349</v>
      </c>
      <c r="B101" t="s" s="126">
        <v>344</v>
      </c>
      <c r="C101" s="354"/>
      <c r="D101" t="s" s="355">
        <v>172</v>
      </c>
      <c r="E101" s="348">
        <v>50</v>
      </c>
      <c r="F101" s="330">
        <v>380</v>
      </c>
      <c r="G101" s="131">
        <v>1</v>
      </c>
      <c r="H101" s="132">
        <v>0</v>
      </c>
      <c r="I101" s="133">
        <v>0</v>
      </c>
      <c r="J101" s="134"/>
      <c r="K101" s="135">
        <v>0</v>
      </c>
      <c r="L101" s="136"/>
      <c r="M101" s="137"/>
      <c r="N101" s="138">
        <v>0</v>
      </c>
      <c r="O101" s="139"/>
      <c r="P101" s="140">
        <v>0</v>
      </c>
      <c r="Q101" s="141">
        <v>0</v>
      </c>
      <c r="R101" s="327">
        <v>0</v>
      </c>
      <c r="S101" s="142">
        <v>0</v>
      </c>
      <c r="T101" s="328">
        <v>0</v>
      </c>
      <c r="U101" s="47">
        <f>SUM(G101:T101)*F101</f>
        <v>380</v>
      </c>
      <c r="V101" s="48">
        <f>SUM(G101:T101)*E101</f>
        <v>50</v>
      </c>
      <c r="W101" s="145">
        <f>SUM(G101:T101)</f>
        <v>1</v>
      </c>
      <c r="X101" s="146"/>
      <c r="Y101" s="146"/>
      <c r="Z101" s="357">
        <f>W101*30</f>
        <v>30</v>
      </c>
      <c r="AA101" s="145">
        <f>W101*10</f>
        <v>10</v>
      </c>
      <c r="AB101" s="145">
        <f>W101*10</f>
        <v>10</v>
      </c>
      <c r="AC101" s="146"/>
      <c r="AD101" s="146"/>
      <c r="AE101" s="219"/>
      <c r="AF101" s="93">
        <v>6</v>
      </c>
      <c r="AG101" s="147">
        <v>12</v>
      </c>
      <c r="AH101" s="147">
        <v>22</v>
      </c>
      <c r="AI101" s="146"/>
      <c r="AJ101" s="146"/>
      <c r="AK101" s="146"/>
      <c r="AL101" s="146"/>
      <c r="AM101" s="146"/>
      <c r="AN101" s="146"/>
      <c r="AO101" s="146"/>
      <c r="AP101" s="146"/>
      <c r="AQ101" s="146"/>
      <c r="AR101" s="146"/>
      <c r="AS101" s="146"/>
      <c r="AT101" s="146"/>
      <c r="AU101" s="146"/>
      <c r="AV101" s="146"/>
      <c r="AW101" s="147">
        <v>39</v>
      </c>
      <c r="AX101" s="121"/>
      <c r="AY101" s="147">
        <f>IF(AF101="","",$W101*AF101)</f>
        <v>6</v>
      </c>
      <c r="AZ101" s="147">
        <f>IF(AG101="","",$W101*AG101)</f>
        <v>12</v>
      </c>
      <c r="BA101" s="147">
        <f>IF(AH101="","",$W101*AH101)</f>
        <v>22</v>
      </c>
      <c r="BB101" t="s" s="148">
        <f>IF(AI101="","",$W101*AI101)</f>
      </c>
      <c r="BC101" t="s" s="148">
        <f>IF(AJ101="","",$W101*AJ101)</f>
      </c>
      <c r="BD101" t="s" s="148">
        <f>IF(AK101="","",$W101*AK101)</f>
      </c>
      <c r="BE101" t="s" s="148">
        <f>IF(AL101="","",$W101*AL101)</f>
      </c>
      <c r="BF101" t="s" s="148">
        <f>IF(AM101="","",$W101*AM101)</f>
      </c>
      <c r="BG101" t="s" s="148">
        <f>IF(AN101="","",$W101*AN101)</f>
      </c>
      <c r="BH101" t="s" s="148">
        <f>IF(AO101="","",$W101*AO101)</f>
      </c>
      <c r="BI101" t="s" s="148">
        <f>IF(AP101="","",$W101*AP101)</f>
      </c>
      <c r="BJ101" t="s" s="148">
        <f>IF(AQ101="","",$W101*AQ101)</f>
      </c>
      <c r="BK101" t="s" s="148">
        <f>IF(AR101="","",$W101*AR101)</f>
      </c>
      <c r="BL101" t="s" s="148">
        <f>IF(AS101="","",$W101*AS101)</f>
      </c>
      <c r="BM101" t="s" s="148">
        <f>IF(AT101="","",$W101*AT101)</f>
      </c>
      <c r="BN101" t="s" s="148">
        <f>IF(AU101="","",$W101*AU101)</f>
      </c>
      <c r="BO101" t="s" s="148">
        <f>IF(AV101="","",$W101*AV101)</f>
      </c>
      <c r="BP101" s="147">
        <f>IF(AW101="","",$W101*AW101)</f>
        <v>39</v>
      </c>
    </row>
    <row r="102" ht="21" customHeight="1">
      <c r="A102" t="s" s="153">
        <v>350</v>
      </c>
      <c r="B102" t="s" s="126">
        <v>351</v>
      </c>
      <c r="C102" s="354"/>
      <c r="D102" t="s" s="355">
        <v>172</v>
      </c>
      <c r="E102" s="348">
        <v>50</v>
      </c>
      <c r="F102" s="330">
        <v>380</v>
      </c>
      <c r="G102" s="131">
        <v>0</v>
      </c>
      <c r="H102" s="132">
        <v>0</v>
      </c>
      <c r="I102" s="133">
        <v>0</v>
      </c>
      <c r="J102" s="134"/>
      <c r="K102" s="135">
        <v>0</v>
      </c>
      <c r="L102" s="136"/>
      <c r="M102" s="137"/>
      <c r="N102" s="138">
        <v>0</v>
      </c>
      <c r="O102" s="139"/>
      <c r="P102" s="140">
        <v>0</v>
      </c>
      <c r="Q102" s="141">
        <v>0</v>
      </c>
      <c r="R102" s="327">
        <v>0</v>
      </c>
      <c r="S102" s="142">
        <v>0</v>
      </c>
      <c r="T102" s="328">
        <v>0</v>
      </c>
      <c r="U102" s="47">
        <f>SUM(G102:T102)*F102</f>
        <v>0</v>
      </c>
      <c r="V102" s="48">
        <f>SUM(G102:T102)*E102</f>
        <v>0</v>
      </c>
      <c r="W102" s="145">
        <f>SUM(G102:T102)</f>
        <v>0</v>
      </c>
      <c r="X102" s="146"/>
      <c r="Y102" s="146"/>
      <c r="Z102" s="145">
        <f>W102*30</f>
        <v>0</v>
      </c>
      <c r="AA102" s="145">
        <f>W102*10</f>
        <v>0</v>
      </c>
      <c r="AB102" s="145">
        <f>W102*10</f>
        <v>0</v>
      </c>
      <c r="AC102" s="146"/>
      <c r="AD102" s="146"/>
      <c r="AE102" s="219"/>
      <c r="AF102" s="146"/>
      <c r="AG102" s="147">
        <v>45</v>
      </c>
      <c r="AH102" s="147">
        <v>5</v>
      </c>
      <c r="AI102" s="146"/>
      <c r="AJ102" s="146"/>
      <c r="AK102" s="146"/>
      <c r="AL102" s="146"/>
      <c r="AM102" s="146"/>
      <c r="AN102" s="146"/>
      <c r="AO102" s="146"/>
      <c r="AP102" s="146"/>
      <c r="AQ102" s="146"/>
      <c r="AR102" s="146"/>
      <c r="AS102" s="146"/>
      <c r="AT102" s="146"/>
      <c r="AU102" s="146"/>
      <c r="AV102" s="146"/>
      <c r="AW102" s="147">
        <v>40</v>
      </c>
      <c r="AX102" s="121"/>
      <c r="AY102" t="s" s="148">
        <f>IF(AF102="","",$W102*AF102)</f>
      </c>
      <c r="AZ102" s="147">
        <f>IF(AG102="","",$W102*AG102)</f>
        <v>0</v>
      </c>
      <c r="BA102" s="147">
        <f>IF(AH102="","",$W102*AH102)</f>
        <v>0</v>
      </c>
      <c r="BB102" t="s" s="148">
        <f>IF(AI102="","",$W102*AI102)</f>
      </c>
      <c r="BC102" t="s" s="148">
        <f>IF(AJ102="","",$W102*AJ102)</f>
      </c>
      <c r="BD102" t="s" s="148">
        <f>IF(AK102="","",$W102*AK102)</f>
      </c>
      <c r="BE102" t="s" s="148">
        <f>IF(AL102="","",$W102*AL102)</f>
      </c>
      <c r="BF102" t="s" s="148">
        <f>IF(AM102="","",$W102*AM102)</f>
      </c>
      <c r="BG102" t="s" s="148">
        <f>IF(AN102="","",$W102*AN102)</f>
      </c>
      <c r="BH102" t="s" s="148">
        <f>IF(AO102="","",$W102*AO102)</f>
      </c>
      <c r="BI102" t="s" s="148">
        <f>IF(AP102="","",$W102*AP102)</f>
      </c>
      <c r="BJ102" t="s" s="148">
        <f>IF(AQ102="","",$W102*AQ102)</f>
      </c>
      <c r="BK102" t="s" s="148">
        <f>IF(AR102="","",$W102*AR102)</f>
      </c>
      <c r="BL102" t="s" s="148">
        <f>IF(AS102="","",$W102*AS102)</f>
      </c>
      <c r="BM102" t="s" s="148">
        <f>IF(AT102="","",$W102*AT102)</f>
      </c>
      <c r="BN102" t="s" s="148">
        <f>IF(AU102="","",$W102*AU102)</f>
      </c>
      <c r="BO102" t="s" s="148">
        <f>IF(AV102="","",$W102*AV102)</f>
      </c>
      <c r="BP102" s="147">
        <f>IF(AW102="","",$W102*AW102)</f>
        <v>0</v>
      </c>
    </row>
    <row r="103" ht="21" customHeight="1">
      <c r="A103" t="s" s="153">
        <v>352</v>
      </c>
      <c r="B103" t="s" s="126">
        <v>344</v>
      </c>
      <c r="C103" s="354"/>
      <c r="D103" t="s" s="355">
        <v>172</v>
      </c>
      <c r="E103" s="348">
        <v>50</v>
      </c>
      <c r="F103" s="330">
        <v>380</v>
      </c>
      <c r="G103" s="131">
        <v>0</v>
      </c>
      <c r="H103" s="132">
        <v>0</v>
      </c>
      <c r="I103" s="133">
        <v>0</v>
      </c>
      <c r="J103" s="134"/>
      <c r="K103" s="135">
        <v>0</v>
      </c>
      <c r="L103" s="136"/>
      <c r="M103" s="137"/>
      <c r="N103" s="138">
        <v>0</v>
      </c>
      <c r="O103" s="139"/>
      <c r="P103" s="140">
        <v>0</v>
      </c>
      <c r="Q103" s="141">
        <v>0</v>
      </c>
      <c r="R103" s="327">
        <v>0</v>
      </c>
      <c r="S103" s="142">
        <v>1</v>
      </c>
      <c r="T103" s="328">
        <v>0</v>
      </c>
      <c r="U103" s="47">
        <f>SUM(G103:T103)*F103</f>
        <v>380</v>
      </c>
      <c r="V103" s="48">
        <f>SUM(G103:T103)*E103</f>
        <v>50</v>
      </c>
      <c r="W103" s="145">
        <f>SUM(G103:T103)</f>
        <v>1</v>
      </c>
      <c r="X103" s="146"/>
      <c r="Y103" s="146"/>
      <c r="Z103" s="145">
        <f>W103*30</f>
        <v>30</v>
      </c>
      <c r="AA103" s="145">
        <f>W103*10</f>
        <v>10</v>
      </c>
      <c r="AB103" s="145">
        <f>W103*10</f>
        <v>10</v>
      </c>
      <c r="AC103" s="146"/>
      <c r="AD103" s="146"/>
      <c r="AE103" s="219"/>
      <c r="AF103" s="146"/>
      <c r="AG103" s="147">
        <v>38</v>
      </c>
      <c r="AH103" s="147">
        <v>3</v>
      </c>
      <c r="AI103" s="147">
        <v>6</v>
      </c>
      <c r="AJ103" s="146"/>
      <c r="AK103" s="147">
        <v>3</v>
      </c>
      <c r="AL103" s="146"/>
      <c r="AM103" s="146"/>
      <c r="AN103" s="146"/>
      <c r="AO103" s="146"/>
      <c r="AP103" s="146"/>
      <c r="AQ103" s="146"/>
      <c r="AR103" s="146"/>
      <c r="AS103" s="146"/>
      <c r="AT103" s="146"/>
      <c r="AU103" s="146"/>
      <c r="AV103" s="146"/>
      <c r="AW103" s="147">
        <v>40</v>
      </c>
      <c r="AX103" s="121"/>
      <c r="AY103" t="s" s="148">
        <f>IF(AF103="","",$W103*AF103)</f>
      </c>
      <c r="AZ103" s="147">
        <f>IF(AG103="","",$W103*AG103)</f>
        <v>38</v>
      </c>
      <c r="BA103" s="147">
        <f>IF(AH103="","",$W103*AH103)</f>
        <v>3</v>
      </c>
      <c r="BB103" s="147">
        <f>IF(AI103="","",$W103*AI103)</f>
        <v>6</v>
      </c>
      <c r="BC103" t="s" s="148">
        <f>IF(AJ103="","",$W103*AJ103)</f>
      </c>
      <c r="BD103" s="147">
        <f>IF(AK103="","",$W103*AK103)</f>
        <v>3</v>
      </c>
      <c r="BE103" t="s" s="148">
        <f>IF(AL103="","",$W103*AL103)</f>
      </c>
      <c r="BF103" t="s" s="148">
        <f>IF(AM103="","",$W103*AM103)</f>
      </c>
      <c r="BG103" t="s" s="148">
        <f>IF(AN103="","",$W103*AN103)</f>
      </c>
      <c r="BH103" t="s" s="148">
        <f>IF(AO103="","",$W103*AO103)</f>
      </c>
      <c r="BI103" t="s" s="148">
        <f>IF(AP103="","",$W103*AP103)</f>
      </c>
      <c r="BJ103" t="s" s="148">
        <f>IF(AQ103="","",$W103*AQ103)</f>
      </c>
      <c r="BK103" t="s" s="148">
        <f>IF(AR103="","",$W103*AR103)</f>
      </c>
      <c r="BL103" t="s" s="148">
        <f>IF(AS103="","",$W103*AS103)</f>
      </c>
      <c r="BM103" t="s" s="148">
        <f>IF(AT103="","",$W103*AT103)</f>
      </c>
      <c r="BN103" t="s" s="148">
        <f>IF(AU103="","",$W103*AU103)</f>
      </c>
      <c r="BO103" t="s" s="148">
        <f>IF(AV103="","",$W103*AV103)</f>
      </c>
      <c r="BP103" s="147">
        <f>IF(AW103="","",$W103*AW103)</f>
        <v>40</v>
      </c>
    </row>
    <row r="104" ht="21" customHeight="1">
      <c r="A104" t="s" s="153">
        <v>353</v>
      </c>
      <c r="B104" t="s" s="126">
        <v>351</v>
      </c>
      <c r="C104" s="354"/>
      <c r="D104" t="s" s="355">
        <v>172</v>
      </c>
      <c r="E104" s="348">
        <v>50</v>
      </c>
      <c r="F104" s="330">
        <v>260</v>
      </c>
      <c r="G104" s="131">
        <v>0</v>
      </c>
      <c r="H104" s="132">
        <v>0</v>
      </c>
      <c r="I104" s="133">
        <v>0</v>
      </c>
      <c r="J104" s="134"/>
      <c r="K104" s="135">
        <v>0</v>
      </c>
      <c r="L104" s="136">
        <v>0</v>
      </c>
      <c r="M104" s="137">
        <v>0</v>
      </c>
      <c r="N104" s="138">
        <v>0</v>
      </c>
      <c r="O104" s="139"/>
      <c r="P104" s="140">
        <v>0</v>
      </c>
      <c r="Q104" s="141">
        <v>0</v>
      </c>
      <c r="R104" s="327">
        <v>0</v>
      </c>
      <c r="S104" s="142">
        <v>0</v>
      </c>
      <c r="T104" s="328">
        <v>0</v>
      </c>
      <c r="U104" s="47">
        <f>SUM(G104:T104)*F104</f>
        <v>0</v>
      </c>
      <c r="V104" s="48">
        <f>SUM(G104:T104)*E104</f>
        <v>0</v>
      </c>
      <c r="W104" s="145">
        <f>SUM(G104:T104)</f>
        <v>0</v>
      </c>
      <c r="X104" s="146"/>
      <c r="Y104" s="145">
        <f>W104*10</f>
        <v>0</v>
      </c>
      <c r="Z104" s="145">
        <f>W104*25</f>
        <v>0</v>
      </c>
      <c r="AA104" s="145">
        <f>W104*15</f>
        <v>0</v>
      </c>
      <c r="AB104" s="146"/>
      <c r="AC104" s="146"/>
      <c r="AD104" s="146"/>
      <c r="AE104" s="219"/>
      <c r="AF104" s="93">
        <v>27</v>
      </c>
      <c r="AG104" s="147">
        <v>23</v>
      </c>
      <c r="AH104" s="146"/>
      <c r="AI104" s="146"/>
      <c r="AJ104" s="146"/>
      <c r="AK104" s="146"/>
      <c r="AL104" s="146"/>
      <c r="AM104" s="146"/>
      <c r="AN104" s="146"/>
      <c r="AO104" s="146"/>
      <c r="AP104" s="146"/>
      <c r="AQ104" s="146"/>
      <c r="AR104" s="146"/>
      <c r="AS104" s="146"/>
      <c r="AT104" s="146"/>
      <c r="AU104" s="146"/>
      <c r="AV104" s="146"/>
      <c r="AW104" s="147">
        <v>50</v>
      </c>
      <c r="AX104" s="121"/>
      <c r="AY104" s="147">
        <f>IF(AF104="","",$W104*AF104)</f>
        <v>0</v>
      </c>
      <c r="AZ104" s="147">
        <f>IF(AG104="","",$W104*AG104)</f>
        <v>0</v>
      </c>
      <c r="BA104" t="s" s="148">
        <f>IF(AH104="","",$W104*AH104)</f>
      </c>
      <c r="BB104" t="s" s="148">
        <f>IF(AI104="","",$W104*AI104)</f>
      </c>
      <c r="BC104" t="s" s="148">
        <f>IF(AJ104="","",$W104*AJ104)</f>
      </c>
      <c r="BD104" t="s" s="148">
        <f>IF(AK104="","",$W104*AK104)</f>
      </c>
      <c r="BE104" t="s" s="148">
        <f>IF(AL104="","",$W104*AL104)</f>
      </c>
      <c r="BF104" t="s" s="148">
        <f>IF(AM104="","",$W104*AM104)</f>
      </c>
      <c r="BG104" t="s" s="148">
        <f>IF(AN104="","",$W104*AN104)</f>
      </c>
      <c r="BH104" t="s" s="148">
        <f>IF(AO104="","",$W104*AO104)</f>
      </c>
      <c r="BI104" t="s" s="148">
        <f>IF(AP104="","",$W104*AP104)</f>
      </c>
      <c r="BJ104" t="s" s="148">
        <f>IF(AQ104="","",$W104*AQ104)</f>
      </c>
      <c r="BK104" t="s" s="148">
        <f>IF(AR104="","",$W104*AR104)</f>
      </c>
      <c r="BL104" t="s" s="148">
        <f>IF(AS104="","",$W104*AS104)</f>
      </c>
      <c r="BM104" t="s" s="148">
        <f>IF(AT104="","",$W104*AT104)</f>
      </c>
      <c r="BN104" t="s" s="148">
        <f>IF(AU104="","",$W104*AU104)</f>
      </c>
      <c r="BO104" t="s" s="148">
        <f>IF(AV104="","",$W104*AV104)</f>
      </c>
      <c r="BP104" s="147">
        <f>IF(AW104="","",$W104*AW104)</f>
        <v>0</v>
      </c>
    </row>
    <row r="105" ht="21" customHeight="1">
      <c r="A105" t="s" s="236">
        <v>354</v>
      </c>
      <c r="B105" t="s" s="157">
        <v>355</v>
      </c>
      <c r="C105" t="s" s="238">
        <v>111</v>
      </c>
      <c r="D105" t="s" s="358">
        <v>172</v>
      </c>
      <c r="E105" s="240">
        <v>50</v>
      </c>
      <c r="F105" s="335">
        <v>1200</v>
      </c>
      <c r="G105" s="162">
        <v>0</v>
      </c>
      <c r="H105" s="163">
        <v>0</v>
      </c>
      <c r="I105" s="164">
        <v>0</v>
      </c>
      <c r="J105" s="165">
        <v>0</v>
      </c>
      <c r="K105" s="166">
        <v>0</v>
      </c>
      <c r="L105" s="167">
        <v>0</v>
      </c>
      <c r="M105" s="168">
        <v>0</v>
      </c>
      <c r="N105" s="169">
        <v>0</v>
      </c>
      <c r="O105" s="170">
        <v>0</v>
      </c>
      <c r="P105" s="171">
        <v>0</v>
      </c>
      <c r="Q105" s="172">
        <v>0</v>
      </c>
      <c r="R105" s="336">
        <v>0</v>
      </c>
      <c r="S105" s="173">
        <v>0</v>
      </c>
      <c r="T105" s="337">
        <v>0</v>
      </c>
      <c r="U105" s="338">
        <f>SUM(G105:T105)*F105</f>
        <v>0</v>
      </c>
      <c r="V105" s="339">
        <f>SUM(G105:T105)*E105</f>
        <v>0</v>
      </c>
      <c r="W105" s="176">
        <f>SUM(G105:T105)</f>
        <v>0</v>
      </c>
      <c r="X105" s="177"/>
      <c r="Y105" s="176">
        <f>W105*10</f>
        <v>0</v>
      </c>
      <c r="Z105" s="176">
        <f>W105*20</f>
        <v>0</v>
      </c>
      <c r="AA105" s="176">
        <f>W105*10</f>
        <v>0</v>
      </c>
      <c r="AB105" s="176">
        <f>W105*5</f>
        <v>0</v>
      </c>
      <c r="AC105" s="176">
        <f>W105*5</f>
        <v>0</v>
      </c>
      <c r="AD105" s="177"/>
      <c r="AE105" s="219"/>
      <c r="AF105" s="146"/>
      <c r="AG105" s="147">
        <v>5</v>
      </c>
      <c r="AH105" s="147">
        <v>5</v>
      </c>
      <c r="AI105" s="147">
        <v>11</v>
      </c>
      <c r="AJ105" s="147">
        <v>4</v>
      </c>
      <c r="AK105" s="147">
        <v>5</v>
      </c>
      <c r="AL105" s="147">
        <v>3</v>
      </c>
      <c r="AM105" s="147">
        <v>4</v>
      </c>
      <c r="AN105" s="146"/>
      <c r="AO105" s="146"/>
      <c r="AP105" s="146"/>
      <c r="AQ105" s="146"/>
      <c r="AR105" s="146"/>
      <c r="AS105" s="146"/>
      <c r="AT105" s="146"/>
      <c r="AU105" s="146"/>
      <c r="AV105" s="146"/>
      <c r="AW105" s="147">
        <v>133</v>
      </c>
      <c r="AX105" s="121"/>
      <c r="AY105" t="s" s="148">
        <f>IF(AF105="","",$W105*AF105)</f>
      </c>
      <c r="AZ105" s="147">
        <f>IF(AG105="","",$W105*AG105)</f>
        <v>0</v>
      </c>
      <c r="BA105" s="147">
        <f>IF(AH105="","",$W105*AH105)</f>
        <v>0</v>
      </c>
      <c r="BB105" s="147">
        <f>IF(AI105="","",$W105*AI105)</f>
        <v>0</v>
      </c>
      <c r="BC105" s="147">
        <f>IF(AJ105="","",$W105*AJ105)</f>
        <v>0</v>
      </c>
      <c r="BD105" s="147">
        <f>IF(AK105="","",$W105*AK105)</f>
        <v>0</v>
      </c>
      <c r="BE105" s="147">
        <f>IF(AL105="","",$W105*AL105)</f>
        <v>0</v>
      </c>
      <c r="BF105" s="147">
        <f>IF(AM105="","",$W105*AM105)</f>
        <v>0</v>
      </c>
      <c r="BG105" t="s" s="148">
        <f>IF(AN105="","",$W105*AN105)</f>
      </c>
      <c r="BH105" t="s" s="148">
        <f>IF(AO105="","",$W105*AO105)</f>
      </c>
      <c r="BI105" t="s" s="148">
        <f>IF(AP105="","",$W105*AP105)</f>
      </c>
      <c r="BJ105" t="s" s="148">
        <f>IF(AQ105="","",$W105*AQ105)</f>
      </c>
      <c r="BK105" t="s" s="148">
        <f>IF(AR105="","",$W105*AR105)</f>
      </c>
      <c r="BL105" t="s" s="148">
        <f>IF(AS105="","",$W105*AS105)</f>
      </c>
      <c r="BM105" t="s" s="148">
        <f>IF(AT105="","",$W105*AT105)</f>
      </c>
      <c r="BN105" t="s" s="148">
        <f>IF(AU105="","",$W105*AU105)</f>
      </c>
      <c r="BO105" t="s" s="148">
        <f>IF(AV105="","",$W105*AV105)</f>
      </c>
      <c r="BP105" s="147">
        <f>IF(AW105="","",$W105*AW105)</f>
        <v>0</v>
      </c>
    </row>
    <row r="106" ht="39.6" customHeight="1">
      <c r="A106" t="s" s="359">
        <v>356</v>
      </c>
      <c r="B106" t="s" s="179">
        <v>75</v>
      </c>
      <c r="C106" t="s" s="179">
        <v>76</v>
      </c>
      <c r="D106" t="s" s="318">
        <v>77</v>
      </c>
      <c r="E106" t="s" s="319">
        <v>78</v>
      </c>
      <c r="F106" t="s" s="179">
        <v>189</v>
      </c>
      <c r="G106" t="s" s="180">
        <v>80</v>
      </c>
      <c r="H106" t="s" s="181">
        <v>81</v>
      </c>
      <c r="I106" t="s" s="182">
        <v>82</v>
      </c>
      <c r="J106" t="s" s="183">
        <v>83</v>
      </c>
      <c r="K106" t="s" s="184">
        <v>84</v>
      </c>
      <c r="L106" t="s" s="185">
        <v>85</v>
      </c>
      <c r="M106" t="s" s="186">
        <v>86</v>
      </c>
      <c r="N106" t="s" s="187">
        <v>87</v>
      </c>
      <c r="O106" t="s" s="188">
        <v>88</v>
      </c>
      <c r="P106" t="s" s="189">
        <v>89</v>
      </c>
      <c r="Q106" t="s" s="190">
        <v>90</v>
      </c>
      <c r="R106" t="s" s="343">
        <v>222</v>
      </c>
      <c r="S106" t="s" s="191">
        <v>91</v>
      </c>
      <c r="T106" t="s" s="107">
        <v>223</v>
      </c>
      <c r="U106" t="s" s="318">
        <v>92</v>
      </c>
      <c r="V106" t="s" s="116">
        <v>12</v>
      </c>
      <c r="W106" t="s" s="222">
        <v>93</v>
      </c>
      <c r="X106" t="s" s="82">
        <v>190</v>
      </c>
      <c r="Y106" t="s" s="82">
        <v>191</v>
      </c>
      <c r="Z106" t="s" s="82">
        <v>192</v>
      </c>
      <c r="AA106" t="s" s="82">
        <v>193</v>
      </c>
      <c r="AB106" t="s" s="82">
        <v>98</v>
      </c>
      <c r="AC106" t="s" s="82">
        <v>194</v>
      </c>
      <c r="AD106" t="s" s="83">
        <v>195</v>
      </c>
      <c r="AE106" s="360"/>
      <c r="AF106" t="s" s="120">
        <v>101</v>
      </c>
      <c r="AG106" t="s" s="120">
        <v>102</v>
      </c>
      <c r="AH106" t="s" s="120">
        <v>103</v>
      </c>
      <c r="AI106" t="s" s="120">
        <v>104</v>
      </c>
      <c r="AJ106" t="s" s="120">
        <v>105</v>
      </c>
      <c r="AK106" t="s" s="120">
        <v>106</v>
      </c>
      <c r="AL106" t="s" s="120">
        <v>107</v>
      </c>
      <c r="AM106" t="s" s="120">
        <v>108</v>
      </c>
      <c r="AN106" t="s" s="120">
        <v>224</v>
      </c>
      <c r="AO106" t="s" s="120">
        <v>109</v>
      </c>
      <c r="AP106" t="s" s="120">
        <v>225</v>
      </c>
      <c r="AQ106" t="s" s="120">
        <v>226</v>
      </c>
      <c r="AR106" t="s" s="120">
        <v>227</v>
      </c>
      <c r="AS106" t="s" s="120">
        <v>228</v>
      </c>
      <c r="AT106" t="s" s="120">
        <v>229</v>
      </c>
      <c r="AU106" t="s" s="120">
        <v>230</v>
      </c>
      <c r="AV106" t="s" s="120">
        <v>55</v>
      </c>
      <c r="AW106" t="s" s="120">
        <v>58</v>
      </c>
      <c r="AX106" s="121"/>
      <c r="AY106" t="s" s="120">
        <v>101</v>
      </c>
      <c r="AZ106" t="s" s="120">
        <v>102</v>
      </c>
      <c r="BA106" t="s" s="120">
        <v>103</v>
      </c>
      <c r="BB106" t="s" s="120">
        <v>104</v>
      </c>
      <c r="BC106" t="s" s="120">
        <v>105</v>
      </c>
      <c r="BD106" t="s" s="120">
        <v>106</v>
      </c>
      <c r="BE106" t="s" s="120">
        <v>107</v>
      </c>
      <c r="BF106" t="s" s="120">
        <v>108</v>
      </c>
      <c r="BG106" t="s" s="120">
        <v>224</v>
      </c>
      <c r="BH106" t="s" s="120">
        <v>109</v>
      </c>
      <c r="BI106" t="s" s="120">
        <v>225</v>
      </c>
      <c r="BJ106" t="s" s="120">
        <v>226</v>
      </c>
      <c r="BK106" t="s" s="120">
        <v>227</v>
      </c>
      <c r="BL106" t="s" s="120">
        <v>228</v>
      </c>
      <c r="BM106" t="s" s="120">
        <v>229</v>
      </c>
      <c r="BN106" t="s" s="120">
        <v>230</v>
      </c>
      <c r="BO106" t="s" s="120">
        <v>55</v>
      </c>
      <c r="BP106" t="s" s="120">
        <v>58</v>
      </c>
    </row>
    <row r="107" ht="21" customHeight="1">
      <c r="A107" t="s" s="193">
        <v>357</v>
      </c>
      <c r="B107" t="s" s="194">
        <v>63</v>
      </c>
      <c r="C107" s="346"/>
      <c r="D107" t="s" s="347">
        <v>358</v>
      </c>
      <c r="E107" s="361">
        <v>20</v>
      </c>
      <c r="F107" s="326">
        <v>80</v>
      </c>
      <c r="G107" s="198">
        <v>0</v>
      </c>
      <c r="H107" s="199">
        <v>0</v>
      </c>
      <c r="I107" s="200">
        <v>0</v>
      </c>
      <c r="J107" s="201">
        <v>0</v>
      </c>
      <c r="K107" s="202">
        <v>0</v>
      </c>
      <c r="L107" s="203">
        <v>0</v>
      </c>
      <c r="M107" s="204">
        <v>0</v>
      </c>
      <c r="N107" s="205">
        <v>0</v>
      </c>
      <c r="O107" s="206">
        <v>0</v>
      </c>
      <c r="P107" s="259">
        <v>0</v>
      </c>
      <c r="Q107" s="208">
        <v>0</v>
      </c>
      <c r="R107" s="349">
        <v>0</v>
      </c>
      <c r="S107" s="209">
        <v>0</v>
      </c>
      <c r="T107" s="328">
        <v>0</v>
      </c>
      <c r="U107" s="350">
        <f>SUM(G107:T107)*F107</f>
        <v>0</v>
      </c>
      <c r="V107" s="48">
        <f>SUM(G107:T107)*E107</f>
        <v>0</v>
      </c>
      <c r="W107" s="210">
        <f>SUM(G107:T107)</f>
        <v>0</v>
      </c>
      <c r="X107" s="212"/>
      <c r="Y107" s="210">
        <f>$W107*20</f>
        <v>0</v>
      </c>
      <c r="Z107" s="212"/>
      <c r="AA107" s="212"/>
      <c r="AB107" s="212"/>
      <c r="AC107" s="212"/>
      <c r="AD107" s="212"/>
      <c r="AE107" s="219"/>
      <c r="AF107" s="93">
        <v>20</v>
      </c>
      <c r="AG107" s="147">
        <v>0</v>
      </c>
      <c r="AH107" s="146"/>
      <c r="AI107" s="146"/>
      <c r="AJ107" s="146"/>
      <c r="AK107" s="146"/>
      <c r="AL107" s="146"/>
      <c r="AM107" s="146"/>
      <c r="AN107" s="146"/>
      <c r="AO107" s="146"/>
      <c r="AP107" s="146"/>
      <c r="AQ107" s="146"/>
      <c r="AR107" s="146"/>
      <c r="AS107" s="146"/>
      <c r="AT107" s="146"/>
      <c r="AU107" s="146"/>
      <c r="AV107" s="146"/>
      <c r="AW107" s="146"/>
      <c r="AX107" s="121"/>
      <c r="AY107" s="147">
        <f>IF(AF107="","",$W107*AF107)</f>
        <v>0</v>
      </c>
      <c r="AZ107" s="147">
        <f>IF(AG107="","",$W107*AG107)</f>
        <v>0</v>
      </c>
      <c r="BA107" t="s" s="148">
        <f>IF(AH107="","",$W107*AH107)</f>
      </c>
      <c r="BB107" t="s" s="148">
        <f>IF(AI107="","",$W107*AI107)</f>
      </c>
      <c r="BC107" t="s" s="148">
        <f>IF(AJ107="","",$W107*AJ107)</f>
      </c>
      <c r="BD107" t="s" s="148">
        <f>IF(AK107="","",$W107*AK107)</f>
      </c>
      <c r="BE107" t="s" s="148">
        <f>IF(AL107="","",$W107*AL107)</f>
      </c>
      <c r="BF107" t="s" s="148">
        <f>IF(AM107="","",$W107*AM107)</f>
      </c>
      <c r="BG107" t="s" s="148">
        <f>IF(AN107="","",$W107*AN107)</f>
      </c>
      <c r="BH107" t="s" s="148">
        <f>IF(AO107="","",$W107*AO107)</f>
      </c>
      <c r="BI107" t="s" s="148">
        <f>IF(AP107="","",$W107*AP107)</f>
      </c>
      <c r="BJ107" t="s" s="148">
        <f>IF(AQ107="","",$W107*AQ107)</f>
      </c>
      <c r="BK107" t="s" s="148">
        <f>IF(AR107="","",$W107*AR107)</f>
      </c>
      <c r="BL107" t="s" s="148">
        <f>IF(AS107="","",$W107*AS107)</f>
      </c>
      <c r="BM107" t="s" s="148">
        <f>IF(AT107="","",$W107*AT107)</f>
      </c>
      <c r="BN107" t="s" s="148">
        <f>IF(AU107="","",$W107*AU107)</f>
      </c>
      <c r="BO107" t="s" s="148">
        <f>IF(AV107="","",$W107*AV107)</f>
      </c>
      <c r="BP107" t="s" s="148">
        <f>IF(AW107="","",$W107*AW107)</f>
      </c>
    </row>
    <row r="108" ht="21" customHeight="1">
      <c r="A108" t="s" s="153">
        <v>359</v>
      </c>
      <c r="B108" t="s" s="126">
        <v>205</v>
      </c>
      <c r="C108" s="354"/>
      <c r="D108" t="s" s="355">
        <v>112</v>
      </c>
      <c r="E108" s="129">
        <v>15</v>
      </c>
      <c r="F108" s="330">
        <v>80</v>
      </c>
      <c r="G108" s="131">
        <v>1</v>
      </c>
      <c r="H108" s="132">
        <v>0</v>
      </c>
      <c r="I108" s="133">
        <v>0</v>
      </c>
      <c r="J108" s="134">
        <v>0</v>
      </c>
      <c r="K108" s="135">
        <v>0</v>
      </c>
      <c r="L108" s="136">
        <v>0</v>
      </c>
      <c r="M108" s="137">
        <v>0</v>
      </c>
      <c r="N108" s="138">
        <v>0</v>
      </c>
      <c r="O108" s="139">
        <v>0</v>
      </c>
      <c r="P108" s="140">
        <v>0</v>
      </c>
      <c r="Q108" s="141">
        <v>0</v>
      </c>
      <c r="R108" s="327">
        <v>0</v>
      </c>
      <c r="S108" s="142">
        <v>0</v>
      </c>
      <c r="T108" s="328">
        <v>0</v>
      </c>
      <c r="U108" s="47">
        <f>SUM(G108:T108)*F108</f>
        <v>80</v>
      </c>
      <c r="V108" s="48">
        <f>SUM(G108:T108)*E108</f>
        <v>15</v>
      </c>
      <c r="W108" s="145">
        <f>SUM(G108:T108)</f>
        <v>1</v>
      </c>
      <c r="X108" s="146"/>
      <c r="Y108" s="145">
        <f>$W108*15</f>
        <v>15</v>
      </c>
      <c r="Z108" s="146"/>
      <c r="AA108" s="146"/>
      <c r="AB108" s="146"/>
      <c r="AC108" s="146"/>
      <c r="AD108" s="146"/>
      <c r="AE108" s="219"/>
      <c r="AF108" s="93">
        <v>8</v>
      </c>
      <c r="AG108" s="147">
        <v>7</v>
      </c>
      <c r="AH108" s="146"/>
      <c r="AI108" s="146"/>
      <c r="AJ108" s="146"/>
      <c r="AK108" s="146"/>
      <c r="AL108" s="146"/>
      <c r="AM108" s="146"/>
      <c r="AN108" s="146"/>
      <c r="AO108" s="146"/>
      <c r="AP108" s="146"/>
      <c r="AQ108" s="146"/>
      <c r="AR108" s="146"/>
      <c r="AS108" s="146"/>
      <c r="AT108" s="146"/>
      <c r="AU108" s="146"/>
      <c r="AV108" s="146"/>
      <c r="AW108" s="146"/>
      <c r="AX108" s="121"/>
      <c r="AY108" s="147">
        <f>IF(AF108="","",$W108*AF108)</f>
        <v>8</v>
      </c>
      <c r="AZ108" s="147">
        <f>IF(AG108="","",$W108*AG108)</f>
        <v>7</v>
      </c>
      <c r="BA108" t="s" s="148">
        <f>IF(AH108="","",$W108*AH108)</f>
      </c>
      <c r="BB108" t="s" s="148">
        <f>IF(AI108="","",$W108*AI108)</f>
      </c>
      <c r="BC108" t="s" s="148">
        <f>IF(AJ108="","",$W108*AJ108)</f>
      </c>
      <c r="BD108" t="s" s="148">
        <f>IF(AK108="","",$W108*AK108)</f>
      </c>
      <c r="BE108" t="s" s="148">
        <f>IF(AL108="","",$W108*AL108)</f>
      </c>
      <c r="BF108" t="s" s="148">
        <f>IF(AM108="","",$W108*AM108)</f>
      </c>
      <c r="BG108" t="s" s="148">
        <f>IF(AN108="","",$W108*AN108)</f>
      </c>
      <c r="BH108" t="s" s="148">
        <f>IF(AO108="","",$W108*AO108)</f>
      </c>
      <c r="BI108" t="s" s="148">
        <f>IF(AP108="","",$W108*AP108)</f>
      </c>
      <c r="BJ108" t="s" s="148">
        <f>IF(AQ108="","",$W108*AQ108)</f>
      </c>
      <c r="BK108" t="s" s="148">
        <f>IF(AR108="","",$W108*AR108)</f>
      </c>
      <c r="BL108" t="s" s="148">
        <f>IF(AS108="","",$W108*AS108)</f>
      </c>
      <c r="BM108" t="s" s="148">
        <f>IF(AT108="","",$W108*AT108)</f>
      </c>
      <c r="BN108" t="s" s="148">
        <f>IF(AU108="","",$W108*AU108)</f>
      </c>
      <c r="BO108" t="s" s="148">
        <f>IF(AV108="","",$W108*AV108)</f>
      </c>
      <c r="BP108" t="s" s="148">
        <f>IF(AW108="","",$W108*AW108)</f>
      </c>
    </row>
    <row r="109" ht="21" customHeight="1">
      <c r="A109" t="s" s="153">
        <v>360</v>
      </c>
      <c r="B109" t="s" s="126">
        <v>64</v>
      </c>
      <c r="C109" s="354"/>
      <c r="D109" t="s" s="355">
        <v>134</v>
      </c>
      <c r="E109" s="129">
        <v>10</v>
      </c>
      <c r="F109" s="330">
        <v>80</v>
      </c>
      <c r="G109" s="131">
        <v>1</v>
      </c>
      <c r="H109" s="132">
        <v>0</v>
      </c>
      <c r="I109" s="133">
        <v>0</v>
      </c>
      <c r="J109" s="134">
        <v>0</v>
      </c>
      <c r="K109" s="135">
        <v>0</v>
      </c>
      <c r="L109" s="136">
        <v>0</v>
      </c>
      <c r="M109" s="137">
        <v>0</v>
      </c>
      <c r="N109" s="138">
        <v>0</v>
      </c>
      <c r="O109" s="139">
        <v>0</v>
      </c>
      <c r="P109" s="140">
        <v>0</v>
      </c>
      <c r="Q109" s="141">
        <v>0</v>
      </c>
      <c r="R109" s="327">
        <v>0</v>
      </c>
      <c r="S109" s="142">
        <v>0</v>
      </c>
      <c r="T109" s="328">
        <v>0</v>
      </c>
      <c r="U109" s="47">
        <f>SUM(G109:T109)*F109</f>
        <v>80</v>
      </c>
      <c r="V109" s="48">
        <f>SUM(G109:T109)*E109</f>
        <v>10</v>
      </c>
      <c r="W109" s="145">
        <f>SUM(G109:T109)</f>
        <v>1</v>
      </c>
      <c r="X109" s="146"/>
      <c r="Y109" s="146"/>
      <c r="Z109" s="145">
        <f>$W109*10</f>
        <v>10</v>
      </c>
      <c r="AA109" s="146"/>
      <c r="AB109" s="146"/>
      <c r="AC109" s="146"/>
      <c r="AD109" s="146"/>
      <c r="AE109" s="219"/>
      <c r="AF109" s="93">
        <v>4</v>
      </c>
      <c r="AG109" s="147">
        <v>6</v>
      </c>
      <c r="AH109" s="146"/>
      <c r="AI109" s="146"/>
      <c r="AJ109" s="146"/>
      <c r="AK109" s="146"/>
      <c r="AL109" s="146"/>
      <c r="AM109" s="146"/>
      <c r="AN109" s="146"/>
      <c r="AO109" s="146"/>
      <c r="AP109" s="146"/>
      <c r="AQ109" s="146"/>
      <c r="AR109" s="146"/>
      <c r="AS109" s="146"/>
      <c r="AT109" s="146"/>
      <c r="AU109" s="146"/>
      <c r="AV109" s="146"/>
      <c r="AW109" s="147">
        <v>10</v>
      </c>
      <c r="AX109" s="121"/>
      <c r="AY109" s="147">
        <f>IF(AF109="","",$W109*AF109)</f>
        <v>4</v>
      </c>
      <c r="AZ109" s="147">
        <f>IF(AG109="","",$W109*AG109)</f>
        <v>6</v>
      </c>
      <c r="BA109" t="s" s="148">
        <f>IF(AH109="","",$W109*AH109)</f>
      </c>
      <c r="BB109" t="s" s="148">
        <f>IF(AI109="","",$W109*AI109)</f>
      </c>
      <c r="BC109" t="s" s="148">
        <f>IF(AJ109="","",$W109*AJ109)</f>
      </c>
      <c r="BD109" t="s" s="148">
        <f>IF(AK109="","",$W109*AK109)</f>
      </c>
      <c r="BE109" t="s" s="148">
        <f>IF(AL109="","",$W109*AL109)</f>
      </c>
      <c r="BF109" t="s" s="148">
        <f>IF(AM109="","",$W109*AM109)</f>
      </c>
      <c r="BG109" t="s" s="148">
        <f>IF(AN109="","",$W109*AN109)</f>
      </c>
      <c r="BH109" t="s" s="148">
        <f>IF(AO109="","",$W109*AO109)</f>
      </c>
      <c r="BI109" t="s" s="148">
        <f>IF(AP109="","",$W109*AP109)</f>
      </c>
      <c r="BJ109" t="s" s="148">
        <f>IF(AQ109="","",$W109*AQ109)</f>
      </c>
      <c r="BK109" t="s" s="148">
        <f>IF(AR109="","",$W109*AR109)</f>
      </c>
      <c r="BL109" t="s" s="148">
        <f>IF(AS109="","",$W109*AS109)</f>
      </c>
      <c r="BM109" t="s" s="148">
        <f>IF(AT109="","",$W109*AT109)</f>
      </c>
      <c r="BN109" t="s" s="148">
        <f>IF(AU109="","",$W109*AU109)</f>
      </c>
      <c r="BO109" t="s" s="148">
        <f>IF(AV109="","",$W109*AV109)</f>
      </c>
      <c r="BP109" s="147">
        <f>IF(AW109="","",$W109*AW109)</f>
        <v>10</v>
      </c>
    </row>
    <row r="110" ht="21" customHeight="1">
      <c r="A110" t="s" s="153">
        <v>361</v>
      </c>
      <c r="B110" t="s" s="126">
        <v>294</v>
      </c>
      <c r="C110" s="354"/>
      <c r="D110" t="s" s="355">
        <v>134</v>
      </c>
      <c r="E110" s="129">
        <v>10</v>
      </c>
      <c r="F110" s="330">
        <v>82.5</v>
      </c>
      <c r="G110" s="131">
        <v>0</v>
      </c>
      <c r="H110" s="132">
        <v>0</v>
      </c>
      <c r="I110" s="133">
        <v>0</v>
      </c>
      <c r="J110" s="134">
        <v>1</v>
      </c>
      <c r="K110" s="135">
        <v>0</v>
      </c>
      <c r="L110" s="136">
        <v>0</v>
      </c>
      <c r="M110" s="137">
        <v>0</v>
      </c>
      <c r="N110" s="138">
        <v>0</v>
      </c>
      <c r="O110" s="139">
        <v>0</v>
      </c>
      <c r="P110" s="140">
        <v>0</v>
      </c>
      <c r="Q110" s="141">
        <v>0</v>
      </c>
      <c r="R110" s="327">
        <v>0</v>
      </c>
      <c r="S110" s="142">
        <v>0</v>
      </c>
      <c r="T110" s="328">
        <v>0</v>
      </c>
      <c r="U110" s="47">
        <f>SUM(G110:T110)*F110</f>
        <v>82.5</v>
      </c>
      <c r="V110" s="48">
        <f>SUM(G110:T110)*E110</f>
        <v>10</v>
      </c>
      <c r="W110" s="145">
        <f>SUM(G110:T110)</f>
        <v>1</v>
      </c>
      <c r="X110" s="146"/>
      <c r="Y110" s="146"/>
      <c r="Z110" s="145">
        <f>$W110*10</f>
        <v>10</v>
      </c>
      <c r="AA110" s="146"/>
      <c r="AB110" s="146"/>
      <c r="AC110" s="146"/>
      <c r="AD110" s="146"/>
      <c r="AE110" s="219"/>
      <c r="AF110" s="146"/>
      <c r="AG110" s="147">
        <v>6</v>
      </c>
      <c r="AH110" s="147">
        <v>4</v>
      </c>
      <c r="AI110" s="146"/>
      <c r="AJ110" s="146"/>
      <c r="AK110" s="146"/>
      <c r="AL110" s="146"/>
      <c r="AM110" s="146"/>
      <c r="AN110" s="146"/>
      <c r="AO110" s="146"/>
      <c r="AP110" s="146"/>
      <c r="AQ110" s="146"/>
      <c r="AR110" s="146"/>
      <c r="AS110" s="146"/>
      <c r="AT110" s="146"/>
      <c r="AU110" s="146"/>
      <c r="AV110" s="146"/>
      <c r="AW110" s="147">
        <v>10</v>
      </c>
      <c r="AX110" s="121"/>
      <c r="AY110" t="s" s="148">
        <f>IF(AF110="","",$W110*AF110)</f>
      </c>
      <c r="AZ110" s="147">
        <f>IF(AG110="","",$W110*AG110)</f>
        <v>6</v>
      </c>
      <c r="BA110" s="147">
        <f>IF(AH110="","",$W110*AH110)</f>
        <v>4</v>
      </c>
      <c r="BB110" t="s" s="148">
        <f>IF(AI110="","",$W110*AI110)</f>
      </c>
      <c r="BC110" t="s" s="148">
        <f>IF(AJ110="","",$W110*AJ110)</f>
      </c>
      <c r="BD110" t="s" s="148">
        <f>IF(AK110="","",$W110*AK110)</f>
      </c>
      <c r="BE110" t="s" s="148">
        <f>IF(AL110="","",$W110*AL110)</f>
      </c>
      <c r="BF110" t="s" s="148">
        <f>IF(AM110="","",$W110*AM110)</f>
      </c>
      <c r="BG110" t="s" s="148">
        <f>IF(AN110="","",$W110*AN110)</f>
      </c>
      <c r="BH110" t="s" s="148">
        <f>IF(AO110="","",$W110*AO110)</f>
      </c>
      <c r="BI110" t="s" s="148">
        <f>IF(AP110="","",$W110*AP110)</f>
      </c>
      <c r="BJ110" t="s" s="148">
        <f>IF(AQ110="","",$W110*AQ110)</f>
      </c>
      <c r="BK110" t="s" s="148">
        <f>IF(AR110="","",$W110*AR110)</f>
      </c>
      <c r="BL110" t="s" s="148">
        <f>IF(AS110="","",$W110*AS110)</f>
      </c>
      <c r="BM110" t="s" s="148">
        <f>IF(AT110="","",$W110*AT110)</f>
      </c>
      <c r="BN110" t="s" s="148">
        <f>IF(AU110="","",$W110*AU110)</f>
      </c>
      <c r="BO110" t="s" s="148">
        <f>IF(AV110="","",$W110*AV110)</f>
      </c>
      <c r="BP110" s="147">
        <f>IF(AW110="","",$W110*AW110)</f>
        <v>10</v>
      </c>
    </row>
    <row r="111" ht="21" customHeight="1">
      <c r="A111" t="s" s="153">
        <v>362</v>
      </c>
      <c r="B111" t="s" s="126">
        <v>294</v>
      </c>
      <c r="C111" s="354"/>
      <c r="D111" t="s" s="355">
        <v>363</v>
      </c>
      <c r="E111" s="129">
        <v>10</v>
      </c>
      <c r="F111" s="330">
        <v>87.5</v>
      </c>
      <c r="G111" s="131">
        <v>0</v>
      </c>
      <c r="H111" s="132">
        <v>0</v>
      </c>
      <c r="I111" s="133">
        <v>0</v>
      </c>
      <c r="J111" s="134">
        <v>0</v>
      </c>
      <c r="K111" s="135">
        <v>1</v>
      </c>
      <c r="L111" s="136">
        <v>0</v>
      </c>
      <c r="M111" s="137">
        <v>0</v>
      </c>
      <c r="N111" s="138">
        <v>0</v>
      </c>
      <c r="O111" s="139">
        <v>0</v>
      </c>
      <c r="P111" s="140">
        <v>0</v>
      </c>
      <c r="Q111" s="141">
        <v>0</v>
      </c>
      <c r="R111" s="327">
        <v>0</v>
      </c>
      <c r="S111" s="142">
        <v>0</v>
      </c>
      <c r="T111" s="328">
        <v>0</v>
      </c>
      <c r="U111" s="47">
        <f>SUM(G111:T111)*F111</f>
        <v>87.5</v>
      </c>
      <c r="V111" s="48">
        <f>SUM(G111:T111)*E111</f>
        <v>10</v>
      </c>
      <c r="W111" s="145">
        <f>SUM(G111:T111)</f>
        <v>1</v>
      </c>
      <c r="X111" s="146"/>
      <c r="Y111" s="146"/>
      <c r="Z111" s="145">
        <f>$W111*10</f>
        <v>10</v>
      </c>
      <c r="AA111" s="146"/>
      <c r="AB111" s="146"/>
      <c r="AC111" s="146"/>
      <c r="AD111" s="146"/>
      <c r="AE111" s="219"/>
      <c r="AF111" s="93">
        <v>10</v>
      </c>
      <c r="AG111" s="146"/>
      <c r="AH111" s="146"/>
      <c r="AI111" s="146"/>
      <c r="AJ111" s="146"/>
      <c r="AK111" s="146"/>
      <c r="AL111" s="146"/>
      <c r="AM111" s="146"/>
      <c r="AN111" s="146"/>
      <c r="AO111" s="146"/>
      <c r="AP111" s="146"/>
      <c r="AQ111" s="146"/>
      <c r="AR111" s="146"/>
      <c r="AS111" s="146"/>
      <c r="AT111" s="146"/>
      <c r="AU111" s="146"/>
      <c r="AV111" s="146"/>
      <c r="AW111" s="147">
        <v>10</v>
      </c>
      <c r="AX111" s="121"/>
      <c r="AY111" s="147">
        <f>IF(AF111="","",$W111*AF111)</f>
        <v>10</v>
      </c>
      <c r="AZ111" t="s" s="148">
        <f>IF(AG111="","",$W111*AG111)</f>
      </c>
      <c r="BA111" t="s" s="148">
        <f>IF(AH111="","",$W111*AH111)</f>
      </c>
      <c r="BB111" t="s" s="148">
        <f>IF(AI111="","",$W111*AI111)</f>
      </c>
      <c r="BC111" t="s" s="148">
        <f>IF(AJ111="","",$W111*AJ111)</f>
      </c>
      <c r="BD111" t="s" s="148">
        <f>IF(AK111="","",$W111*AK111)</f>
      </c>
      <c r="BE111" t="s" s="148">
        <f>IF(AL111="","",$W111*AL111)</f>
      </c>
      <c r="BF111" t="s" s="148">
        <f>IF(AM111="","",$W111*AM111)</f>
      </c>
      <c r="BG111" t="s" s="148">
        <f>IF(AN111="","",$W111*AN111)</f>
      </c>
      <c r="BH111" t="s" s="148">
        <f>IF(AO111="","",$W111*AO111)</f>
      </c>
      <c r="BI111" t="s" s="148">
        <f>IF(AP111="","",$W111*AP111)</f>
      </c>
      <c r="BJ111" t="s" s="148">
        <f>IF(AQ111="","",$W111*AQ111)</f>
      </c>
      <c r="BK111" t="s" s="148">
        <f>IF(AR111="","",$W111*AR111)</f>
      </c>
      <c r="BL111" t="s" s="148">
        <f>IF(AS111="","",$W111*AS111)</f>
      </c>
      <c r="BM111" t="s" s="148">
        <f>IF(AT111="","",$W111*AT111)</f>
      </c>
      <c r="BN111" t="s" s="148">
        <f>IF(AU111="","",$W111*AU111)</f>
      </c>
      <c r="BO111" t="s" s="148">
        <f>IF(AV111="","",$W111*AV111)</f>
      </c>
      <c r="BP111" s="147">
        <f>IF(AW111="","",$W111*AW111)</f>
        <v>10</v>
      </c>
    </row>
    <row r="112" ht="21" customHeight="1">
      <c r="A112" t="s" s="153">
        <v>364</v>
      </c>
      <c r="B112" t="s" s="126">
        <v>294</v>
      </c>
      <c r="C112" s="354"/>
      <c r="D112" t="s" s="355">
        <v>363</v>
      </c>
      <c r="E112" s="129">
        <v>10</v>
      </c>
      <c r="F112" s="330">
        <v>87.5</v>
      </c>
      <c r="G112" s="131">
        <v>0</v>
      </c>
      <c r="H112" s="132">
        <v>0</v>
      </c>
      <c r="I112" s="133">
        <v>0</v>
      </c>
      <c r="J112" s="134">
        <v>0</v>
      </c>
      <c r="K112" s="135">
        <v>0</v>
      </c>
      <c r="L112" s="136">
        <v>1</v>
      </c>
      <c r="M112" s="137">
        <v>0</v>
      </c>
      <c r="N112" s="138">
        <v>0</v>
      </c>
      <c r="O112" s="139">
        <v>0</v>
      </c>
      <c r="P112" s="140">
        <v>0</v>
      </c>
      <c r="Q112" s="141">
        <v>0</v>
      </c>
      <c r="R112" s="327">
        <v>0</v>
      </c>
      <c r="S112" s="142">
        <v>0</v>
      </c>
      <c r="T112" s="328">
        <v>0</v>
      </c>
      <c r="U112" s="47">
        <f>SUM(G112:T112)*F112</f>
        <v>87.5</v>
      </c>
      <c r="V112" s="48">
        <f>SUM(G112:T112)*E112</f>
        <v>10</v>
      </c>
      <c r="W112" s="145">
        <f>SUM(G112:T112)</f>
        <v>1</v>
      </c>
      <c r="X112" s="146"/>
      <c r="Y112" s="146"/>
      <c r="Z112" s="145">
        <f>$W112*10</f>
        <v>10</v>
      </c>
      <c r="AA112" s="146"/>
      <c r="AB112" s="146"/>
      <c r="AC112" s="146"/>
      <c r="AD112" s="146"/>
      <c r="AE112" s="219"/>
      <c r="AF112" s="146"/>
      <c r="AG112" s="147">
        <v>9</v>
      </c>
      <c r="AH112" s="147">
        <v>1</v>
      </c>
      <c r="AI112" s="146"/>
      <c r="AJ112" s="146"/>
      <c r="AK112" s="146"/>
      <c r="AL112" s="146"/>
      <c r="AM112" s="146"/>
      <c r="AN112" s="146"/>
      <c r="AO112" s="146"/>
      <c r="AP112" s="146"/>
      <c r="AQ112" s="146"/>
      <c r="AR112" s="146"/>
      <c r="AS112" s="146"/>
      <c r="AT112" s="146"/>
      <c r="AU112" s="146"/>
      <c r="AV112" s="146"/>
      <c r="AW112" s="147">
        <v>10</v>
      </c>
      <c r="AX112" s="121"/>
      <c r="AY112" t="s" s="148">
        <f>IF(AF112="","",$W112*AF112)</f>
      </c>
      <c r="AZ112" s="147">
        <f>IF(AG112="","",$W112*AG112)</f>
        <v>9</v>
      </c>
      <c r="BA112" s="147">
        <f>IF(AH112="","",$W112*AH112)</f>
        <v>1</v>
      </c>
      <c r="BB112" t="s" s="148">
        <f>IF(AI112="","",$W112*AI112)</f>
      </c>
      <c r="BC112" t="s" s="148">
        <f>IF(AJ112="","",$W112*AJ112)</f>
      </c>
      <c r="BD112" t="s" s="148">
        <f>IF(AK112="","",$W112*AK112)</f>
      </c>
      <c r="BE112" t="s" s="148">
        <f>IF(AL112="","",$W112*AL112)</f>
      </c>
      <c r="BF112" t="s" s="148">
        <f>IF(AM112="","",$W112*AM112)</f>
      </c>
      <c r="BG112" t="s" s="148">
        <f>IF(AN112="","",$W112*AN112)</f>
      </c>
      <c r="BH112" t="s" s="148">
        <f>IF(AO112="","",$W112*AO112)</f>
      </c>
      <c r="BI112" t="s" s="148">
        <f>IF(AP112="","",$W112*AP112)</f>
      </c>
      <c r="BJ112" t="s" s="148">
        <f>IF(AQ112="","",$W112*AQ112)</f>
      </c>
      <c r="BK112" t="s" s="148">
        <f>IF(AR112="","",$W112*AR112)</f>
      </c>
      <c r="BL112" t="s" s="148">
        <f>IF(AS112="","",$W112*AS112)</f>
      </c>
      <c r="BM112" t="s" s="148">
        <f>IF(AT112="","",$W112*AT112)</f>
      </c>
      <c r="BN112" t="s" s="148">
        <f>IF(AU112="","",$W112*AU112)</f>
      </c>
      <c r="BO112" t="s" s="148">
        <f>IF(AV112="","",$W112*AV112)</f>
      </c>
      <c r="BP112" s="147">
        <f>IF(AW112="","",$W112*AW112)</f>
        <v>10</v>
      </c>
    </row>
    <row r="113" ht="21" customHeight="1">
      <c r="A113" t="s" s="153">
        <v>365</v>
      </c>
      <c r="B113" t="s" s="126">
        <v>294</v>
      </c>
      <c r="C113" s="354"/>
      <c r="D113" t="s" s="355">
        <v>134</v>
      </c>
      <c r="E113" s="129">
        <v>10</v>
      </c>
      <c r="F113" s="330">
        <v>87.5</v>
      </c>
      <c r="G113" s="131">
        <v>0</v>
      </c>
      <c r="H113" s="132">
        <v>0</v>
      </c>
      <c r="I113" s="133">
        <v>0</v>
      </c>
      <c r="J113" s="134">
        <v>0</v>
      </c>
      <c r="K113" s="135">
        <v>0</v>
      </c>
      <c r="L113" s="136">
        <v>0</v>
      </c>
      <c r="M113" s="137">
        <v>0</v>
      </c>
      <c r="N113" s="138">
        <v>0</v>
      </c>
      <c r="O113" s="139">
        <v>0</v>
      </c>
      <c r="P113" s="140">
        <v>0</v>
      </c>
      <c r="Q113" s="141">
        <v>0</v>
      </c>
      <c r="R113" s="327">
        <v>0</v>
      </c>
      <c r="S113" s="142">
        <v>0</v>
      </c>
      <c r="T113" s="328">
        <v>0</v>
      </c>
      <c r="U113" s="47">
        <f>SUM(G113:T113)*F113</f>
        <v>0</v>
      </c>
      <c r="V113" s="48">
        <f>SUM(G113:T113)*E113</f>
        <v>0</v>
      </c>
      <c r="W113" s="145">
        <f>SUM(G113:T113)</f>
        <v>0</v>
      </c>
      <c r="X113" s="146"/>
      <c r="Y113" s="146"/>
      <c r="Z113" s="145">
        <f>$W113*10</f>
        <v>0</v>
      </c>
      <c r="AA113" s="146"/>
      <c r="AB113" s="146"/>
      <c r="AC113" s="146"/>
      <c r="AD113" s="146"/>
      <c r="AE113" s="219"/>
      <c r="AF113" s="146"/>
      <c r="AG113" s="147">
        <v>8</v>
      </c>
      <c r="AH113" s="147">
        <v>2</v>
      </c>
      <c r="AI113" s="146"/>
      <c r="AJ113" s="146"/>
      <c r="AK113" s="146"/>
      <c r="AL113" s="146"/>
      <c r="AM113" s="146"/>
      <c r="AN113" s="146"/>
      <c r="AO113" s="146"/>
      <c r="AP113" s="146"/>
      <c r="AQ113" s="146"/>
      <c r="AR113" s="146"/>
      <c r="AS113" s="146"/>
      <c r="AT113" s="146"/>
      <c r="AU113" s="146"/>
      <c r="AV113" s="146"/>
      <c r="AW113" s="147">
        <v>10</v>
      </c>
      <c r="AX113" s="121"/>
      <c r="AY113" t="s" s="148">
        <f>IF(AF113="","",$W113*AF113)</f>
      </c>
      <c r="AZ113" s="147">
        <f>IF(AG113="","",$W113*AG113)</f>
        <v>0</v>
      </c>
      <c r="BA113" s="147">
        <f>IF(AH113="","",$W113*AH113)</f>
        <v>0</v>
      </c>
      <c r="BB113" t="s" s="148">
        <f>IF(AI113="","",$W113*AI113)</f>
      </c>
      <c r="BC113" t="s" s="148">
        <f>IF(AJ113="","",$W113*AJ113)</f>
      </c>
      <c r="BD113" t="s" s="148">
        <f>IF(AK113="","",$W113*AK113)</f>
      </c>
      <c r="BE113" t="s" s="148">
        <f>IF(AL113="","",$W113*AL113)</f>
      </c>
      <c r="BF113" t="s" s="148">
        <f>IF(AM113="","",$W113*AM113)</f>
      </c>
      <c r="BG113" t="s" s="148">
        <f>IF(AN113="","",$W113*AN113)</f>
      </c>
      <c r="BH113" t="s" s="148">
        <f>IF(AO113="","",$W113*AO113)</f>
      </c>
      <c r="BI113" t="s" s="148">
        <f>IF(AP113="","",$W113*AP113)</f>
      </c>
      <c r="BJ113" t="s" s="148">
        <f>IF(AQ113="","",$W113*AQ113)</f>
      </c>
      <c r="BK113" t="s" s="148">
        <f>IF(AR113="","",$W113*AR113)</f>
      </c>
      <c r="BL113" t="s" s="148">
        <f>IF(AS113="","",$W113*AS113)</f>
      </c>
      <c r="BM113" t="s" s="148">
        <f>IF(AT113="","",$W113*AT113)</f>
      </c>
      <c r="BN113" t="s" s="148">
        <f>IF(AU113="","",$W113*AU113)</f>
      </c>
      <c r="BO113" t="s" s="148">
        <f>IF(AV113="","",$W113*AV113)</f>
      </c>
      <c r="BP113" s="147">
        <f>IF(AW113="","",$W113*AW113)</f>
        <v>0</v>
      </c>
    </row>
    <row r="114" ht="21" customHeight="1">
      <c r="A114" t="s" s="153">
        <v>366</v>
      </c>
      <c r="B114" t="s" s="126">
        <v>294</v>
      </c>
      <c r="C114" s="354"/>
      <c r="D114" t="s" s="355">
        <v>367</v>
      </c>
      <c r="E114" s="129">
        <v>10</v>
      </c>
      <c r="F114" s="330">
        <v>87.5</v>
      </c>
      <c r="G114" s="131">
        <v>0</v>
      </c>
      <c r="H114" s="132">
        <v>0</v>
      </c>
      <c r="I114" s="133">
        <v>0</v>
      </c>
      <c r="J114" s="134">
        <v>0</v>
      </c>
      <c r="K114" s="135">
        <v>0</v>
      </c>
      <c r="L114" s="136">
        <v>0</v>
      </c>
      <c r="M114" s="137">
        <v>1</v>
      </c>
      <c r="N114" s="138">
        <v>0</v>
      </c>
      <c r="O114" s="139">
        <v>0</v>
      </c>
      <c r="P114" s="140">
        <v>0</v>
      </c>
      <c r="Q114" s="141">
        <v>0</v>
      </c>
      <c r="R114" s="327">
        <v>0</v>
      </c>
      <c r="S114" s="142">
        <v>0</v>
      </c>
      <c r="T114" s="328">
        <v>0</v>
      </c>
      <c r="U114" s="47">
        <f>SUM(G114:T114)*F114</f>
        <v>87.5</v>
      </c>
      <c r="V114" s="48">
        <f>SUM(G114:T114)*E114</f>
        <v>10</v>
      </c>
      <c r="W114" s="145">
        <f>SUM(G114:T114)</f>
        <v>1</v>
      </c>
      <c r="X114" s="146"/>
      <c r="Y114" s="146"/>
      <c r="Z114" s="145">
        <f>$W114*10</f>
        <v>10</v>
      </c>
      <c r="AA114" s="146"/>
      <c r="AB114" s="146"/>
      <c r="AC114" s="146"/>
      <c r="AD114" s="146"/>
      <c r="AE114" s="219"/>
      <c r="AF114" s="146"/>
      <c r="AG114" s="147">
        <v>7</v>
      </c>
      <c r="AH114" s="147">
        <v>3</v>
      </c>
      <c r="AI114" s="146"/>
      <c r="AJ114" s="146"/>
      <c r="AK114" s="146"/>
      <c r="AL114" s="146"/>
      <c r="AM114" s="146"/>
      <c r="AN114" s="146"/>
      <c r="AO114" s="146"/>
      <c r="AP114" s="146"/>
      <c r="AQ114" s="146"/>
      <c r="AR114" s="146"/>
      <c r="AS114" s="146"/>
      <c r="AT114" s="146"/>
      <c r="AU114" s="146"/>
      <c r="AV114" s="146"/>
      <c r="AW114" s="147">
        <v>10</v>
      </c>
      <c r="AX114" s="121"/>
      <c r="AY114" t="s" s="148">
        <f>IF(AF114="","",$W114*AF114)</f>
      </c>
      <c r="AZ114" s="147">
        <f>IF(AG114="","",$W114*AG114)</f>
        <v>7</v>
      </c>
      <c r="BA114" s="147">
        <f>IF(AH114="","",$W114*AH114)</f>
        <v>3</v>
      </c>
      <c r="BB114" t="s" s="148">
        <f>IF(AI114="","",$W114*AI114)</f>
      </c>
      <c r="BC114" t="s" s="148">
        <f>IF(AJ114="","",$W114*AJ114)</f>
      </c>
      <c r="BD114" t="s" s="148">
        <f>IF(AK114="","",$W114*AK114)</f>
      </c>
      <c r="BE114" t="s" s="148">
        <f>IF(AL114="","",$W114*AL114)</f>
      </c>
      <c r="BF114" t="s" s="148">
        <f>IF(AM114="","",$W114*AM114)</f>
      </c>
      <c r="BG114" t="s" s="148">
        <f>IF(AN114="","",$W114*AN114)</f>
      </c>
      <c r="BH114" t="s" s="148">
        <f>IF(AO114="","",$W114*AO114)</f>
      </c>
      <c r="BI114" t="s" s="148">
        <f>IF(AP114="","",$W114*AP114)</f>
      </c>
      <c r="BJ114" t="s" s="148">
        <f>IF(AQ114="","",$W114*AQ114)</f>
      </c>
      <c r="BK114" t="s" s="148">
        <f>IF(AR114="","",$W114*AR114)</f>
      </c>
      <c r="BL114" t="s" s="148">
        <f>IF(AS114="","",$W114*AS114)</f>
      </c>
      <c r="BM114" t="s" s="148">
        <f>IF(AT114="","",$W114*AT114)</f>
      </c>
      <c r="BN114" t="s" s="148">
        <f>IF(AU114="","",$W114*AU114)</f>
      </c>
      <c r="BO114" t="s" s="148">
        <f>IF(AV114="","",$W114*AV114)</f>
      </c>
      <c r="BP114" s="147">
        <f>IF(AW114="","",$W114*AW114)</f>
        <v>10</v>
      </c>
    </row>
    <row r="115" ht="21" customHeight="1">
      <c r="A115" t="s" s="153">
        <v>368</v>
      </c>
      <c r="B115" t="s" s="126">
        <v>65</v>
      </c>
      <c r="C115" s="354"/>
      <c r="D115" t="s" s="355">
        <v>123</v>
      </c>
      <c r="E115" s="129">
        <v>10</v>
      </c>
      <c r="F115" s="330">
        <v>110</v>
      </c>
      <c r="G115" s="131">
        <v>1</v>
      </c>
      <c r="H115" s="132">
        <v>0</v>
      </c>
      <c r="I115" s="133">
        <v>0</v>
      </c>
      <c r="J115" s="134">
        <v>0</v>
      </c>
      <c r="K115" s="135">
        <v>0</v>
      </c>
      <c r="L115" s="136">
        <v>0</v>
      </c>
      <c r="M115" s="137">
        <v>0</v>
      </c>
      <c r="N115" s="138">
        <v>0</v>
      </c>
      <c r="O115" s="139">
        <v>0</v>
      </c>
      <c r="P115" s="140">
        <v>0</v>
      </c>
      <c r="Q115" s="141">
        <v>0</v>
      </c>
      <c r="R115" s="327">
        <v>0</v>
      </c>
      <c r="S115" s="142">
        <v>0</v>
      </c>
      <c r="T115" s="328">
        <v>0</v>
      </c>
      <c r="U115" s="47">
        <f>SUM(G115:T115)*F115</f>
        <v>110</v>
      </c>
      <c r="V115" s="48">
        <f>SUM(G115:T115)*E115</f>
        <v>10</v>
      </c>
      <c r="W115" s="145">
        <f>SUM(G115:T115)</f>
        <v>1</v>
      </c>
      <c r="X115" s="146"/>
      <c r="Y115" s="146"/>
      <c r="Z115" s="146"/>
      <c r="AA115" s="145">
        <f>$W115*10</f>
        <v>10</v>
      </c>
      <c r="AB115" s="146"/>
      <c r="AC115" s="146"/>
      <c r="AD115" s="146"/>
      <c r="AE115" s="219"/>
      <c r="AF115" s="146"/>
      <c r="AG115" s="147">
        <v>4</v>
      </c>
      <c r="AH115" s="147">
        <v>6</v>
      </c>
      <c r="AI115" s="146"/>
      <c r="AJ115" s="146"/>
      <c r="AK115" s="146"/>
      <c r="AL115" s="146"/>
      <c r="AM115" s="146"/>
      <c r="AN115" s="146"/>
      <c r="AO115" s="146"/>
      <c r="AP115" s="146"/>
      <c r="AQ115" s="146"/>
      <c r="AR115" s="146"/>
      <c r="AS115" s="146"/>
      <c r="AT115" s="146"/>
      <c r="AU115" s="146"/>
      <c r="AV115" s="146"/>
      <c r="AW115" s="147">
        <v>10</v>
      </c>
      <c r="AX115" s="121"/>
      <c r="AY115" t="s" s="148">
        <f>IF(AF115="","",$W115*AF115)</f>
      </c>
      <c r="AZ115" s="147">
        <f>IF(AG115="","",$W115*AG115)</f>
        <v>4</v>
      </c>
      <c r="BA115" s="147">
        <f>IF(AH115="","",$W115*AH115)</f>
        <v>6</v>
      </c>
      <c r="BB115" t="s" s="148">
        <f>IF(AI115="","",$W115*AI115)</f>
      </c>
      <c r="BC115" t="s" s="148">
        <f>IF(AJ115="","",$W115*AJ115)</f>
      </c>
      <c r="BD115" t="s" s="148">
        <f>IF(AK115="","",$W115*AK115)</f>
      </c>
      <c r="BE115" t="s" s="148">
        <f>IF(AL115="","",$W115*AL115)</f>
      </c>
      <c r="BF115" t="s" s="148">
        <f>IF(AM115="","",$W115*AM115)</f>
      </c>
      <c r="BG115" t="s" s="148">
        <f>IF(AN115="","",$W115*AN115)</f>
      </c>
      <c r="BH115" t="s" s="148">
        <f>IF(AO115="","",$W115*AO115)</f>
      </c>
      <c r="BI115" t="s" s="148">
        <f>IF(AP115="","",$W115*AP115)</f>
      </c>
      <c r="BJ115" t="s" s="148">
        <f>IF(AQ115="","",$W115*AQ115)</f>
      </c>
      <c r="BK115" t="s" s="148">
        <f>IF(AR115="","",$W115*AR115)</f>
      </c>
      <c r="BL115" t="s" s="148">
        <f>IF(AS115="","",$W115*AS115)</f>
      </c>
      <c r="BM115" t="s" s="148">
        <f>IF(AT115="","",$W115*AT115)</f>
      </c>
      <c r="BN115" t="s" s="148">
        <f>IF(AU115="","",$W115*AU115)</f>
      </c>
      <c r="BO115" t="s" s="148">
        <f>IF(AV115="","",$W115*AV115)</f>
      </c>
      <c r="BP115" s="147">
        <f>IF(AW115="","",$W115*AW115)</f>
        <v>10</v>
      </c>
    </row>
    <row r="116" ht="21" customHeight="1">
      <c r="A116" t="s" s="153">
        <v>369</v>
      </c>
      <c r="B116" t="s" s="126">
        <v>65</v>
      </c>
      <c r="C116" s="354"/>
      <c r="D116" t="s" s="355">
        <v>123</v>
      </c>
      <c r="E116" s="129">
        <v>10</v>
      </c>
      <c r="F116" s="330">
        <v>120</v>
      </c>
      <c r="G116" s="131">
        <v>0</v>
      </c>
      <c r="H116" s="132">
        <v>0</v>
      </c>
      <c r="I116" s="133">
        <v>0</v>
      </c>
      <c r="J116" s="134">
        <v>1</v>
      </c>
      <c r="K116" s="135">
        <v>0</v>
      </c>
      <c r="L116" s="136">
        <v>0</v>
      </c>
      <c r="M116" s="137">
        <v>0</v>
      </c>
      <c r="N116" s="138">
        <v>0</v>
      </c>
      <c r="O116" s="139">
        <v>0</v>
      </c>
      <c r="P116" s="140">
        <v>1</v>
      </c>
      <c r="Q116" s="141">
        <v>0</v>
      </c>
      <c r="R116" s="327">
        <v>0</v>
      </c>
      <c r="S116" s="142">
        <v>0</v>
      </c>
      <c r="T116" s="328">
        <v>0</v>
      </c>
      <c r="U116" s="47">
        <f>SUM(G116:T116)*F116</f>
        <v>240</v>
      </c>
      <c r="V116" s="48">
        <f>SUM(G116:T116)*E116</f>
        <v>20</v>
      </c>
      <c r="W116" s="145">
        <f>SUM(G116:T116)</f>
        <v>2</v>
      </c>
      <c r="X116" s="146"/>
      <c r="Y116" s="146"/>
      <c r="Z116" s="146"/>
      <c r="AA116" s="145">
        <f>$W116*10</f>
        <v>20</v>
      </c>
      <c r="AB116" s="146"/>
      <c r="AC116" s="146"/>
      <c r="AD116" s="146"/>
      <c r="AE116" s="219"/>
      <c r="AF116" s="93">
        <v>1</v>
      </c>
      <c r="AG116" s="147">
        <v>9</v>
      </c>
      <c r="AH116" s="146"/>
      <c r="AI116" s="146"/>
      <c r="AJ116" s="146"/>
      <c r="AK116" s="146"/>
      <c r="AL116" s="146"/>
      <c r="AM116" s="146"/>
      <c r="AN116" s="146"/>
      <c r="AO116" s="146"/>
      <c r="AP116" s="146"/>
      <c r="AQ116" s="146"/>
      <c r="AR116" s="146"/>
      <c r="AS116" s="146"/>
      <c r="AT116" s="146"/>
      <c r="AU116" s="146"/>
      <c r="AV116" s="146"/>
      <c r="AW116" s="147">
        <v>10</v>
      </c>
      <c r="AX116" s="121"/>
      <c r="AY116" s="147">
        <f>IF(AF116="","",$W116*AF116)</f>
        <v>2</v>
      </c>
      <c r="AZ116" s="147">
        <f>IF(AG116="","",$W116*AG116)</f>
        <v>18</v>
      </c>
      <c r="BA116" t="s" s="148">
        <f>IF(AH116="","",$W116*AH116)</f>
      </c>
      <c r="BB116" t="s" s="148">
        <f>IF(AI116="","",$W116*AI116)</f>
      </c>
      <c r="BC116" t="s" s="148">
        <f>IF(AJ116="","",$W116*AJ116)</f>
      </c>
      <c r="BD116" t="s" s="148">
        <f>IF(AK116="","",$W116*AK116)</f>
      </c>
      <c r="BE116" t="s" s="148">
        <f>IF(AL116="","",$W116*AL116)</f>
      </c>
      <c r="BF116" t="s" s="148">
        <f>IF(AM116="","",$W116*AM116)</f>
      </c>
      <c r="BG116" t="s" s="148">
        <f>IF(AN116="","",$W116*AN116)</f>
      </c>
      <c r="BH116" t="s" s="148">
        <f>IF(AO116="","",$W116*AO116)</f>
      </c>
      <c r="BI116" t="s" s="148">
        <f>IF(AP116="","",$W116*AP116)</f>
      </c>
      <c r="BJ116" t="s" s="148">
        <f>IF(AQ116="","",$W116*AQ116)</f>
      </c>
      <c r="BK116" t="s" s="148">
        <f>IF(AR116="","",$W116*AR116)</f>
      </c>
      <c r="BL116" t="s" s="148">
        <f>IF(AS116="","",$W116*AS116)</f>
      </c>
      <c r="BM116" t="s" s="148">
        <f>IF(AT116="","",$W116*AT116)</f>
      </c>
      <c r="BN116" t="s" s="148">
        <f>IF(AU116="","",$W116*AU116)</f>
      </c>
      <c r="BO116" t="s" s="148">
        <f>IF(AV116="","",$W116*AV116)</f>
      </c>
      <c r="BP116" s="147">
        <f>IF(AW116="","",$W116*AW116)</f>
        <v>20</v>
      </c>
    </row>
    <row r="117" ht="21" customHeight="1">
      <c r="A117" t="s" s="153">
        <v>370</v>
      </c>
      <c r="B117" t="s" s="126">
        <v>64</v>
      </c>
      <c r="C117" s="354"/>
      <c r="D117" t="s" s="355">
        <v>134</v>
      </c>
      <c r="E117" s="129">
        <v>5</v>
      </c>
      <c r="F117" s="330">
        <v>87.5</v>
      </c>
      <c r="G117" s="131">
        <v>0</v>
      </c>
      <c r="H117" s="132">
        <v>0</v>
      </c>
      <c r="I117" s="133">
        <v>0</v>
      </c>
      <c r="J117" s="134">
        <v>0</v>
      </c>
      <c r="K117" s="135">
        <v>0</v>
      </c>
      <c r="L117" s="136">
        <v>0</v>
      </c>
      <c r="M117" s="137">
        <v>0</v>
      </c>
      <c r="N117" s="138">
        <v>0</v>
      </c>
      <c r="O117" s="139">
        <v>0</v>
      </c>
      <c r="P117" s="140">
        <v>0</v>
      </c>
      <c r="Q117" s="141">
        <v>0</v>
      </c>
      <c r="R117" s="327">
        <v>0</v>
      </c>
      <c r="S117" s="142">
        <v>0</v>
      </c>
      <c r="T117" s="328">
        <v>0</v>
      </c>
      <c r="U117" s="47">
        <f>SUM(G117:T117)*F117</f>
        <v>0</v>
      </c>
      <c r="V117" s="48">
        <f>SUM(G117:T117)*E117</f>
        <v>0</v>
      </c>
      <c r="W117" s="145">
        <f>SUM(G117:T117)</f>
        <v>0</v>
      </c>
      <c r="X117" s="146"/>
      <c r="Y117" s="146"/>
      <c r="Z117" s="145">
        <f>$W117*10</f>
        <v>0</v>
      </c>
      <c r="AA117" s="146"/>
      <c r="AB117" s="146"/>
      <c r="AC117" s="146"/>
      <c r="AD117" s="146"/>
      <c r="AE117" s="219"/>
      <c r="AF117" s="93">
        <v>1</v>
      </c>
      <c r="AG117" s="147">
        <v>4</v>
      </c>
      <c r="AH117" s="146"/>
      <c r="AI117" s="146"/>
      <c r="AJ117" s="146"/>
      <c r="AK117" s="146"/>
      <c r="AL117" s="146"/>
      <c r="AM117" s="146"/>
      <c r="AN117" s="146"/>
      <c r="AO117" s="146"/>
      <c r="AP117" s="146"/>
      <c r="AQ117" s="146"/>
      <c r="AR117" s="146"/>
      <c r="AS117" s="146"/>
      <c r="AT117" s="146"/>
      <c r="AU117" s="146"/>
      <c r="AV117" s="146"/>
      <c r="AW117" s="147">
        <v>5</v>
      </c>
      <c r="AX117" s="121"/>
      <c r="AY117" s="147">
        <f>IF(AF117="","",$W117*AF117)</f>
        <v>0</v>
      </c>
      <c r="AZ117" s="147">
        <f>IF(AG117="","",$W117*AG117)</f>
        <v>0</v>
      </c>
      <c r="BA117" t="s" s="148">
        <f>IF(AH117="","",$W117*AH117)</f>
      </c>
      <c r="BB117" t="s" s="148">
        <f>IF(AI117="","",$W117*AI117)</f>
      </c>
      <c r="BC117" t="s" s="148">
        <f>IF(AJ117="","",$W117*AJ117)</f>
      </c>
      <c r="BD117" t="s" s="148">
        <f>IF(AK117="","",$W117*AK117)</f>
      </c>
      <c r="BE117" t="s" s="148">
        <f>IF(AL117="","",$W117*AL117)</f>
      </c>
      <c r="BF117" t="s" s="148">
        <f>IF(AM117="","",$W117*AM117)</f>
      </c>
      <c r="BG117" t="s" s="148">
        <f>IF(AN117="","",$W117*AN117)</f>
      </c>
      <c r="BH117" t="s" s="148">
        <f>IF(AO117="","",$W117*AO117)</f>
      </c>
      <c r="BI117" t="s" s="148">
        <f>IF(AP117="","",$W117*AP117)</f>
      </c>
      <c r="BJ117" t="s" s="148">
        <f>IF(AQ117="","",$W117*AQ117)</f>
      </c>
      <c r="BK117" t="s" s="148">
        <f>IF(AR117="","",$W117*AR117)</f>
      </c>
      <c r="BL117" t="s" s="148">
        <f>IF(AS117="","",$W117*AS117)</f>
      </c>
      <c r="BM117" t="s" s="148">
        <f>IF(AT117="","",$W117*AT117)</f>
      </c>
      <c r="BN117" t="s" s="148">
        <f>IF(AU117="","",$W117*AU117)</f>
      </c>
      <c r="BO117" t="s" s="148">
        <f>IF(AV117="","",$W117*AV117)</f>
      </c>
      <c r="BP117" s="147">
        <f>IF(AW117="","",$W117*AW117)</f>
        <v>0</v>
      </c>
    </row>
    <row r="118" ht="21" customHeight="1">
      <c r="A118" t="s" s="153">
        <v>371</v>
      </c>
      <c r="B118" t="s" s="126">
        <v>64</v>
      </c>
      <c r="C118" s="354"/>
      <c r="D118" t="s" s="355">
        <v>112</v>
      </c>
      <c r="E118" s="129">
        <v>10</v>
      </c>
      <c r="F118" s="330">
        <v>87.5</v>
      </c>
      <c r="G118" s="131">
        <v>0</v>
      </c>
      <c r="H118" s="132">
        <v>0</v>
      </c>
      <c r="I118" s="133">
        <v>0</v>
      </c>
      <c r="J118" s="134">
        <v>0</v>
      </c>
      <c r="K118" s="135">
        <v>0</v>
      </c>
      <c r="L118" s="136">
        <v>0</v>
      </c>
      <c r="M118" s="137">
        <v>0</v>
      </c>
      <c r="N118" s="138">
        <v>0</v>
      </c>
      <c r="O118" s="139">
        <v>1</v>
      </c>
      <c r="P118" s="140">
        <v>0</v>
      </c>
      <c r="Q118" s="141">
        <v>0</v>
      </c>
      <c r="R118" s="327">
        <v>0</v>
      </c>
      <c r="S118" s="142">
        <v>0</v>
      </c>
      <c r="T118" s="328">
        <v>0</v>
      </c>
      <c r="U118" s="47">
        <f>SUM(G118:T118)*F118</f>
        <v>87.5</v>
      </c>
      <c r="V118" s="48">
        <f>SUM(G118:T118)*E118</f>
        <v>10</v>
      </c>
      <c r="W118" s="145">
        <f>SUM(G118:T118)</f>
        <v>1</v>
      </c>
      <c r="X118" s="146"/>
      <c r="Y118" s="146"/>
      <c r="Z118" s="145">
        <f>$W118*10</f>
        <v>10</v>
      </c>
      <c r="AA118" s="146"/>
      <c r="AB118" s="146"/>
      <c r="AC118" s="146"/>
      <c r="AD118" s="146"/>
      <c r="AE118" s="219"/>
      <c r="AF118" s="93">
        <v>10</v>
      </c>
      <c r="AG118" s="146"/>
      <c r="AH118" s="146"/>
      <c r="AI118" s="146"/>
      <c r="AJ118" s="146"/>
      <c r="AK118" s="146"/>
      <c r="AL118" s="146"/>
      <c r="AM118" s="146"/>
      <c r="AN118" s="146"/>
      <c r="AO118" s="146"/>
      <c r="AP118" s="146"/>
      <c r="AQ118" s="146"/>
      <c r="AR118" s="146"/>
      <c r="AS118" s="146"/>
      <c r="AT118" s="146"/>
      <c r="AU118" s="146"/>
      <c r="AV118" s="146"/>
      <c r="AW118" s="147">
        <v>10</v>
      </c>
      <c r="AX118" s="121"/>
      <c r="AY118" s="147">
        <f>IF(AF118="","",$W118*AF118)</f>
        <v>10</v>
      </c>
      <c r="AZ118" t="s" s="148">
        <f>IF(AG118="","",$W118*AG118)</f>
      </c>
      <c r="BA118" t="s" s="148">
        <f>IF(AH118="","",$W118*AH118)</f>
      </c>
      <c r="BB118" t="s" s="148">
        <f>IF(AI118="","",$W118*AI118)</f>
      </c>
      <c r="BC118" t="s" s="148">
        <f>IF(AJ118="","",$W118*AJ118)</f>
      </c>
      <c r="BD118" t="s" s="148">
        <f>IF(AK118="","",$W118*AK118)</f>
      </c>
      <c r="BE118" t="s" s="148">
        <f>IF(AL118="","",$W118*AL118)</f>
      </c>
      <c r="BF118" t="s" s="148">
        <f>IF(AM118="","",$W118*AM118)</f>
      </c>
      <c r="BG118" t="s" s="148">
        <f>IF(AN118="","",$W118*AN118)</f>
      </c>
      <c r="BH118" t="s" s="148">
        <f>IF(AO118="","",$W118*AO118)</f>
      </c>
      <c r="BI118" t="s" s="148">
        <f>IF(AP118="","",$W118*AP118)</f>
      </c>
      <c r="BJ118" t="s" s="148">
        <f>IF(AQ118="","",$W118*AQ118)</f>
      </c>
      <c r="BK118" t="s" s="148">
        <f>IF(AR118="","",$W118*AR118)</f>
      </c>
      <c r="BL118" t="s" s="148">
        <f>IF(AS118="","",$W118*AS118)</f>
      </c>
      <c r="BM118" t="s" s="148">
        <f>IF(AT118="","",$W118*AT118)</f>
      </c>
      <c r="BN118" t="s" s="148">
        <f>IF(AU118="","",$W118*AU118)</f>
      </c>
      <c r="BO118" t="s" s="148">
        <f>IF(AV118="","",$W118*AV118)</f>
      </c>
      <c r="BP118" s="147">
        <f>IF(AW118="","",$W118*AW118)</f>
        <v>10</v>
      </c>
    </row>
    <row r="119" ht="21" customHeight="1">
      <c r="A119" t="s" s="153">
        <v>372</v>
      </c>
      <c r="B119" t="s" s="126">
        <v>65</v>
      </c>
      <c r="C119" s="354"/>
      <c r="D119" t="s" s="355">
        <v>112</v>
      </c>
      <c r="E119" s="129">
        <v>10</v>
      </c>
      <c r="F119" s="330">
        <v>115</v>
      </c>
      <c r="G119" s="131">
        <v>0</v>
      </c>
      <c r="H119" s="132">
        <v>0</v>
      </c>
      <c r="I119" s="133">
        <v>0</v>
      </c>
      <c r="J119" s="134">
        <v>0</v>
      </c>
      <c r="K119" s="135">
        <v>0</v>
      </c>
      <c r="L119" s="136">
        <v>0</v>
      </c>
      <c r="M119" s="137">
        <v>0</v>
      </c>
      <c r="N119" s="138">
        <v>0</v>
      </c>
      <c r="O119" s="139">
        <v>0</v>
      </c>
      <c r="P119" s="140">
        <v>1</v>
      </c>
      <c r="Q119" s="141">
        <v>0</v>
      </c>
      <c r="R119" s="327">
        <v>0</v>
      </c>
      <c r="S119" s="142">
        <v>0</v>
      </c>
      <c r="T119" s="328">
        <v>0</v>
      </c>
      <c r="U119" s="47">
        <f>SUM(G119:T119)*F119</f>
        <v>115</v>
      </c>
      <c r="V119" s="48">
        <f>SUM(G119:T119)*E119</f>
        <v>10</v>
      </c>
      <c r="W119" s="145">
        <f>SUM(G119:T119)</f>
        <v>1</v>
      </c>
      <c r="X119" s="146"/>
      <c r="Y119" s="146"/>
      <c r="Z119" s="146"/>
      <c r="AA119" s="145">
        <f>$W119*10</f>
        <v>10</v>
      </c>
      <c r="AB119" s="146"/>
      <c r="AC119" s="146"/>
      <c r="AD119" s="146"/>
      <c r="AE119" s="219"/>
      <c r="AF119" s="146"/>
      <c r="AG119" s="147">
        <v>10</v>
      </c>
      <c r="AH119" s="146"/>
      <c r="AI119" s="146"/>
      <c r="AJ119" s="146"/>
      <c r="AK119" s="146"/>
      <c r="AL119" s="146"/>
      <c r="AM119" s="146"/>
      <c r="AN119" s="146"/>
      <c r="AO119" s="146"/>
      <c r="AP119" s="146"/>
      <c r="AQ119" s="146"/>
      <c r="AR119" s="146"/>
      <c r="AS119" s="146"/>
      <c r="AT119" s="146"/>
      <c r="AU119" s="146"/>
      <c r="AV119" s="146"/>
      <c r="AW119" s="147">
        <v>15</v>
      </c>
      <c r="AX119" s="121"/>
      <c r="AY119" t="s" s="148">
        <f>IF(AF119="","",$W119*AF119)</f>
      </c>
      <c r="AZ119" s="147">
        <f>IF(AG119="","",$W119*AG119)</f>
        <v>10</v>
      </c>
      <c r="BA119" t="s" s="148">
        <f>IF(AH119="","",$W119*AH119)</f>
      </c>
      <c r="BB119" t="s" s="148">
        <f>IF(AI119="","",$W119*AI119)</f>
      </c>
      <c r="BC119" t="s" s="148">
        <f>IF(AJ119="","",$W119*AJ119)</f>
      </c>
      <c r="BD119" t="s" s="148">
        <f>IF(AK119="","",$W119*AK119)</f>
      </c>
      <c r="BE119" t="s" s="148">
        <f>IF(AL119="","",$W119*AL119)</f>
      </c>
      <c r="BF119" t="s" s="148">
        <f>IF(AM119="","",$W119*AM119)</f>
      </c>
      <c r="BG119" t="s" s="148">
        <f>IF(AN119="","",$W119*AN119)</f>
      </c>
      <c r="BH119" t="s" s="148">
        <f>IF(AO119="","",$W119*AO119)</f>
      </c>
      <c r="BI119" t="s" s="148">
        <f>IF(AP119="","",$W119*AP119)</f>
      </c>
      <c r="BJ119" t="s" s="148">
        <f>IF(AQ119="","",$W119*AQ119)</f>
      </c>
      <c r="BK119" t="s" s="148">
        <f>IF(AR119="","",$W119*AR119)</f>
      </c>
      <c r="BL119" t="s" s="148">
        <f>IF(AS119="","",$W119*AS119)</f>
      </c>
      <c r="BM119" t="s" s="148">
        <f>IF(AT119="","",$W119*AT119)</f>
      </c>
      <c r="BN119" t="s" s="148">
        <f>IF(AU119="","",$W119*AU119)</f>
      </c>
      <c r="BO119" t="s" s="148">
        <f>IF(AV119="","",$W119*AV119)</f>
      </c>
      <c r="BP119" s="147">
        <f>IF(AW119="","",$W119*AW119)</f>
        <v>15</v>
      </c>
    </row>
    <row r="120" ht="21" customHeight="1">
      <c r="A120" t="s" s="153">
        <v>373</v>
      </c>
      <c r="B120" t="s" s="126">
        <v>66</v>
      </c>
      <c r="C120" s="354"/>
      <c r="D120" t="s" s="355">
        <v>112</v>
      </c>
      <c r="E120" s="129">
        <v>5</v>
      </c>
      <c r="F120" s="330">
        <v>110</v>
      </c>
      <c r="G120" s="131">
        <v>1</v>
      </c>
      <c r="H120" s="132">
        <v>0</v>
      </c>
      <c r="I120" s="133">
        <v>0</v>
      </c>
      <c r="J120" s="134">
        <v>0</v>
      </c>
      <c r="K120" s="135">
        <v>0</v>
      </c>
      <c r="L120" s="136">
        <v>0</v>
      </c>
      <c r="M120" s="137">
        <v>0</v>
      </c>
      <c r="N120" s="138">
        <v>0</v>
      </c>
      <c r="O120" s="139">
        <v>0</v>
      </c>
      <c r="P120" s="140">
        <v>0</v>
      </c>
      <c r="Q120" s="141">
        <v>0</v>
      </c>
      <c r="R120" s="327">
        <v>0</v>
      </c>
      <c r="S120" s="142">
        <v>0</v>
      </c>
      <c r="T120" s="328">
        <v>0</v>
      </c>
      <c r="U120" s="47">
        <f>SUM(G120:T120)*F120</f>
        <v>110</v>
      </c>
      <c r="V120" s="48">
        <f>SUM(G120:T120)*E120</f>
        <v>5</v>
      </c>
      <c r="W120" s="145">
        <f>SUM(G120:T120)</f>
        <v>1</v>
      </c>
      <c r="X120" s="146"/>
      <c r="Y120" s="146"/>
      <c r="Z120" s="146"/>
      <c r="AA120" s="146"/>
      <c r="AB120" s="145">
        <f>$W120*1</f>
        <v>1</v>
      </c>
      <c r="AC120" s="146"/>
      <c r="AD120" s="146"/>
      <c r="AE120" s="219"/>
      <c r="AF120" s="146"/>
      <c r="AG120" s="147">
        <v>5</v>
      </c>
      <c r="AH120" s="146"/>
      <c r="AI120" s="146"/>
      <c r="AJ120" s="146"/>
      <c r="AK120" s="146"/>
      <c r="AL120" s="146"/>
      <c r="AM120" s="146"/>
      <c r="AN120" s="146"/>
      <c r="AO120" s="146"/>
      <c r="AP120" s="146"/>
      <c r="AQ120" s="146"/>
      <c r="AR120" s="146"/>
      <c r="AS120" s="146"/>
      <c r="AT120" s="146"/>
      <c r="AU120" s="146"/>
      <c r="AV120" s="146"/>
      <c r="AW120" s="147">
        <v>18</v>
      </c>
      <c r="AX120" s="121"/>
      <c r="AY120" t="s" s="148">
        <f>IF(AF120="","",$W120*AF120)</f>
      </c>
      <c r="AZ120" s="147">
        <f>IF(AG120="","",$W120*AG120)</f>
        <v>5</v>
      </c>
      <c r="BA120" t="s" s="148">
        <f>IF(AH120="","",$W120*AH120)</f>
      </c>
      <c r="BB120" t="s" s="148">
        <f>IF(AI120="","",$W120*AI120)</f>
      </c>
      <c r="BC120" t="s" s="148">
        <f>IF(AJ120="","",$W120*AJ120)</f>
      </c>
      <c r="BD120" t="s" s="148">
        <f>IF(AK120="","",$W120*AK120)</f>
      </c>
      <c r="BE120" t="s" s="148">
        <f>IF(AL120="","",$W120*AL120)</f>
      </c>
      <c r="BF120" t="s" s="148">
        <f>IF(AM120="","",$W120*AM120)</f>
      </c>
      <c r="BG120" t="s" s="148">
        <f>IF(AN120="","",$W120*AN120)</f>
      </c>
      <c r="BH120" t="s" s="148">
        <f>IF(AO120="","",$W120*AO120)</f>
      </c>
      <c r="BI120" t="s" s="148">
        <f>IF(AP120="","",$W120*AP120)</f>
      </c>
      <c r="BJ120" t="s" s="148">
        <f>IF(AQ120="","",$W120*AQ120)</f>
      </c>
      <c r="BK120" t="s" s="148">
        <f>IF(AR120="","",$W120*AR120)</f>
      </c>
      <c r="BL120" t="s" s="148">
        <f>IF(AS120="","",$W120*AS120)</f>
      </c>
      <c r="BM120" t="s" s="148">
        <f>IF(AT120="","",$W120*AT120)</f>
      </c>
      <c r="BN120" t="s" s="148">
        <f>IF(AU120="","",$W120*AU120)</f>
      </c>
      <c r="BO120" t="s" s="148">
        <f>IF(AV120="","",$W120*AV120)</f>
      </c>
      <c r="BP120" s="147">
        <f>IF(AW120="","",$W120*AW120)</f>
        <v>18</v>
      </c>
    </row>
    <row r="121" ht="21" customHeight="1">
      <c r="A121" t="s" s="153">
        <v>374</v>
      </c>
      <c r="B121" t="s" s="126">
        <v>66</v>
      </c>
      <c r="C121" s="354"/>
      <c r="D121" t="s" s="355">
        <v>112</v>
      </c>
      <c r="E121" s="129">
        <v>5</v>
      </c>
      <c r="F121" s="330">
        <v>90</v>
      </c>
      <c r="G121" s="131">
        <v>0</v>
      </c>
      <c r="H121" s="132">
        <v>0</v>
      </c>
      <c r="I121" s="133">
        <v>0</v>
      </c>
      <c r="J121" s="134">
        <v>0</v>
      </c>
      <c r="K121" s="135">
        <v>0</v>
      </c>
      <c r="L121" s="136">
        <v>0</v>
      </c>
      <c r="M121" s="137">
        <v>0</v>
      </c>
      <c r="N121" s="138">
        <v>0</v>
      </c>
      <c r="O121" s="139">
        <v>0</v>
      </c>
      <c r="P121" s="140">
        <v>0</v>
      </c>
      <c r="Q121" s="141">
        <v>0</v>
      </c>
      <c r="R121" s="327">
        <v>0</v>
      </c>
      <c r="S121" s="142">
        <v>0</v>
      </c>
      <c r="T121" s="328">
        <v>0</v>
      </c>
      <c r="U121" s="47">
        <f>SUM(G121:T121)*F121</f>
        <v>0</v>
      </c>
      <c r="V121" s="48">
        <f>SUM(G121:T121)*E121</f>
        <v>0</v>
      </c>
      <c r="W121" s="145">
        <f>SUM(G121:T121)</f>
        <v>0</v>
      </c>
      <c r="X121" s="146"/>
      <c r="Y121" s="146"/>
      <c r="Z121" s="146"/>
      <c r="AA121" s="146"/>
      <c r="AB121" s="145">
        <f>$W121*1</f>
        <v>0</v>
      </c>
      <c r="AC121" s="146"/>
      <c r="AD121" s="146"/>
      <c r="AE121" s="219"/>
      <c r="AF121" s="146"/>
      <c r="AG121" s="146"/>
      <c r="AH121" s="147">
        <v>5</v>
      </c>
      <c r="AI121" s="146"/>
      <c r="AJ121" s="146"/>
      <c r="AK121" s="146"/>
      <c r="AL121" s="146"/>
      <c r="AM121" s="146"/>
      <c r="AN121" s="146"/>
      <c r="AO121" s="146"/>
      <c r="AP121" s="146"/>
      <c r="AQ121" s="146"/>
      <c r="AR121" s="146"/>
      <c r="AS121" s="146"/>
      <c r="AT121" s="146"/>
      <c r="AU121" s="146"/>
      <c r="AV121" s="146"/>
      <c r="AW121" s="147">
        <v>18</v>
      </c>
      <c r="AX121" s="121"/>
      <c r="AY121" t="s" s="148">
        <f>IF(AF121="","",$W121*AF121)</f>
      </c>
      <c r="AZ121" t="s" s="148">
        <f>IF(AG121="","",$W121*AG121)</f>
      </c>
      <c r="BA121" s="147">
        <f>IF(AH121="","",$W121*AH121)</f>
        <v>0</v>
      </c>
      <c r="BB121" t="s" s="148">
        <f>IF(AI121="","",$W121*AI121)</f>
      </c>
      <c r="BC121" t="s" s="148">
        <f>IF(AJ121="","",$W121*AJ121)</f>
      </c>
      <c r="BD121" t="s" s="148">
        <f>IF(AK121="","",$W121*AK121)</f>
      </c>
      <c r="BE121" t="s" s="148">
        <f>IF(AL121="","",$W121*AL121)</f>
      </c>
      <c r="BF121" t="s" s="148">
        <f>IF(AM121="","",$W121*AM121)</f>
      </c>
      <c r="BG121" t="s" s="148">
        <f>IF(AN121="","",$W121*AN121)</f>
      </c>
      <c r="BH121" t="s" s="148">
        <f>IF(AO121="","",$W121*AO121)</f>
      </c>
      <c r="BI121" t="s" s="148">
        <f>IF(AP121="","",$W121*AP121)</f>
      </c>
      <c r="BJ121" t="s" s="148">
        <f>IF(AQ121="","",$W121*AQ121)</f>
      </c>
      <c r="BK121" t="s" s="148">
        <f>IF(AR121="","",$W121*AR121)</f>
      </c>
      <c r="BL121" t="s" s="148">
        <f>IF(AS121="","",$W121*AS121)</f>
      </c>
      <c r="BM121" t="s" s="148">
        <f>IF(AT121="","",$W121*AT121)</f>
      </c>
      <c r="BN121" t="s" s="148">
        <f>IF(AU121="","",$W121*AU121)</f>
      </c>
      <c r="BO121" t="s" s="148">
        <f>IF(AV121="","",$W121*AV121)</f>
      </c>
      <c r="BP121" s="147">
        <f>IF(AW121="","",$W121*AW121)</f>
        <v>0</v>
      </c>
    </row>
    <row r="122" ht="21" customHeight="1">
      <c r="A122" t="s" s="153">
        <v>375</v>
      </c>
      <c r="B122" t="s" s="126">
        <v>66</v>
      </c>
      <c r="C122" s="354"/>
      <c r="D122" t="s" s="355">
        <v>330</v>
      </c>
      <c r="E122" s="129">
        <v>4</v>
      </c>
      <c r="F122" s="330">
        <v>95</v>
      </c>
      <c r="G122" s="131">
        <v>0</v>
      </c>
      <c r="H122" s="132">
        <v>0</v>
      </c>
      <c r="I122" s="133">
        <v>0</v>
      </c>
      <c r="J122" s="134">
        <v>0</v>
      </c>
      <c r="K122" s="135">
        <v>0</v>
      </c>
      <c r="L122" s="136">
        <v>0</v>
      </c>
      <c r="M122" s="137">
        <v>0</v>
      </c>
      <c r="N122" s="138">
        <v>0</v>
      </c>
      <c r="O122" s="139">
        <v>0</v>
      </c>
      <c r="P122" s="140">
        <v>0</v>
      </c>
      <c r="Q122" s="141">
        <v>0</v>
      </c>
      <c r="R122" s="327">
        <v>0</v>
      </c>
      <c r="S122" s="142">
        <v>0</v>
      </c>
      <c r="T122" s="328">
        <v>0</v>
      </c>
      <c r="U122" s="47">
        <f>SUM(G122:T122)*F122</f>
        <v>0</v>
      </c>
      <c r="V122" s="48">
        <f>SUM(G122:T122)*E122</f>
        <v>0</v>
      </c>
      <c r="W122" s="145">
        <f>SUM(G122:T122)</f>
        <v>0</v>
      </c>
      <c r="X122" s="146"/>
      <c r="Y122" s="146"/>
      <c r="Z122" s="146"/>
      <c r="AA122" s="146"/>
      <c r="AB122" s="145">
        <f>$W122*1</f>
        <v>0</v>
      </c>
      <c r="AC122" s="146"/>
      <c r="AD122" s="146"/>
      <c r="AE122" s="219"/>
      <c r="AF122" s="146"/>
      <c r="AG122" s="147">
        <v>4</v>
      </c>
      <c r="AH122" s="146"/>
      <c r="AI122" s="146"/>
      <c r="AJ122" s="146"/>
      <c r="AK122" s="146"/>
      <c r="AL122" s="146"/>
      <c r="AM122" s="146"/>
      <c r="AN122" s="146"/>
      <c r="AO122" s="146"/>
      <c r="AP122" s="146"/>
      <c r="AQ122" s="146"/>
      <c r="AR122" s="146"/>
      <c r="AS122" s="146"/>
      <c r="AT122" s="146"/>
      <c r="AU122" s="146"/>
      <c r="AV122" s="146"/>
      <c r="AW122" s="147">
        <v>12</v>
      </c>
      <c r="AX122" s="121"/>
      <c r="AY122" t="s" s="148">
        <f>IF(AF122="","",$W122*AF122)</f>
      </c>
      <c r="AZ122" s="147">
        <f>IF(AG122="","",$W122*AG122)</f>
        <v>0</v>
      </c>
      <c r="BA122" t="s" s="148">
        <f>IF(AH122="","",$W122*AH122)</f>
      </c>
      <c r="BB122" t="s" s="148">
        <f>IF(AI122="","",$W122*AI122)</f>
      </c>
      <c r="BC122" t="s" s="148">
        <f>IF(AJ122="","",$W122*AJ122)</f>
      </c>
      <c r="BD122" t="s" s="148">
        <f>IF(AK122="","",$W122*AK122)</f>
      </c>
      <c r="BE122" t="s" s="148">
        <f>IF(AL122="","",$W122*AL122)</f>
      </c>
      <c r="BF122" t="s" s="148">
        <f>IF(AM122="","",$W122*AM122)</f>
      </c>
      <c r="BG122" t="s" s="148">
        <f>IF(AN122="","",$W122*AN122)</f>
      </c>
      <c r="BH122" t="s" s="148">
        <f>IF(AO122="","",$W122*AO122)</f>
      </c>
      <c r="BI122" t="s" s="148">
        <f>IF(AP122="","",$W122*AP122)</f>
      </c>
      <c r="BJ122" t="s" s="148">
        <f>IF(AQ122="","",$W122*AQ122)</f>
      </c>
      <c r="BK122" t="s" s="148">
        <f>IF(AR122="","",$W122*AR122)</f>
      </c>
      <c r="BL122" t="s" s="148">
        <f>IF(AS122="","",$W122*AS122)</f>
      </c>
      <c r="BM122" t="s" s="148">
        <f>IF(AT122="","",$W122*AT122)</f>
      </c>
      <c r="BN122" t="s" s="148">
        <f>IF(AU122="","",$W122*AU122)</f>
      </c>
      <c r="BO122" t="s" s="148">
        <f>IF(AV122="","",$W122*AV122)</f>
      </c>
      <c r="BP122" s="147">
        <f>IF(AW122="","",$W122*AW122)</f>
        <v>0</v>
      </c>
    </row>
    <row r="123" ht="21" customHeight="1">
      <c r="A123" t="s" s="153">
        <v>376</v>
      </c>
      <c r="B123" t="s" s="126">
        <v>251</v>
      </c>
      <c r="C123" s="354"/>
      <c r="D123" t="s" s="355">
        <v>330</v>
      </c>
      <c r="E123" s="129">
        <v>4</v>
      </c>
      <c r="F123" s="330">
        <v>110</v>
      </c>
      <c r="G123" s="131">
        <v>0</v>
      </c>
      <c r="H123" s="132">
        <v>0</v>
      </c>
      <c r="I123" s="133">
        <v>0</v>
      </c>
      <c r="J123" s="134">
        <v>0</v>
      </c>
      <c r="K123" s="135">
        <v>0</v>
      </c>
      <c r="L123" s="136">
        <v>0</v>
      </c>
      <c r="M123" s="137">
        <v>0</v>
      </c>
      <c r="N123" s="138">
        <v>0</v>
      </c>
      <c r="O123" s="139">
        <v>0</v>
      </c>
      <c r="P123" s="140">
        <v>0</v>
      </c>
      <c r="Q123" s="141">
        <v>0</v>
      </c>
      <c r="R123" s="327">
        <v>0</v>
      </c>
      <c r="S123" s="142">
        <v>0</v>
      </c>
      <c r="T123" s="328">
        <v>0</v>
      </c>
      <c r="U123" s="47">
        <f>SUM(G123:T123)*F123</f>
        <v>0</v>
      </c>
      <c r="V123" s="48">
        <f>SUM(G123:T123)*E123</f>
        <v>0</v>
      </c>
      <c r="W123" s="145">
        <f>SUM(G123:T123)</f>
        <v>0</v>
      </c>
      <c r="X123" s="146"/>
      <c r="Y123" s="146"/>
      <c r="Z123" s="146"/>
      <c r="AA123" s="145">
        <f>$W123*5</f>
        <v>0</v>
      </c>
      <c r="AB123" s="146"/>
      <c r="AC123" s="146"/>
      <c r="AD123" s="146"/>
      <c r="AE123" s="219"/>
      <c r="AF123" s="93">
        <v>1</v>
      </c>
      <c r="AG123" s="147">
        <v>1</v>
      </c>
      <c r="AH123" s="147">
        <v>2</v>
      </c>
      <c r="AI123" s="146"/>
      <c r="AJ123" s="146"/>
      <c r="AK123" s="146"/>
      <c r="AL123" s="146"/>
      <c r="AM123" s="146"/>
      <c r="AN123" s="146"/>
      <c r="AO123" s="146"/>
      <c r="AP123" s="146"/>
      <c r="AQ123" s="146"/>
      <c r="AR123" s="146"/>
      <c r="AS123" s="146"/>
      <c r="AT123" s="146"/>
      <c r="AU123" s="146"/>
      <c r="AV123" s="146"/>
      <c r="AW123" s="147">
        <v>12</v>
      </c>
      <c r="AX123" s="121"/>
      <c r="AY123" s="147">
        <f>IF(AF123="","",$W123*AF123)</f>
        <v>0</v>
      </c>
      <c r="AZ123" s="147">
        <f>IF(AG123="","",$W123*AG123)</f>
        <v>0</v>
      </c>
      <c r="BA123" s="147">
        <f>IF(AH123="","",$W123*AH123)</f>
        <v>0</v>
      </c>
      <c r="BB123" t="s" s="148">
        <f>IF(AI123="","",$W123*AI123)</f>
      </c>
      <c r="BC123" t="s" s="148">
        <f>IF(AJ123="","",$W123*AJ123)</f>
      </c>
      <c r="BD123" t="s" s="148">
        <f>IF(AK123="","",$W123*AK123)</f>
      </c>
      <c r="BE123" t="s" s="148">
        <f>IF(AL123="","",$W123*AL123)</f>
      </c>
      <c r="BF123" t="s" s="148">
        <f>IF(AM123="","",$W123*AM123)</f>
      </c>
      <c r="BG123" t="s" s="148">
        <f>IF(AN123="","",$W123*AN123)</f>
      </c>
      <c r="BH123" t="s" s="148">
        <f>IF(AO123="","",$W123*AO123)</f>
      </c>
      <c r="BI123" t="s" s="148">
        <f>IF(AP123="","",$W123*AP123)</f>
      </c>
      <c r="BJ123" t="s" s="148">
        <f>IF(AQ123="","",$W123*AQ123)</f>
      </c>
      <c r="BK123" t="s" s="148">
        <f>IF(AR123="","",$W123*AR123)</f>
      </c>
      <c r="BL123" t="s" s="148">
        <f>IF(AS123="","",$W123*AS123)</f>
      </c>
      <c r="BM123" t="s" s="148">
        <f>IF(AT123="","",$W123*AT123)</f>
      </c>
      <c r="BN123" t="s" s="148">
        <f>IF(AU123="","",$W123*AU123)</f>
      </c>
      <c r="BO123" t="s" s="148">
        <f>IF(AV123="","",$W123*AV123)</f>
      </c>
      <c r="BP123" s="147">
        <f>IF(AW123="","",$W123*AW123)</f>
        <v>0</v>
      </c>
    </row>
    <row r="124" ht="21" customHeight="1">
      <c r="A124" t="s" s="153">
        <v>377</v>
      </c>
      <c r="B124" t="s" s="126">
        <v>64</v>
      </c>
      <c r="C124" s="354"/>
      <c r="D124" t="s" s="355">
        <v>123</v>
      </c>
      <c r="E124" s="129">
        <v>10</v>
      </c>
      <c r="F124" s="330">
        <v>110</v>
      </c>
      <c r="G124" s="131">
        <v>0</v>
      </c>
      <c r="H124" s="132">
        <v>0</v>
      </c>
      <c r="I124" s="133">
        <v>0</v>
      </c>
      <c r="J124" s="134">
        <v>0</v>
      </c>
      <c r="K124" s="135">
        <v>0</v>
      </c>
      <c r="L124" s="136">
        <v>0</v>
      </c>
      <c r="M124" s="137">
        <v>0</v>
      </c>
      <c r="N124" s="138">
        <v>0</v>
      </c>
      <c r="O124" s="139">
        <v>0</v>
      </c>
      <c r="P124" s="140">
        <v>0</v>
      </c>
      <c r="Q124" s="141">
        <v>0</v>
      </c>
      <c r="R124" s="327">
        <v>0</v>
      </c>
      <c r="S124" s="142">
        <v>0</v>
      </c>
      <c r="T124" s="328">
        <v>0</v>
      </c>
      <c r="U124" s="47">
        <f>SUM(G124:T124)*F124</f>
        <v>0</v>
      </c>
      <c r="V124" s="48">
        <f>SUM(G124:T124)*E124</f>
        <v>0</v>
      </c>
      <c r="W124" s="145">
        <f>SUM(G124:T124)</f>
        <v>0</v>
      </c>
      <c r="X124" s="146"/>
      <c r="Y124" s="146"/>
      <c r="Z124" s="145">
        <f>$W124*10</f>
        <v>0</v>
      </c>
      <c r="AA124" s="146"/>
      <c r="AB124" s="146"/>
      <c r="AC124" s="146"/>
      <c r="AD124" s="146"/>
      <c r="AE124" s="219"/>
      <c r="AF124" s="93">
        <v>1</v>
      </c>
      <c r="AG124" s="147">
        <v>1</v>
      </c>
      <c r="AH124" s="147">
        <v>6</v>
      </c>
      <c r="AI124" s="147">
        <v>2</v>
      </c>
      <c r="AJ124" s="146"/>
      <c r="AK124" s="146"/>
      <c r="AL124" s="146"/>
      <c r="AM124" s="146"/>
      <c r="AN124" s="146"/>
      <c r="AO124" s="146"/>
      <c r="AP124" s="146"/>
      <c r="AQ124" s="146"/>
      <c r="AR124" s="146"/>
      <c r="AS124" s="146"/>
      <c r="AT124" s="146"/>
      <c r="AU124" s="146"/>
      <c r="AV124" s="146"/>
      <c r="AW124" s="147">
        <v>6</v>
      </c>
      <c r="AX124" s="121"/>
      <c r="AY124" s="147">
        <f>IF(AF124="","",$W124*AF124)</f>
        <v>0</v>
      </c>
      <c r="AZ124" s="147">
        <f>IF(AG124="","",$W124*AG124)</f>
        <v>0</v>
      </c>
      <c r="BA124" s="147">
        <f>IF(AH124="","",$W124*AH124)</f>
        <v>0</v>
      </c>
      <c r="BB124" s="147">
        <f>IF(AI124="","",$W124*AI124)</f>
        <v>0</v>
      </c>
      <c r="BC124" t="s" s="148">
        <f>IF(AJ124="","",$W124*AJ124)</f>
      </c>
      <c r="BD124" t="s" s="148">
        <f>IF(AK124="","",$W124*AK124)</f>
      </c>
      <c r="BE124" t="s" s="148">
        <f>IF(AL124="","",$W124*AL124)</f>
      </c>
      <c r="BF124" t="s" s="148">
        <f>IF(AM124="","",$W124*AM124)</f>
      </c>
      <c r="BG124" t="s" s="148">
        <f>IF(AN124="","",$W124*AN124)</f>
      </c>
      <c r="BH124" t="s" s="148">
        <f>IF(AO124="","",$W124*AO124)</f>
      </c>
      <c r="BI124" t="s" s="148">
        <f>IF(AP124="","",$W124*AP124)</f>
      </c>
      <c r="BJ124" t="s" s="148">
        <f>IF(AQ124="","",$W124*AQ124)</f>
      </c>
      <c r="BK124" t="s" s="148">
        <f>IF(AR124="","",$W124*AR124)</f>
      </c>
      <c r="BL124" t="s" s="148">
        <f>IF(AS124="","",$W124*AS124)</f>
      </c>
      <c r="BM124" t="s" s="148">
        <f>IF(AT124="","",$W124*AT124)</f>
      </c>
      <c r="BN124" t="s" s="148">
        <f>IF(AU124="","",$W124*AU124)</f>
      </c>
      <c r="BO124" t="s" s="148">
        <f>IF(AV124="","",$W124*AV124)</f>
      </c>
      <c r="BP124" s="147">
        <f>IF(AW124="","",$W124*AW124)</f>
        <v>0</v>
      </c>
    </row>
    <row r="125" ht="21" customHeight="1">
      <c r="A125" t="s" s="153">
        <v>378</v>
      </c>
      <c r="B125" t="s" s="126">
        <v>65</v>
      </c>
      <c r="C125" s="354"/>
      <c r="D125" t="s" s="355">
        <v>123</v>
      </c>
      <c r="E125" s="129">
        <v>10</v>
      </c>
      <c r="F125" s="330">
        <v>120</v>
      </c>
      <c r="G125" s="131">
        <v>0</v>
      </c>
      <c r="H125" s="132">
        <v>0</v>
      </c>
      <c r="I125" s="133">
        <v>0</v>
      </c>
      <c r="J125" s="134">
        <v>0</v>
      </c>
      <c r="K125" s="135">
        <v>0</v>
      </c>
      <c r="L125" s="136">
        <v>0</v>
      </c>
      <c r="M125" s="137">
        <v>0</v>
      </c>
      <c r="N125" s="138">
        <v>0</v>
      </c>
      <c r="O125" s="139">
        <v>0</v>
      </c>
      <c r="P125" s="140">
        <v>0</v>
      </c>
      <c r="Q125" s="141">
        <v>0</v>
      </c>
      <c r="R125" s="327">
        <v>0</v>
      </c>
      <c r="S125" s="142">
        <v>0</v>
      </c>
      <c r="T125" s="328">
        <v>0</v>
      </c>
      <c r="U125" s="47">
        <f>SUM(G125:T125)*F125</f>
        <v>0</v>
      </c>
      <c r="V125" s="48">
        <f>SUM(G125:T125)*E125</f>
        <v>0</v>
      </c>
      <c r="W125" s="145">
        <f>SUM(G125:T125)</f>
        <v>0</v>
      </c>
      <c r="X125" s="146"/>
      <c r="Y125" s="146"/>
      <c r="Z125" s="146"/>
      <c r="AA125" s="145">
        <f>$W125*10</f>
        <v>0</v>
      </c>
      <c r="AB125" s="146"/>
      <c r="AC125" s="146"/>
      <c r="AD125" s="146"/>
      <c r="AE125" s="219"/>
      <c r="AF125" s="146"/>
      <c r="AG125" s="147">
        <v>1</v>
      </c>
      <c r="AH125" s="147">
        <v>6</v>
      </c>
      <c r="AI125" s="147">
        <v>3</v>
      </c>
      <c r="AJ125" s="146"/>
      <c r="AK125" s="146"/>
      <c r="AL125" s="146"/>
      <c r="AM125" s="146"/>
      <c r="AN125" s="146"/>
      <c r="AO125" s="146"/>
      <c r="AP125" s="146"/>
      <c r="AQ125" s="146"/>
      <c r="AR125" s="146"/>
      <c r="AS125" s="146"/>
      <c r="AT125" s="146"/>
      <c r="AU125" s="146"/>
      <c r="AV125" s="146"/>
      <c r="AW125" s="147">
        <v>9</v>
      </c>
      <c r="AX125" s="121"/>
      <c r="AY125" t="s" s="148">
        <f>IF(AF125="","",$W125*AF125)</f>
      </c>
      <c r="AZ125" s="147">
        <f>IF(AG125="","",$W125*AG125)</f>
        <v>0</v>
      </c>
      <c r="BA125" s="147">
        <f>IF(AH125="","",$W125*AH125)</f>
        <v>0</v>
      </c>
      <c r="BB125" s="147">
        <f>IF(AI125="","",$W125*AI125)</f>
        <v>0</v>
      </c>
      <c r="BC125" t="s" s="148">
        <f>IF(AJ125="","",$W125*AJ125)</f>
      </c>
      <c r="BD125" t="s" s="148">
        <f>IF(AK125="","",$W125*AK125)</f>
      </c>
      <c r="BE125" t="s" s="148">
        <f>IF(AL125="","",$W125*AL125)</f>
      </c>
      <c r="BF125" t="s" s="148">
        <f>IF(AM125="","",$W125*AM125)</f>
      </c>
      <c r="BG125" t="s" s="148">
        <f>IF(AN125="","",$W125*AN125)</f>
      </c>
      <c r="BH125" t="s" s="148">
        <f>IF(AO125="","",$W125*AO125)</f>
      </c>
      <c r="BI125" t="s" s="148">
        <f>IF(AP125="","",$W125*AP125)</f>
      </c>
      <c r="BJ125" t="s" s="148">
        <f>IF(AQ125="","",$W125*AQ125)</f>
      </c>
      <c r="BK125" t="s" s="148">
        <f>IF(AR125="","",$W125*AR125)</f>
      </c>
      <c r="BL125" t="s" s="148">
        <f>IF(AS125="","",$W125*AS125)</f>
      </c>
      <c r="BM125" t="s" s="148">
        <f>IF(AT125="","",$W125*AT125)</f>
      </c>
      <c r="BN125" t="s" s="148">
        <f>IF(AU125="","",$W125*AU125)</f>
      </c>
      <c r="BO125" t="s" s="148">
        <f>IF(AV125="","",$W125*AV125)</f>
      </c>
      <c r="BP125" s="147">
        <f>IF(AW125="","",$W125*AW125)</f>
        <v>0</v>
      </c>
    </row>
    <row r="126" ht="21" customHeight="1">
      <c r="A126" t="s" s="153">
        <v>379</v>
      </c>
      <c r="B126" t="s" s="126">
        <v>66</v>
      </c>
      <c r="C126" s="354"/>
      <c r="D126" t="s" s="355">
        <v>380</v>
      </c>
      <c r="E126" s="129">
        <v>5</v>
      </c>
      <c r="F126" s="330">
        <v>105</v>
      </c>
      <c r="G126" s="131">
        <v>0</v>
      </c>
      <c r="H126" s="132">
        <v>0</v>
      </c>
      <c r="I126" s="133">
        <v>0</v>
      </c>
      <c r="J126" s="134">
        <v>0</v>
      </c>
      <c r="K126" s="135">
        <v>0</v>
      </c>
      <c r="L126" s="136">
        <v>0</v>
      </c>
      <c r="M126" s="137">
        <v>0</v>
      </c>
      <c r="N126" s="138">
        <v>0</v>
      </c>
      <c r="O126" s="139">
        <v>0</v>
      </c>
      <c r="P126" s="140">
        <v>0</v>
      </c>
      <c r="Q126" s="141">
        <v>0</v>
      </c>
      <c r="R126" s="327">
        <v>0</v>
      </c>
      <c r="S126" s="142">
        <v>0</v>
      </c>
      <c r="T126" s="328">
        <v>0</v>
      </c>
      <c r="U126" s="47">
        <f>SUM(G126:T126)*F126</f>
        <v>0</v>
      </c>
      <c r="V126" s="48">
        <f>SUM(G126:T126)*E126</f>
        <v>0</v>
      </c>
      <c r="W126" s="145">
        <f>SUM(G126:T126)</f>
        <v>0</v>
      </c>
      <c r="X126" s="146"/>
      <c r="Y126" s="146"/>
      <c r="Z126" s="146"/>
      <c r="AA126" s="146"/>
      <c r="AB126" s="145">
        <f>$W126*5</f>
        <v>0</v>
      </c>
      <c r="AC126" s="146"/>
      <c r="AD126" s="146"/>
      <c r="AE126" s="219"/>
      <c r="AF126" s="146"/>
      <c r="AG126" s="146"/>
      <c r="AH126" s="146"/>
      <c r="AI126" s="147">
        <v>4</v>
      </c>
      <c r="AJ126" s="146"/>
      <c r="AK126" s="147">
        <v>1</v>
      </c>
      <c r="AL126" s="146"/>
      <c r="AM126" s="146"/>
      <c r="AN126" s="146"/>
      <c r="AO126" s="146"/>
      <c r="AP126" s="146"/>
      <c r="AQ126" s="146"/>
      <c r="AR126" s="146"/>
      <c r="AS126" s="146"/>
      <c r="AT126" s="146"/>
      <c r="AU126" s="146"/>
      <c r="AV126" s="146"/>
      <c r="AW126" s="147">
        <v>5</v>
      </c>
      <c r="AX126" s="121"/>
      <c r="AY126" t="s" s="148">
        <f>IF(AF126="","",$W126*AF126)</f>
      </c>
      <c r="AZ126" t="s" s="148">
        <f>IF(AG126="","",$W126*AG126)</f>
      </c>
      <c r="BA126" t="s" s="148">
        <f>IF(AH126="","",$W126*AH126)</f>
      </c>
      <c r="BB126" s="147">
        <f>IF(AI126="","",$W126*AI126)</f>
        <v>0</v>
      </c>
      <c r="BC126" t="s" s="148">
        <f>IF(AJ126="","",$W126*AJ126)</f>
      </c>
      <c r="BD126" s="147">
        <f>IF(AK126="","",$W126*AK126)</f>
        <v>0</v>
      </c>
      <c r="BE126" t="s" s="148">
        <f>IF(AL126="","",$W126*AL126)</f>
      </c>
      <c r="BF126" t="s" s="148">
        <f>IF(AM126="","",$W126*AM126)</f>
      </c>
      <c r="BG126" t="s" s="148">
        <f>IF(AN126="","",$W126*AN126)</f>
      </c>
      <c r="BH126" t="s" s="148">
        <f>IF(AO126="","",$W126*AO126)</f>
      </c>
      <c r="BI126" t="s" s="148">
        <f>IF(AP126="","",$W126*AP126)</f>
      </c>
      <c r="BJ126" t="s" s="148">
        <f>IF(AQ126="","",$W126*AQ126)</f>
      </c>
      <c r="BK126" t="s" s="148">
        <f>IF(AR126="","",$W126*AR126)</f>
      </c>
      <c r="BL126" t="s" s="148">
        <f>IF(AS126="","",$W126*AS126)</f>
      </c>
      <c r="BM126" t="s" s="148">
        <f>IF(AT126="","",$W126*AT126)</f>
      </c>
      <c r="BN126" t="s" s="148">
        <f>IF(AU126="","",$W126*AU126)</f>
      </c>
      <c r="BO126" t="s" s="148">
        <f>IF(AV126="","",$W126*AV126)</f>
      </c>
      <c r="BP126" s="147">
        <f>IF(AW126="","",$W126*AW126)</f>
        <v>0</v>
      </c>
    </row>
    <row r="127" ht="21" customHeight="1">
      <c r="A127" t="s" s="153">
        <v>381</v>
      </c>
      <c r="B127" t="s" s="126">
        <v>65</v>
      </c>
      <c r="C127" s="354"/>
      <c r="D127" t="s" s="355">
        <v>380</v>
      </c>
      <c r="E127" s="129">
        <v>5</v>
      </c>
      <c r="F127" s="330">
        <v>120</v>
      </c>
      <c r="G127" s="131">
        <v>0</v>
      </c>
      <c r="H127" s="132">
        <v>0</v>
      </c>
      <c r="I127" s="133">
        <v>0</v>
      </c>
      <c r="J127" s="134">
        <v>0</v>
      </c>
      <c r="K127" s="135">
        <v>0</v>
      </c>
      <c r="L127" s="136">
        <v>0</v>
      </c>
      <c r="M127" s="137">
        <v>0</v>
      </c>
      <c r="N127" s="138">
        <v>0</v>
      </c>
      <c r="O127" s="139">
        <v>0</v>
      </c>
      <c r="P127" s="140">
        <v>0</v>
      </c>
      <c r="Q127" s="141">
        <v>0</v>
      </c>
      <c r="R127" s="327">
        <v>0</v>
      </c>
      <c r="S127" s="142">
        <v>0</v>
      </c>
      <c r="T127" s="328">
        <v>0</v>
      </c>
      <c r="U127" s="47">
        <f>SUM(G127:T127)*F127</f>
        <v>0</v>
      </c>
      <c r="V127" s="48">
        <f>SUM(G127:T127)*E127</f>
        <v>0</v>
      </c>
      <c r="W127" s="145">
        <f>SUM(G127:T127)</f>
        <v>0</v>
      </c>
      <c r="X127" s="146"/>
      <c r="Y127" s="146"/>
      <c r="Z127" s="146"/>
      <c r="AA127" s="145">
        <f>$W127*5</f>
        <v>0</v>
      </c>
      <c r="AB127" s="146"/>
      <c r="AC127" s="146"/>
      <c r="AD127" s="146"/>
      <c r="AE127" s="219"/>
      <c r="AF127" s="146"/>
      <c r="AG127" s="146"/>
      <c r="AH127" s="147">
        <v>1</v>
      </c>
      <c r="AI127" s="147">
        <v>3</v>
      </c>
      <c r="AJ127" s="147">
        <v>1</v>
      </c>
      <c r="AK127" s="146"/>
      <c r="AL127" s="146"/>
      <c r="AM127" s="146"/>
      <c r="AN127" s="146"/>
      <c r="AO127" s="146"/>
      <c r="AP127" s="146"/>
      <c r="AQ127" s="146"/>
      <c r="AR127" s="146"/>
      <c r="AS127" s="146"/>
      <c r="AT127" s="146"/>
      <c r="AU127" s="146"/>
      <c r="AV127" s="146"/>
      <c r="AW127" s="147">
        <v>5</v>
      </c>
      <c r="AX127" s="121"/>
      <c r="AY127" t="s" s="148">
        <f>IF(AF127="","",$W127*AF127)</f>
      </c>
      <c r="AZ127" t="s" s="148">
        <f>IF(AG127="","",$W127*AG127)</f>
      </c>
      <c r="BA127" s="147">
        <f>IF(AH127="","",$W127*AH127)</f>
        <v>0</v>
      </c>
      <c r="BB127" s="147">
        <f>IF(AI127="","",$W127*AI127)</f>
        <v>0</v>
      </c>
      <c r="BC127" s="147">
        <f>IF(AJ127="","",$W127*AJ127)</f>
        <v>0</v>
      </c>
      <c r="BD127" t="s" s="148">
        <f>IF(AK127="","",$W127*AK127)</f>
      </c>
      <c r="BE127" t="s" s="148">
        <f>IF(AL127="","",$W127*AL127)</f>
      </c>
      <c r="BF127" t="s" s="148">
        <f>IF(AM127="","",$W127*AM127)</f>
      </c>
      <c r="BG127" t="s" s="148">
        <f>IF(AN127="","",$W127*AN127)</f>
      </c>
      <c r="BH127" t="s" s="148">
        <f>IF(AO127="","",$W127*AO127)</f>
      </c>
      <c r="BI127" t="s" s="148">
        <f>IF(AP127="","",$W127*AP127)</f>
      </c>
      <c r="BJ127" t="s" s="148">
        <f>IF(AQ127="","",$W127*AQ127)</f>
      </c>
      <c r="BK127" t="s" s="148">
        <f>IF(AR127="","",$W127*AR127)</f>
      </c>
      <c r="BL127" t="s" s="148">
        <f>IF(AS127="","",$W127*AS127)</f>
      </c>
      <c r="BM127" t="s" s="148">
        <f>IF(AT127="","",$W127*AT127)</f>
      </c>
      <c r="BN127" t="s" s="148">
        <f>IF(AU127="","",$W127*AU127)</f>
      </c>
      <c r="BO127" t="s" s="148">
        <f>IF(AV127="","",$W127*AV127)</f>
      </c>
      <c r="BP127" s="147">
        <f>IF(AW127="","",$W127*AW127)</f>
        <v>0</v>
      </c>
    </row>
    <row r="128" ht="21" customHeight="1">
      <c r="A128" t="s" s="153">
        <v>382</v>
      </c>
      <c r="B128" t="s" s="126">
        <v>65</v>
      </c>
      <c r="C128" s="354"/>
      <c r="D128" t="s" s="355">
        <v>380</v>
      </c>
      <c r="E128" s="129">
        <v>5</v>
      </c>
      <c r="F128" s="330">
        <v>120</v>
      </c>
      <c r="G128" s="131">
        <v>0</v>
      </c>
      <c r="H128" s="132">
        <v>0</v>
      </c>
      <c r="I128" s="133">
        <v>0</v>
      </c>
      <c r="J128" s="134">
        <v>1</v>
      </c>
      <c r="K128" s="135">
        <v>0</v>
      </c>
      <c r="L128" s="136">
        <v>0</v>
      </c>
      <c r="M128" s="137">
        <v>0</v>
      </c>
      <c r="N128" s="138">
        <v>0</v>
      </c>
      <c r="O128" s="139">
        <v>0</v>
      </c>
      <c r="P128" s="140">
        <v>0</v>
      </c>
      <c r="Q128" s="141">
        <v>0</v>
      </c>
      <c r="R128" s="327">
        <v>0</v>
      </c>
      <c r="S128" s="142">
        <v>0</v>
      </c>
      <c r="T128" s="328">
        <v>0</v>
      </c>
      <c r="U128" s="47">
        <f>SUM(G128:T128)*F128</f>
        <v>120</v>
      </c>
      <c r="V128" s="48">
        <f>SUM(G128:T128)*E128</f>
        <v>5</v>
      </c>
      <c r="W128" s="145">
        <f>SUM(G128:T128)</f>
        <v>1</v>
      </c>
      <c r="X128" s="146"/>
      <c r="Y128" s="146"/>
      <c r="Z128" s="146"/>
      <c r="AA128" s="145">
        <f>$W128*4</f>
        <v>4</v>
      </c>
      <c r="AB128" s="146"/>
      <c r="AC128" s="146"/>
      <c r="AD128" s="146"/>
      <c r="AE128" s="219"/>
      <c r="AF128" s="146"/>
      <c r="AG128" s="146"/>
      <c r="AH128" s="147">
        <v>3</v>
      </c>
      <c r="AI128" s="146"/>
      <c r="AJ128" s="147">
        <v>2</v>
      </c>
      <c r="AK128" s="146"/>
      <c r="AL128" s="146"/>
      <c r="AM128" s="146"/>
      <c r="AN128" s="146"/>
      <c r="AO128" s="146"/>
      <c r="AP128" s="146"/>
      <c r="AQ128" s="146"/>
      <c r="AR128" s="146"/>
      <c r="AS128" s="146"/>
      <c r="AT128" s="146"/>
      <c r="AU128" s="146"/>
      <c r="AV128" s="146"/>
      <c r="AW128" s="147">
        <v>5</v>
      </c>
      <c r="AX128" s="121"/>
      <c r="AY128" t="s" s="148">
        <f>IF(AF128="","",$W128*AF128)</f>
      </c>
      <c r="AZ128" t="s" s="148">
        <f>IF(AG128="","",$W128*AG128)</f>
      </c>
      <c r="BA128" s="147">
        <f>IF(AH128="","",$W128*AH128)</f>
        <v>3</v>
      </c>
      <c r="BB128" t="s" s="148">
        <f>IF(AI128="","",$W128*AI128)</f>
      </c>
      <c r="BC128" s="147">
        <f>IF(AJ128="","",$W128*AJ128)</f>
        <v>2</v>
      </c>
      <c r="BD128" t="s" s="148">
        <f>IF(AK128="","",$W128*AK128)</f>
      </c>
      <c r="BE128" t="s" s="148">
        <f>IF(AL128="","",$W128*AL128)</f>
      </c>
      <c r="BF128" t="s" s="148">
        <f>IF(AM128="","",$W128*AM128)</f>
      </c>
      <c r="BG128" t="s" s="148">
        <f>IF(AN128="","",$W128*AN128)</f>
      </c>
      <c r="BH128" t="s" s="148">
        <f>IF(AO128="","",$W128*AO128)</f>
      </c>
      <c r="BI128" t="s" s="148">
        <f>IF(AP128="","",$W128*AP128)</f>
      </c>
      <c r="BJ128" t="s" s="148">
        <f>IF(AQ128="","",$W128*AQ128)</f>
      </c>
      <c r="BK128" t="s" s="148">
        <f>IF(AR128="","",$W128*AR128)</f>
      </c>
      <c r="BL128" t="s" s="148">
        <f>IF(AS128="","",$W128*AS128)</f>
      </c>
      <c r="BM128" t="s" s="148">
        <f>IF(AT128="","",$W128*AT128)</f>
      </c>
      <c r="BN128" t="s" s="148">
        <f>IF(AU128="","",$W128*AU128)</f>
      </c>
      <c r="BO128" t="s" s="148">
        <f>IF(AV128="","",$W128*AV128)</f>
      </c>
      <c r="BP128" s="147">
        <f>IF(AW128="","",$W128*AW128)</f>
        <v>5</v>
      </c>
    </row>
    <row r="129" ht="21" customHeight="1">
      <c r="A129" t="s" s="153">
        <v>383</v>
      </c>
      <c r="B129" t="s" s="126">
        <v>251</v>
      </c>
      <c r="C129" s="354"/>
      <c r="D129" t="s" s="355">
        <v>380</v>
      </c>
      <c r="E129" s="129">
        <v>5</v>
      </c>
      <c r="F129" s="330">
        <v>120</v>
      </c>
      <c r="G129" s="131">
        <v>0</v>
      </c>
      <c r="H129" s="132">
        <v>0</v>
      </c>
      <c r="I129" s="133">
        <v>0</v>
      </c>
      <c r="J129" s="134">
        <v>0</v>
      </c>
      <c r="K129" s="135">
        <v>1</v>
      </c>
      <c r="L129" s="136">
        <v>0</v>
      </c>
      <c r="M129" s="137">
        <v>0</v>
      </c>
      <c r="N129" s="138">
        <v>0</v>
      </c>
      <c r="O129" s="139">
        <v>0</v>
      </c>
      <c r="P129" s="140">
        <v>0</v>
      </c>
      <c r="Q129" s="141">
        <v>0</v>
      </c>
      <c r="R129" s="327">
        <v>0</v>
      </c>
      <c r="S129" s="142">
        <v>0</v>
      </c>
      <c r="T129" s="328">
        <v>0</v>
      </c>
      <c r="U129" s="47">
        <f>SUM(G129:T129)*F129</f>
        <v>120</v>
      </c>
      <c r="V129" s="48">
        <f>SUM(G129:T129)*E129</f>
        <v>5</v>
      </c>
      <c r="W129" s="145">
        <f>SUM(G129:T129)</f>
        <v>1</v>
      </c>
      <c r="X129" s="146"/>
      <c r="Y129" s="146"/>
      <c r="Z129" s="146"/>
      <c r="AA129" s="146"/>
      <c r="AB129" s="145">
        <f>$W129*4</f>
        <v>4</v>
      </c>
      <c r="AC129" s="146"/>
      <c r="AD129" s="146"/>
      <c r="AE129" s="219"/>
      <c r="AF129" s="146"/>
      <c r="AG129" s="146"/>
      <c r="AH129" s="146"/>
      <c r="AI129" s="147">
        <v>4</v>
      </c>
      <c r="AJ129" s="147">
        <v>1</v>
      </c>
      <c r="AK129" s="146"/>
      <c r="AL129" s="146"/>
      <c r="AM129" s="146"/>
      <c r="AN129" s="146"/>
      <c r="AO129" s="146"/>
      <c r="AP129" s="146"/>
      <c r="AQ129" s="146"/>
      <c r="AR129" s="146"/>
      <c r="AS129" s="146"/>
      <c r="AT129" s="146"/>
      <c r="AU129" s="146"/>
      <c r="AV129" s="146"/>
      <c r="AW129" s="147">
        <v>5</v>
      </c>
      <c r="AX129" s="121"/>
      <c r="AY129" t="s" s="148">
        <f>IF(AF129="","",$W129*AF129)</f>
      </c>
      <c r="AZ129" t="s" s="148">
        <f>IF(AG129="","",$W129*AG129)</f>
      </c>
      <c r="BA129" t="s" s="148">
        <f>IF(AH129="","",$W129*AH129)</f>
      </c>
      <c r="BB129" s="147">
        <f>IF(AI129="","",$W129*AI129)</f>
        <v>4</v>
      </c>
      <c r="BC129" s="147">
        <f>IF(AJ129="","",$W129*AJ129)</f>
        <v>1</v>
      </c>
      <c r="BD129" t="s" s="148">
        <f>IF(AK129="","",$W129*AK129)</f>
      </c>
      <c r="BE129" t="s" s="148">
        <f>IF(AL129="","",$W129*AL129)</f>
      </c>
      <c r="BF129" t="s" s="148">
        <f>IF(AM129="","",$W129*AM129)</f>
      </c>
      <c r="BG129" t="s" s="148">
        <f>IF(AN129="","",$W129*AN129)</f>
      </c>
      <c r="BH129" t="s" s="148">
        <f>IF(AO129="","",$W129*AO129)</f>
      </c>
      <c r="BI129" t="s" s="148">
        <f>IF(AP129="","",$W129*AP129)</f>
      </c>
      <c r="BJ129" t="s" s="148">
        <f>IF(AQ129="","",$W129*AQ129)</f>
      </c>
      <c r="BK129" t="s" s="148">
        <f>IF(AR129="","",$W129*AR129)</f>
      </c>
      <c r="BL129" t="s" s="148">
        <f>IF(AS129="","",$W129*AS129)</f>
      </c>
      <c r="BM129" t="s" s="148">
        <f>IF(AT129="","",$W129*AT129)</f>
      </c>
      <c r="BN129" t="s" s="148">
        <f>IF(AU129="","",$W129*AU129)</f>
      </c>
      <c r="BO129" t="s" s="148">
        <f>IF(AV129="","",$W129*AV129)</f>
      </c>
      <c r="BP129" s="147">
        <f>IF(AW129="","",$W129*AW129)</f>
        <v>5</v>
      </c>
    </row>
    <row r="130" ht="21" customHeight="1">
      <c r="A130" t="s" s="153">
        <v>384</v>
      </c>
      <c r="B130" t="s" s="126">
        <v>114</v>
      </c>
      <c r="C130" s="154"/>
      <c r="D130" t="s" s="355">
        <v>112</v>
      </c>
      <c r="E130" s="129">
        <v>10</v>
      </c>
      <c r="F130" s="330">
        <v>80</v>
      </c>
      <c r="G130" s="131">
        <v>0</v>
      </c>
      <c r="H130" s="132">
        <v>0</v>
      </c>
      <c r="I130" s="133">
        <v>0</v>
      </c>
      <c r="J130" s="134">
        <v>0</v>
      </c>
      <c r="K130" s="135">
        <v>0</v>
      </c>
      <c r="L130" s="136">
        <v>0</v>
      </c>
      <c r="M130" s="137">
        <v>0</v>
      </c>
      <c r="N130" s="138">
        <v>0</v>
      </c>
      <c r="O130" s="139">
        <v>0</v>
      </c>
      <c r="P130" s="140">
        <v>0</v>
      </c>
      <c r="Q130" s="141">
        <v>0</v>
      </c>
      <c r="R130" s="327">
        <v>0</v>
      </c>
      <c r="S130" s="142">
        <v>0</v>
      </c>
      <c r="T130" s="328">
        <v>0</v>
      </c>
      <c r="U130" s="47">
        <f>SUM(G130:T130)*F130</f>
        <v>0</v>
      </c>
      <c r="V130" s="48">
        <f>SUM(G130:T130)*E130</f>
        <v>0</v>
      </c>
      <c r="W130" s="145">
        <f>SUM(G130:T130)</f>
        <v>0</v>
      </c>
      <c r="X130" s="146"/>
      <c r="Y130" s="146"/>
      <c r="Z130" s="145">
        <f>$W130*10</f>
        <v>0</v>
      </c>
      <c r="AA130" s="146"/>
      <c r="AB130" s="146"/>
      <c r="AC130" s="146"/>
      <c r="AD130" s="146"/>
      <c r="AE130" s="219"/>
      <c r="AF130" s="146"/>
      <c r="AG130" s="147">
        <v>10</v>
      </c>
      <c r="AH130" s="146"/>
      <c r="AI130" s="146"/>
      <c r="AJ130" s="146"/>
      <c r="AK130" s="146"/>
      <c r="AL130" s="146"/>
      <c r="AM130" s="146"/>
      <c r="AN130" s="146"/>
      <c r="AO130" s="146"/>
      <c r="AP130" s="146"/>
      <c r="AQ130" s="146"/>
      <c r="AR130" s="146"/>
      <c r="AS130" s="146"/>
      <c r="AT130" s="146"/>
      <c r="AU130" s="146"/>
      <c r="AV130" s="146"/>
      <c r="AW130" s="147">
        <v>20</v>
      </c>
      <c r="AX130" s="121"/>
      <c r="AY130" t="s" s="148">
        <f>IF(AF130="","",$W130*AF130)</f>
      </c>
      <c r="AZ130" s="147">
        <f>IF(AG130="","",$W130*AG130)</f>
        <v>0</v>
      </c>
      <c r="BA130" t="s" s="148">
        <f>IF(AH130="","",$W130*AH130)</f>
      </c>
      <c r="BB130" t="s" s="148">
        <f>IF(AI130="","",$W130*AI130)</f>
      </c>
      <c r="BC130" t="s" s="148">
        <f>IF(AJ130="","",$W130*AJ130)</f>
      </c>
      <c r="BD130" t="s" s="148">
        <f>IF(AK130="","",$W130*AK130)</f>
      </c>
      <c r="BE130" t="s" s="148">
        <f>IF(AL130="","",$W130*AL130)</f>
      </c>
      <c r="BF130" t="s" s="148">
        <f>IF(AM130="","",$W130*AM130)</f>
      </c>
      <c r="BG130" t="s" s="148">
        <f>IF(AN130="","",$W130*AN130)</f>
      </c>
      <c r="BH130" t="s" s="148">
        <f>IF(AO130="","",$W130*AO130)</f>
      </c>
      <c r="BI130" t="s" s="148">
        <f>IF(AP130="","",$W130*AP130)</f>
      </c>
      <c r="BJ130" t="s" s="148">
        <f>IF(AQ130="","",$W130*AQ130)</f>
      </c>
      <c r="BK130" t="s" s="148">
        <f>IF(AR130="","",$W130*AR130)</f>
      </c>
      <c r="BL130" t="s" s="148">
        <f>IF(AS130="","",$W130*AS130)</f>
      </c>
      <c r="BM130" t="s" s="148">
        <f>IF(AT130="","",$W130*AT130)</f>
      </c>
      <c r="BN130" t="s" s="148">
        <f>IF(AU130="","",$W130*AU130)</f>
      </c>
      <c r="BO130" t="s" s="148">
        <f>IF(AV130="","",$W130*AV130)</f>
      </c>
      <c r="BP130" s="147">
        <f>IF(AW130="","",$W130*AW130)</f>
        <v>0</v>
      </c>
    </row>
    <row r="131" ht="21" customHeight="1">
      <c r="A131" t="s" s="153">
        <v>385</v>
      </c>
      <c r="B131" t="s" s="126">
        <v>65</v>
      </c>
      <c r="C131" s="154"/>
      <c r="D131" t="s" s="355">
        <v>112</v>
      </c>
      <c r="E131" s="129">
        <v>10</v>
      </c>
      <c r="F131" s="330">
        <v>85</v>
      </c>
      <c r="G131" s="131">
        <v>0</v>
      </c>
      <c r="H131" s="132">
        <v>0</v>
      </c>
      <c r="I131" s="133">
        <v>0</v>
      </c>
      <c r="J131" s="134">
        <v>0</v>
      </c>
      <c r="K131" s="135">
        <v>0</v>
      </c>
      <c r="L131" s="136">
        <v>0</v>
      </c>
      <c r="M131" s="137">
        <v>0</v>
      </c>
      <c r="N131" s="138">
        <v>0</v>
      </c>
      <c r="O131" s="139">
        <v>0</v>
      </c>
      <c r="P131" s="140">
        <v>0</v>
      </c>
      <c r="Q131" s="141">
        <v>0</v>
      </c>
      <c r="R131" s="327">
        <v>0</v>
      </c>
      <c r="S131" s="142">
        <v>0</v>
      </c>
      <c r="T131" s="328">
        <v>0</v>
      </c>
      <c r="U131" s="47">
        <f>SUM(G131:T131)*F131</f>
        <v>0</v>
      </c>
      <c r="V131" s="48">
        <f>SUM(G131:T131)*E131</f>
        <v>0</v>
      </c>
      <c r="W131" s="145">
        <f>SUM(G131:T131)</f>
        <v>0</v>
      </c>
      <c r="X131" s="146"/>
      <c r="Y131" s="146"/>
      <c r="Z131" s="146"/>
      <c r="AA131" s="145">
        <f>$W131*10</f>
        <v>0</v>
      </c>
      <c r="AB131" s="146"/>
      <c r="AC131" s="146"/>
      <c r="AD131" s="146"/>
      <c r="AE131" s="219"/>
      <c r="AF131" s="146"/>
      <c r="AG131" s="147">
        <v>10</v>
      </c>
      <c r="AH131" s="146"/>
      <c r="AI131" s="146"/>
      <c r="AJ131" s="146"/>
      <c r="AK131" s="146"/>
      <c r="AL131" s="146"/>
      <c r="AM131" s="146"/>
      <c r="AN131" s="146"/>
      <c r="AO131" s="146"/>
      <c r="AP131" s="146"/>
      <c r="AQ131" s="146"/>
      <c r="AR131" s="146"/>
      <c r="AS131" s="146"/>
      <c r="AT131" s="146"/>
      <c r="AU131" s="146"/>
      <c r="AV131" s="146"/>
      <c r="AW131" s="147">
        <v>20</v>
      </c>
      <c r="AX131" s="121"/>
      <c r="AY131" t="s" s="148">
        <f>IF(AF131="","",$W131*AF131)</f>
      </c>
      <c r="AZ131" s="147">
        <f>IF(AG131="","",$W131*AG131)</f>
        <v>0</v>
      </c>
      <c r="BA131" t="s" s="148">
        <f>IF(AH131="","",$W131*AH131)</f>
      </c>
      <c r="BB131" t="s" s="148">
        <f>IF(AI131="","",$W131*AI131)</f>
      </c>
      <c r="BC131" t="s" s="148">
        <f>IF(AJ131="","",$W131*AJ131)</f>
      </c>
      <c r="BD131" t="s" s="148">
        <f>IF(AK131="","",$W131*AK131)</f>
      </c>
      <c r="BE131" t="s" s="148">
        <f>IF(AL131="","",$W131*AL131)</f>
      </c>
      <c r="BF131" t="s" s="148">
        <f>IF(AM131="","",$W131*AM131)</f>
      </c>
      <c r="BG131" t="s" s="148">
        <f>IF(AN131="","",$W131*AN131)</f>
      </c>
      <c r="BH131" t="s" s="148">
        <f>IF(AO131="","",$W131*AO131)</f>
      </c>
      <c r="BI131" t="s" s="148">
        <f>IF(AP131="","",$W131*AP131)</f>
      </c>
      <c r="BJ131" t="s" s="148">
        <f>IF(AQ131="","",$W131*AQ131)</f>
      </c>
      <c r="BK131" t="s" s="148">
        <f>IF(AR131="","",$W131*AR131)</f>
      </c>
      <c r="BL131" t="s" s="148">
        <f>IF(AS131="","",$W131*AS131)</f>
      </c>
      <c r="BM131" t="s" s="148">
        <f>IF(AT131="","",$W131*AT131)</f>
      </c>
      <c r="BN131" t="s" s="148">
        <f>IF(AU131="","",$W131*AU131)</f>
      </c>
      <c r="BO131" t="s" s="148">
        <f>IF(AV131="","",$W131*AV131)</f>
      </c>
      <c r="BP131" s="147">
        <f>IF(AW131="","",$W131*AW131)</f>
        <v>0</v>
      </c>
    </row>
    <row r="132" ht="21" customHeight="1">
      <c r="A132" t="s" s="153">
        <v>386</v>
      </c>
      <c r="B132" t="s" s="126">
        <v>251</v>
      </c>
      <c r="C132" s="154"/>
      <c r="D132" t="s" s="355">
        <v>134</v>
      </c>
      <c r="E132" s="129">
        <v>10</v>
      </c>
      <c r="F132" s="330">
        <v>135</v>
      </c>
      <c r="G132" s="131">
        <v>0</v>
      </c>
      <c r="H132" s="132">
        <v>0</v>
      </c>
      <c r="I132" s="133">
        <v>0</v>
      </c>
      <c r="J132" s="134">
        <v>0</v>
      </c>
      <c r="K132" s="135">
        <v>0</v>
      </c>
      <c r="L132" s="136">
        <v>0</v>
      </c>
      <c r="M132" s="137">
        <v>0</v>
      </c>
      <c r="N132" s="138">
        <v>0</v>
      </c>
      <c r="O132" s="139">
        <v>0</v>
      </c>
      <c r="P132" s="140">
        <v>0</v>
      </c>
      <c r="Q132" s="141">
        <v>0</v>
      </c>
      <c r="R132" s="327">
        <v>0</v>
      </c>
      <c r="S132" s="142">
        <v>0</v>
      </c>
      <c r="T132" s="328">
        <v>0</v>
      </c>
      <c r="U132" s="47">
        <f>SUM(G132:T132)*F132</f>
        <v>0</v>
      </c>
      <c r="V132" s="48">
        <f>SUM(G132:T132)*E132</f>
        <v>0</v>
      </c>
      <c r="W132" s="145">
        <f>SUM(G132:T132)</f>
        <v>0</v>
      </c>
      <c r="X132" s="146"/>
      <c r="Y132" s="146"/>
      <c r="Z132" s="146"/>
      <c r="AA132" s="145">
        <f>$W132*5</f>
        <v>0</v>
      </c>
      <c r="AB132" s="146"/>
      <c r="AC132" s="146"/>
      <c r="AD132" s="146"/>
      <c r="AE132" s="219"/>
      <c r="AF132" s="146"/>
      <c r="AG132" s="146"/>
      <c r="AH132" s="147">
        <v>10</v>
      </c>
      <c r="AI132" s="146"/>
      <c r="AJ132" s="146"/>
      <c r="AK132" s="146"/>
      <c r="AL132" s="146"/>
      <c r="AM132" s="146"/>
      <c r="AN132" s="146"/>
      <c r="AO132" s="146"/>
      <c r="AP132" s="146"/>
      <c r="AQ132" s="146"/>
      <c r="AR132" s="146"/>
      <c r="AS132" s="146"/>
      <c r="AT132" s="146"/>
      <c r="AU132" s="146"/>
      <c r="AV132" s="146"/>
      <c r="AW132" s="147">
        <v>20</v>
      </c>
      <c r="AX132" s="121"/>
      <c r="AY132" t="s" s="148">
        <f>IF(AF132="","",$W132*AF132)</f>
      </c>
      <c r="AZ132" t="s" s="148">
        <f>IF(AG132="","",$W132*AG132)</f>
      </c>
      <c r="BA132" s="147">
        <f>IF(AH132="","",$W132*AH132)</f>
        <v>0</v>
      </c>
      <c r="BB132" t="s" s="148">
        <f>IF(AI132="","",$W132*AI132)</f>
      </c>
      <c r="BC132" t="s" s="148">
        <f>IF(AJ132="","",$W132*AJ132)</f>
      </c>
      <c r="BD132" t="s" s="148">
        <f>IF(AK132="","",$W132*AK132)</f>
      </c>
      <c r="BE132" t="s" s="148">
        <f>IF(AL132="","",$W132*AL132)</f>
      </c>
      <c r="BF132" t="s" s="148">
        <f>IF(AM132="","",$W132*AM132)</f>
      </c>
      <c r="BG132" t="s" s="148">
        <f>IF(AN132="","",$W132*AN132)</f>
      </c>
      <c r="BH132" t="s" s="148">
        <f>IF(AO132="","",$W132*AO132)</f>
      </c>
      <c r="BI132" t="s" s="148">
        <f>IF(AP132="","",$W132*AP132)</f>
      </c>
      <c r="BJ132" t="s" s="148">
        <f>IF(AQ132="","",$W132*AQ132)</f>
      </c>
      <c r="BK132" t="s" s="148">
        <f>IF(AR132="","",$W132*AR132)</f>
      </c>
      <c r="BL132" t="s" s="148">
        <f>IF(AS132="","",$W132*AS132)</f>
      </c>
      <c r="BM132" t="s" s="148">
        <f>IF(AT132="","",$W132*AT132)</f>
      </c>
      <c r="BN132" t="s" s="148">
        <f>IF(AU132="","",$W132*AU132)</f>
      </c>
      <c r="BO132" t="s" s="148">
        <f>IF(AV132="","",$W132*AV132)</f>
      </c>
      <c r="BP132" s="147">
        <f>IF(AW132="","",$W132*AW132)</f>
        <v>0</v>
      </c>
    </row>
    <row r="133" ht="21" customHeight="1">
      <c r="A133" t="s" s="153">
        <v>387</v>
      </c>
      <c r="B133" t="s" s="126">
        <v>251</v>
      </c>
      <c r="C133" s="154"/>
      <c r="D133" t="s" s="355">
        <v>270</v>
      </c>
      <c r="E133" s="129">
        <v>1</v>
      </c>
      <c r="F133" s="330">
        <v>85</v>
      </c>
      <c r="G133" s="131">
        <v>0</v>
      </c>
      <c r="H133" s="132">
        <v>0</v>
      </c>
      <c r="I133" s="133">
        <v>0</v>
      </c>
      <c r="J133" s="134">
        <v>1</v>
      </c>
      <c r="K133" s="135">
        <v>0</v>
      </c>
      <c r="L133" s="136">
        <v>0</v>
      </c>
      <c r="M133" s="137">
        <v>0</v>
      </c>
      <c r="N133" s="138">
        <v>0</v>
      </c>
      <c r="O133" s="139">
        <v>0</v>
      </c>
      <c r="P133" s="140">
        <v>0</v>
      </c>
      <c r="Q133" s="141">
        <v>0</v>
      </c>
      <c r="R133" s="327">
        <v>0</v>
      </c>
      <c r="S133" s="142">
        <v>0</v>
      </c>
      <c r="T133" s="328">
        <v>0</v>
      </c>
      <c r="U133" s="47">
        <f>SUM(G133:T133)*F133</f>
        <v>85</v>
      </c>
      <c r="V133" s="48">
        <f>SUM(G133:T133)*E133</f>
        <v>1</v>
      </c>
      <c r="W133" s="145">
        <f>SUM(G133:T133)</f>
        <v>1</v>
      </c>
      <c r="X133" s="146"/>
      <c r="Y133" s="146"/>
      <c r="Z133" s="146"/>
      <c r="AA133" s="145">
        <f>$W133*5</f>
        <v>5</v>
      </c>
      <c r="AB133" s="146"/>
      <c r="AC133" s="146"/>
      <c r="AD133" s="146"/>
      <c r="AE133" s="219"/>
      <c r="AF133" s="146"/>
      <c r="AG133" s="146"/>
      <c r="AH133" s="146"/>
      <c r="AI133" s="146"/>
      <c r="AJ133" s="146"/>
      <c r="AK133" s="146"/>
      <c r="AL133" s="146"/>
      <c r="AM133" s="146"/>
      <c r="AN133" s="146"/>
      <c r="AO133" s="146"/>
      <c r="AP133" s="146"/>
      <c r="AQ133" s="146"/>
      <c r="AR133" s="146"/>
      <c r="AS133" s="146"/>
      <c r="AT133" s="146"/>
      <c r="AU133" s="146"/>
      <c r="AV133" s="146"/>
      <c r="AW133" s="147">
        <v>4</v>
      </c>
      <c r="AX133" s="121"/>
      <c r="AY133" t="s" s="148">
        <f>IF(AF133="","",$W133*AF133)</f>
      </c>
      <c r="AZ133" t="s" s="148">
        <f>IF(AG133="","",$W133*AG133)</f>
      </c>
      <c r="BA133" t="s" s="148">
        <f>IF(AH133="","",$W133*AH133)</f>
      </c>
      <c r="BB133" t="s" s="148">
        <f>IF(AI133="","",$W133*AI133)</f>
      </c>
      <c r="BC133" t="s" s="148">
        <f>IF(AJ133="","",$W133*AJ133)</f>
      </c>
      <c r="BD133" t="s" s="148">
        <f>IF(AK133="","",$W133*AK133)</f>
      </c>
      <c r="BE133" t="s" s="148">
        <f>IF(AL133="","",$W133*AL133)</f>
      </c>
      <c r="BF133" t="s" s="148">
        <f>IF(AM133="","",$W133*AM133)</f>
      </c>
      <c r="BG133" t="s" s="148">
        <f>IF(AN133="","",$W133*AN133)</f>
      </c>
      <c r="BH133" t="s" s="148">
        <f>IF(AO133="","",$W133*AO133)</f>
      </c>
      <c r="BI133" t="s" s="148">
        <f>IF(AP133="","",$W133*AP133)</f>
      </c>
      <c r="BJ133" t="s" s="148">
        <f>IF(AQ133="","",$W133*AQ133)</f>
      </c>
      <c r="BK133" t="s" s="148">
        <f>IF(AR133="","",$W133*AR133)</f>
      </c>
      <c r="BL133" t="s" s="148">
        <f>IF(AS133="","",$W133*AS133)</f>
      </c>
      <c r="BM133" t="s" s="148">
        <f>IF(AT133="","",$W133*AT133)</f>
      </c>
      <c r="BN133" t="s" s="148">
        <f>IF(AU133="","",$W133*AU133)</f>
      </c>
      <c r="BO133" t="s" s="148">
        <f>IF(AV133="","",$W133*AV133)</f>
      </c>
      <c r="BP133" s="147">
        <f>IF(AW133="","",$W133*AW133)</f>
        <v>4</v>
      </c>
    </row>
    <row r="134" ht="21" customHeight="1">
      <c r="A134" t="s" s="153">
        <v>388</v>
      </c>
      <c r="B134" t="s" s="126">
        <v>285</v>
      </c>
      <c r="C134" s="154"/>
      <c r="D134" t="s" s="355">
        <v>270</v>
      </c>
      <c r="E134" s="129">
        <v>1</v>
      </c>
      <c r="F134" s="330">
        <v>85</v>
      </c>
      <c r="G134" s="131">
        <v>0</v>
      </c>
      <c r="H134" s="132">
        <v>0</v>
      </c>
      <c r="I134" s="133">
        <v>0</v>
      </c>
      <c r="J134" s="134">
        <v>0</v>
      </c>
      <c r="K134" s="135">
        <v>0</v>
      </c>
      <c r="L134" s="136">
        <v>0</v>
      </c>
      <c r="M134" s="137">
        <v>0</v>
      </c>
      <c r="N134" s="138">
        <v>0</v>
      </c>
      <c r="O134" s="139">
        <v>0</v>
      </c>
      <c r="P134" s="140">
        <v>0</v>
      </c>
      <c r="Q134" s="141">
        <v>0</v>
      </c>
      <c r="R134" s="327">
        <v>0</v>
      </c>
      <c r="S134" s="142">
        <v>0</v>
      </c>
      <c r="T134" s="328">
        <v>0</v>
      </c>
      <c r="U134" s="47">
        <f>SUM(G134:T134)*F134</f>
        <v>0</v>
      </c>
      <c r="V134" s="48">
        <f>SUM(G134:T134)*E134</f>
        <v>0</v>
      </c>
      <c r="W134" s="145">
        <f>SUM(G134:T134)</f>
        <v>0</v>
      </c>
      <c r="X134" s="146"/>
      <c r="Y134" s="146"/>
      <c r="Z134" s="146"/>
      <c r="AA134" s="146"/>
      <c r="AB134" s="145">
        <f>$W134*5</f>
        <v>0</v>
      </c>
      <c r="AC134" s="146"/>
      <c r="AD134" s="146"/>
      <c r="AE134" s="219"/>
      <c r="AF134" s="146"/>
      <c r="AG134" s="146"/>
      <c r="AH134" s="146"/>
      <c r="AI134" s="146"/>
      <c r="AJ134" s="146"/>
      <c r="AK134" s="146"/>
      <c r="AL134" s="146"/>
      <c r="AM134" s="146"/>
      <c r="AN134" s="146"/>
      <c r="AO134" s="146"/>
      <c r="AP134" s="146"/>
      <c r="AQ134" s="146"/>
      <c r="AR134" s="146"/>
      <c r="AS134" s="146"/>
      <c r="AT134" s="146"/>
      <c r="AU134" s="146"/>
      <c r="AV134" s="146"/>
      <c r="AW134" s="147">
        <v>4</v>
      </c>
      <c r="AX134" s="121"/>
      <c r="AY134" t="s" s="148">
        <f>IF(AF134="","",$W134*AF134)</f>
      </c>
      <c r="AZ134" t="s" s="148">
        <f>IF(AG134="","",$W134*AG134)</f>
      </c>
      <c r="BA134" t="s" s="148">
        <f>IF(AH134="","",$W134*AH134)</f>
      </c>
      <c r="BB134" t="s" s="148">
        <f>IF(AI134="","",$W134*AI134)</f>
      </c>
      <c r="BC134" t="s" s="148">
        <f>IF(AJ134="","",$W134*AJ134)</f>
      </c>
      <c r="BD134" t="s" s="148">
        <f>IF(AK134="","",$W134*AK134)</f>
      </c>
      <c r="BE134" t="s" s="148">
        <f>IF(AL134="","",$W134*AL134)</f>
      </c>
      <c r="BF134" t="s" s="148">
        <f>IF(AM134="","",$W134*AM134)</f>
      </c>
      <c r="BG134" t="s" s="148">
        <f>IF(AN134="","",$W134*AN134)</f>
      </c>
      <c r="BH134" t="s" s="148">
        <f>IF(AO134="","",$W134*AO134)</f>
      </c>
      <c r="BI134" t="s" s="148">
        <f>IF(AP134="","",$W134*AP134)</f>
      </c>
      <c r="BJ134" t="s" s="148">
        <f>IF(AQ134="","",$W134*AQ134)</f>
      </c>
      <c r="BK134" t="s" s="148">
        <f>IF(AR134="","",$W134*AR134)</f>
      </c>
      <c r="BL134" t="s" s="148">
        <f>IF(AS134="","",$W134*AS134)</f>
      </c>
      <c r="BM134" t="s" s="148">
        <f>IF(AT134="","",$W134*AT134)</f>
      </c>
      <c r="BN134" t="s" s="148">
        <f>IF(AU134="","",$W134*AU134)</f>
      </c>
      <c r="BO134" t="s" s="148">
        <f>IF(AV134="","",$W134*AV134)</f>
      </c>
      <c r="BP134" s="147">
        <f>IF(AW134="","",$W134*AW134)</f>
        <v>0</v>
      </c>
    </row>
    <row r="135" ht="21" customHeight="1">
      <c r="A135" t="s" s="156">
        <v>389</v>
      </c>
      <c r="B135" t="s" s="157">
        <v>285</v>
      </c>
      <c r="C135" s="158"/>
      <c r="D135" t="s" s="358">
        <v>390</v>
      </c>
      <c r="E135" s="160">
        <v>1</v>
      </c>
      <c r="F135" s="335">
        <v>85</v>
      </c>
      <c r="G135" s="162">
        <v>0</v>
      </c>
      <c r="H135" s="163">
        <v>0</v>
      </c>
      <c r="I135" s="164">
        <v>0</v>
      </c>
      <c r="J135" s="165">
        <v>0</v>
      </c>
      <c r="K135" s="166">
        <v>0</v>
      </c>
      <c r="L135" s="167">
        <v>0</v>
      </c>
      <c r="M135" s="168">
        <v>0</v>
      </c>
      <c r="N135" s="169">
        <v>0</v>
      </c>
      <c r="O135" s="170">
        <v>0</v>
      </c>
      <c r="P135" s="171">
        <v>0</v>
      </c>
      <c r="Q135" s="172">
        <v>0</v>
      </c>
      <c r="R135" s="336">
        <v>0</v>
      </c>
      <c r="S135" s="173">
        <v>0</v>
      </c>
      <c r="T135" s="337">
        <v>0</v>
      </c>
      <c r="U135" s="338">
        <f>SUM(G135:T135)*F135</f>
        <v>0</v>
      </c>
      <c r="V135" s="339">
        <f>SUM(G135:T135)*E135</f>
        <v>0</v>
      </c>
      <c r="W135" s="176">
        <f>SUM(G135:T135)</f>
        <v>0</v>
      </c>
      <c r="X135" s="177"/>
      <c r="Y135" s="177"/>
      <c r="Z135" s="177"/>
      <c r="AA135" s="177"/>
      <c r="AB135" s="176">
        <f>$W135*5</f>
        <v>0</v>
      </c>
      <c r="AC135" s="177"/>
      <c r="AD135" s="177"/>
      <c r="AE135" s="219"/>
      <c r="AF135" s="146"/>
      <c r="AG135" s="146"/>
      <c r="AH135" s="146"/>
      <c r="AI135" s="146"/>
      <c r="AJ135" s="146"/>
      <c r="AK135" s="146"/>
      <c r="AL135" s="146"/>
      <c r="AM135" s="146"/>
      <c r="AN135" s="146"/>
      <c r="AO135" s="146"/>
      <c r="AP135" s="146"/>
      <c r="AQ135" s="146"/>
      <c r="AR135" s="146"/>
      <c r="AS135" s="146"/>
      <c r="AT135" s="146"/>
      <c r="AU135" s="146"/>
      <c r="AV135" s="146"/>
      <c r="AW135" s="147">
        <v>4</v>
      </c>
      <c r="AX135" s="121"/>
      <c r="AY135" t="s" s="148">
        <f>IF(AF135="","",$W135*AF135)</f>
      </c>
      <c r="AZ135" t="s" s="148">
        <f>IF(AG135="","",$W135*AG135)</f>
      </c>
      <c r="BA135" t="s" s="148">
        <f>IF(AH135="","",$W135*AH135)</f>
      </c>
      <c r="BB135" t="s" s="148">
        <f>IF(AI135="","",$W135*AI135)</f>
      </c>
      <c r="BC135" t="s" s="148">
        <f>IF(AJ135="","",$W135*AJ135)</f>
      </c>
      <c r="BD135" t="s" s="148">
        <f>IF(AK135="","",$W135*AK135)</f>
      </c>
      <c r="BE135" t="s" s="148">
        <f>IF(AL135="","",$W135*AL135)</f>
      </c>
      <c r="BF135" t="s" s="148">
        <f>IF(AM135="","",$W135*AM135)</f>
      </c>
      <c r="BG135" t="s" s="148">
        <f>IF(AN135="","",$W135*AN135)</f>
      </c>
      <c r="BH135" t="s" s="148">
        <f>IF(AO135="","",$W135*AO135)</f>
      </c>
      <c r="BI135" t="s" s="148">
        <f>IF(AP135="","",$W135*AP135)</f>
      </c>
      <c r="BJ135" t="s" s="148">
        <f>IF(AQ135="","",$W135*AQ135)</f>
      </c>
      <c r="BK135" t="s" s="148">
        <f>IF(AR135="","",$W135*AR135)</f>
      </c>
      <c r="BL135" t="s" s="148">
        <f>IF(AS135="","",$W135*AS135)</f>
      </c>
      <c r="BM135" t="s" s="148">
        <f>IF(AT135="","",$W135*AT135)</f>
      </c>
      <c r="BN135" t="s" s="148">
        <f>IF(AU135="","",$W135*AU135)</f>
      </c>
      <c r="BO135" t="s" s="148">
        <f>IF(AV135="","",$W135*AV135)</f>
      </c>
      <c r="BP135" s="147">
        <f>IF(AW135="","",$W135*AW135)</f>
        <v>0</v>
      </c>
    </row>
    <row r="136" ht="42.6" customHeight="1">
      <c r="A136" t="s" s="359">
        <v>391</v>
      </c>
      <c r="B136" t="s" s="179">
        <v>75</v>
      </c>
      <c r="C136" t="s" s="179">
        <v>76</v>
      </c>
      <c r="D136" t="s" s="318">
        <v>77</v>
      </c>
      <c r="E136" t="s" s="319">
        <v>78</v>
      </c>
      <c r="F136" t="s" s="179">
        <v>189</v>
      </c>
      <c r="G136" t="s" s="180">
        <v>80</v>
      </c>
      <c r="H136" t="s" s="181">
        <v>81</v>
      </c>
      <c r="I136" t="s" s="182">
        <v>82</v>
      </c>
      <c r="J136" t="s" s="183">
        <v>83</v>
      </c>
      <c r="K136" t="s" s="184">
        <v>84</v>
      </c>
      <c r="L136" t="s" s="185">
        <v>85</v>
      </c>
      <c r="M136" t="s" s="186">
        <v>86</v>
      </c>
      <c r="N136" t="s" s="187">
        <v>87</v>
      </c>
      <c r="O136" t="s" s="188">
        <v>88</v>
      </c>
      <c r="P136" t="s" s="189">
        <v>89</v>
      </c>
      <c r="Q136" t="s" s="190">
        <v>90</v>
      </c>
      <c r="R136" t="s" s="343">
        <v>222</v>
      </c>
      <c r="S136" t="s" s="191">
        <v>91</v>
      </c>
      <c r="T136" t="s" s="107">
        <v>223</v>
      </c>
      <c r="U136" t="s" s="318">
        <v>92</v>
      </c>
      <c r="V136" t="s" s="116">
        <v>12</v>
      </c>
      <c r="W136" t="s" s="222">
        <v>93</v>
      </c>
      <c r="X136" t="s" s="82">
        <v>190</v>
      </c>
      <c r="Y136" t="s" s="82">
        <v>191</v>
      </c>
      <c r="Z136" t="s" s="82">
        <v>192</v>
      </c>
      <c r="AA136" t="s" s="82">
        <v>193</v>
      </c>
      <c r="AB136" t="s" s="82">
        <v>98</v>
      </c>
      <c r="AC136" t="s" s="82">
        <v>194</v>
      </c>
      <c r="AD136" t="s" s="83">
        <v>195</v>
      </c>
      <c r="AE136" s="360"/>
      <c r="AF136" t="s" s="120">
        <v>101</v>
      </c>
      <c r="AG136" t="s" s="120">
        <v>102</v>
      </c>
      <c r="AH136" t="s" s="120">
        <v>103</v>
      </c>
      <c r="AI136" t="s" s="120">
        <v>104</v>
      </c>
      <c r="AJ136" t="s" s="120">
        <v>105</v>
      </c>
      <c r="AK136" t="s" s="120">
        <v>106</v>
      </c>
      <c r="AL136" t="s" s="120">
        <v>107</v>
      </c>
      <c r="AM136" t="s" s="120">
        <v>108</v>
      </c>
      <c r="AN136" t="s" s="120">
        <v>224</v>
      </c>
      <c r="AO136" t="s" s="120">
        <v>109</v>
      </c>
      <c r="AP136" t="s" s="120">
        <v>225</v>
      </c>
      <c r="AQ136" t="s" s="120">
        <v>226</v>
      </c>
      <c r="AR136" t="s" s="120">
        <v>227</v>
      </c>
      <c r="AS136" t="s" s="120">
        <v>228</v>
      </c>
      <c r="AT136" t="s" s="120">
        <v>229</v>
      </c>
      <c r="AU136" t="s" s="120">
        <v>230</v>
      </c>
      <c r="AV136" t="s" s="120">
        <v>55</v>
      </c>
      <c r="AW136" t="s" s="120">
        <v>58</v>
      </c>
      <c r="AX136" s="121"/>
      <c r="AY136" t="s" s="120">
        <v>101</v>
      </c>
      <c r="AZ136" t="s" s="120">
        <v>102</v>
      </c>
      <c r="BA136" t="s" s="120">
        <v>103</v>
      </c>
      <c r="BB136" t="s" s="120">
        <v>104</v>
      </c>
      <c r="BC136" t="s" s="120">
        <v>105</v>
      </c>
      <c r="BD136" t="s" s="120">
        <v>106</v>
      </c>
      <c r="BE136" t="s" s="120">
        <v>107</v>
      </c>
      <c r="BF136" t="s" s="120">
        <v>108</v>
      </c>
      <c r="BG136" t="s" s="120">
        <v>224</v>
      </c>
      <c r="BH136" t="s" s="120">
        <v>109</v>
      </c>
      <c r="BI136" t="s" s="120">
        <v>225</v>
      </c>
      <c r="BJ136" t="s" s="120">
        <v>226</v>
      </c>
      <c r="BK136" t="s" s="120">
        <v>227</v>
      </c>
      <c r="BL136" t="s" s="120">
        <v>228</v>
      </c>
      <c r="BM136" t="s" s="120">
        <v>229</v>
      </c>
      <c r="BN136" t="s" s="120">
        <v>230</v>
      </c>
      <c r="BO136" t="s" s="120">
        <v>55</v>
      </c>
      <c r="BP136" t="s" s="120">
        <v>58</v>
      </c>
    </row>
    <row r="137" ht="15.75" customHeight="1">
      <c r="A137" t="s" s="193">
        <v>392</v>
      </c>
      <c r="B137" t="s" s="194">
        <v>63</v>
      </c>
      <c r="C137" s="268"/>
      <c r="D137" t="s" s="362">
        <v>393</v>
      </c>
      <c r="E137" s="269">
        <v>20</v>
      </c>
      <c r="F137" s="363">
        <v>80</v>
      </c>
      <c r="G137" s="198">
        <v>0</v>
      </c>
      <c r="H137" s="199">
        <v>0</v>
      </c>
      <c r="I137" s="200">
        <v>0</v>
      </c>
      <c r="J137" s="201">
        <v>0</v>
      </c>
      <c r="K137" s="202">
        <v>0</v>
      </c>
      <c r="L137" s="203">
        <v>0</v>
      </c>
      <c r="M137" s="204">
        <v>0</v>
      </c>
      <c r="N137" s="205">
        <v>0</v>
      </c>
      <c r="O137" s="206">
        <v>0</v>
      </c>
      <c r="P137" s="207">
        <v>0</v>
      </c>
      <c r="Q137" s="208">
        <v>0</v>
      </c>
      <c r="R137" s="349">
        <v>0</v>
      </c>
      <c r="S137" s="209">
        <v>0</v>
      </c>
      <c r="T137" s="328">
        <v>0</v>
      </c>
      <c r="U137" s="350">
        <f>SUM(G137:T137)*F137</f>
        <v>0</v>
      </c>
      <c r="V137" s="48">
        <f>SUM(G137:T137)*E137</f>
        <v>0</v>
      </c>
      <c r="W137" s="210">
        <f>SUM(G137:T137)</f>
        <v>0</v>
      </c>
      <c r="X137" s="212"/>
      <c r="Y137" s="210">
        <f>$W137*20</f>
        <v>0</v>
      </c>
      <c r="Z137" s="212"/>
      <c r="AA137" s="212"/>
      <c r="AB137" s="212"/>
      <c r="AC137" s="212"/>
      <c r="AD137" s="212"/>
      <c r="AE137" s="219"/>
      <c r="AF137" s="93">
        <v>20</v>
      </c>
      <c r="AG137" s="146"/>
      <c r="AH137" s="146"/>
      <c r="AI137" s="146"/>
      <c r="AJ137" s="146"/>
      <c r="AK137" s="146"/>
      <c r="AL137" s="146"/>
      <c r="AM137" s="146"/>
      <c r="AN137" s="146"/>
      <c r="AO137" s="146"/>
      <c r="AP137" s="146"/>
      <c r="AQ137" s="146"/>
      <c r="AR137" s="146"/>
      <c r="AS137" s="146"/>
      <c r="AT137" s="146"/>
      <c r="AU137" s="146"/>
      <c r="AV137" s="146"/>
      <c r="AW137" s="146"/>
      <c r="AX137" s="121"/>
      <c r="AY137" s="147">
        <f>IF(AF137="","",$W137*AF137)</f>
        <v>0</v>
      </c>
      <c r="AZ137" t="s" s="148">
        <f>IF(AG137="","",$W137*AG137)</f>
      </c>
      <c r="BA137" t="s" s="148">
        <f>IF(AH137="","",$W137*AH137)</f>
      </c>
      <c r="BB137" t="s" s="148">
        <f>IF(AI137="","",$W137*AI137)</f>
      </c>
      <c r="BC137" t="s" s="148">
        <f>IF(AJ137="","",$W137*AJ137)</f>
      </c>
      <c r="BD137" t="s" s="148">
        <f>IF(AK137="","",$W137*AK137)</f>
      </c>
      <c r="BE137" t="s" s="148">
        <f>IF(AL137="","",$W137*AL137)</f>
      </c>
      <c r="BF137" t="s" s="148">
        <f>IF(AM137="","",$W137*AM137)</f>
      </c>
      <c r="BG137" t="s" s="148">
        <f>IF(AN137="","",$W137*AN137)</f>
      </c>
      <c r="BH137" t="s" s="148">
        <f>IF(AO137="","",$W137*AO137)</f>
      </c>
      <c r="BI137" t="s" s="148">
        <f>IF(AP137="","",$W137*AP137)</f>
      </c>
      <c r="BJ137" t="s" s="148">
        <f>IF(AQ137="","",$W137*AQ137)</f>
      </c>
      <c r="BK137" t="s" s="148">
        <f>IF(AR137="","",$W137*AR137)</f>
      </c>
      <c r="BL137" t="s" s="148">
        <f>IF(AS137="","",$W137*AS137)</f>
      </c>
      <c r="BM137" t="s" s="148">
        <f>IF(AT137="","",$W137*AT137)</f>
      </c>
      <c r="BN137" t="s" s="148">
        <f>IF(AU137="","",$W137*AU137)</f>
      </c>
      <c r="BO137" t="s" s="148">
        <f>IF(AV137="","",$W137*AV137)</f>
      </c>
      <c r="BP137" t="s" s="148">
        <f>IF(AW137="","",$W137*AW137)</f>
      </c>
    </row>
    <row r="138" ht="15.75" customHeight="1">
      <c r="A138" t="s" s="153">
        <v>394</v>
      </c>
      <c r="B138" t="s" s="126">
        <v>63</v>
      </c>
      <c r="C138" s="270"/>
      <c r="D138" t="s" s="364">
        <v>144</v>
      </c>
      <c r="E138" s="271">
        <v>25</v>
      </c>
      <c r="F138" s="365">
        <v>80</v>
      </c>
      <c r="G138" s="131">
        <v>0</v>
      </c>
      <c r="H138" s="132">
        <v>0</v>
      </c>
      <c r="I138" s="133">
        <v>0</v>
      </c>
      <c r="J138" s="134">
        <v>0</v>
      </c>
      <c r="K138" s="135">
        <v>0</v>
      </c>
      <c r="L138" s="136">
        <v>0</v>
      </c>
      <c r="M138" s="137">
        <v>0</v>
      </c>
      <c r="N138" s="138">
        <v>0</v>
      </c>
      <c r="O138" s="139">
        <v>0</v>
      </c>
      <c r="P138" s="217">
        <v>0</v>
      </c>
      <c r="Q138" s="141">
        <v>0</v>
      </c>
      <c r="R138" s="327">
        <v>0</v>
      </c>
      <c r="S138" s="142">
        <v>0</v>
      </c>
      <c r="T138" s="328">
        <v>0</v>
      </c>
      <c r="U138" s="47">
        <f>SUM(G138:T138)*F138</f>
        <v>0</v>
      </c>
      <c r="V138" s="48">
        <f>SUM(G138:T138)*E138</f>
        <v>0</v>
      </c>
      <c r="W138" s="145">
        <f>SUM(G138:T138)</f>
        <v>0</v>
      </c>
      <c r="X138" s="146"/>
      <c r="Y138" s="145">
        <f>$W138*25</f>
        <v>0</v>
      </c>
      <c r="Z138" s="146"/>
      <c r="AA138" s="146"/>
      <c r="AB138" s="146"/>
      <c r="AC138" s="146"/>
      <c r="AD138" s="146"/>
      <c r="AE138" s="219"/>
      <c r="AF138" s="146"/>
      <c r="AG138" s="147">
        <v>25</v>
      </c>
      <c r="AH138" s="146"/>
      <c r="AI138" s="146"/>
      <c r="AJ138" s="146"/>
      <c r="AK138" s="146"/>
      <c r="AL138" s="146"/>
      <c r="AM138" s="146"/>
      <c r="AN138" s="146"/>
      <c r="AO138" s="146"/>
      <c r="AP138" s="146"/>
      <c r="AQ138" s="146"/>
      <c r="AR138" s="146"/>
      <c r="AS138" s="146"/>
      <c r="AT138" s="146"/>
      <c r="AU138" s="146"/>
      <c r="AV138" s="146"/>
      <c r="AW138" s="146"/>
      <c r="AX138" s="121"/>
      <c r="AY138" t="s" s="148">
        <f>IF(AF138="","",$W138*AF138)</f>
      </c>
      <c r="AZ138" s="147">
        <f>IF(AG138="","",$W138*AG138)</f>
        <v>0</v>
      </c>
      <c r="BA138" t="s" s="148">
        <f>IF(AH138="","",$W138*AH138)</f>
      </c>
      <c r="BB138" t="s" s="148">
        <f>IF(AI138="","",$W138*AI138)</f>
      </c>
      <c r="BC138" t="s" s="148">
        <f>IF(AJ138="","",$W138*AJ138)</f>
      </c>
      <c r="BD138" t="s" s="148">
        <f>IF(AK138="","",$W138*AK138)</f>
      </c>
      <c r="BE138" t="s" s="148">
        <f>IF(AL138="","",$W138*AL138)</f>
      </c>
      <c r="BF138" t="s" s="148">
        <f>IF(AM138="","",$W138*AM138)</f>
      </c>
      <c r="BG138" t="s" s="148">
        <f>IF(AN138="","",$W138*AN138)</f>
      </c>
      <c r="BH138" t="s" s="148">
        <f>IF(AO138="","",$W138*AO138)</f>
      </c>
      <c r="BI138" t="s" s="148">
        <f>IF(AP138="","",$W138*AP138)</f>
      </c>
      <c r="BJ138" t="s" s="148">
        <f>IF(AQ138="","",$W138*AQ138)</f>
      </c>
      <c r="BK138" t="s" s="148">
        <f>IF(AR138="","",$W138*AR138)</f>
      </c>
      <c r="BL138" t="s" s="148">
        <f>IF(AS138="","",$W138*AS138)</f>
      </c>
      <c r="BM138" t="s" s="148">
        <f>IF(AT138="","",$W138*AT138)</f>
      </c>
      <c r="BN138" t="s" s="148">
        <f>IF(AU138="","",$W138*AU138)</f>
      </c>
      <c r="BO138" t="s" s="148">
        <f>IF(AV138="","",$W138*AV138)</f>
      </c>
      <c r="BP138" t="s" s="148">
        <f>IF(AW138="","",$W138*AW138)</f>
      </c>
    </row>
    <row r="139" ht="15.75" customHeight="1">
      <c r="A139" t="s" s="153">
        <v>395</v>
      </c>
      <c r="B139" t="s" s="126">
        <v>63</v>
      </c>
      <c r="C139" s="270"/>
      <c r="D139" t="s" s="364">
        <v>212</v>
      </c>
      <c r="E139" s="271">
        <v>20</v>
      </c>
      <c r="F139" s="365">
        <v>80</v>
      </c>
      <c r="G139" s="131">
        <v>0</v>
      </c>
      <c r="H139" s="132">
        <v>0</v>
      </c>
      <c r="I139" s="133">
        <v>0</v>
      </c>
      <c r="J139" s="134">
        <v>0</v>
      </c>
      <c r="K139" s="135">
        <v>0</v>
      </c>
      <c r="L139" s="136">
        <v>0</v>
      </c>
      <c r="M139" s="137">
        <v>0</v>
      </c>
      <c r="N139" s="138">
        <v>0</v>
      </c>
      <c r="O139" s="139">
        <v>0</v>
      </c>
      <c r="P139" s="217">
        <v>0</v>
      </c>
      <c r="Q139" s="141">
        <v>0</v>
      </c>
      <c r="R139" s="327">
        <v>0</v>
      </c>
      <c r="S139" s="142">
        <v>0</v>
      </c>
      <c r="T139" s="328">
        <v>0</v>
      </c>
      <c r="U139" s="47">
        <f>SUM(G139:T139)*F139</f>
        <v>0</v>
      </c>
      <c r="V139" s="48">
        <f>SUM(G139:T139)*E139</f>
        <v>0</v>
      </c>
      <c r="W139" s="145">
        <f>SUM(G139:T139)</f>
        <v>0</v>
      </c>
      <c r="X139" s="146"/>
      <c r="Y139" s="145">
        <f>$W139*20</f>
        <v>0</v>
      </c>
      <c r="Z139" s="146"/>
      <c r="AA139" s="146"/>
      <c r="AB139" s="146"/>
      <c r="AC139" s="146"/>
      <c r="AD139" s="146"/>
      <c r="AE139" s="219"/>
      <c r="AF139" s="93">
        <v>16</v>
      </c>
      <c r="AG139" s="147">
        <v>4</v>
      </c>
      <c r="AH139" s="146"/>
      <c r="AI139" s="146"/>
      <c r="AJ139" s="146"/>
      <c r="AK139" s="146"/>
      <c r="AL139" s="146"/>
      <c r="AM139" s="146"/>
      <c r="AN139" s="146"/>
      <c r="AO139" s="146"/>
      <c r="AP139" s="146"/>
      <c r="AQ139" s="146"/>
      <c r="AR139" s="146"/>
      <c r="AS139" s="146"/>
      <c r="AT139" s="146"/>
      <c r="AU139" s="146"/>
      <c r="AV139" s="146"/>
      <c r="AW139" s="146"/>
      <c r="AX139" s="121"/>
      <c r="AY139" s="147">
        <f>IF(AF139="","",$W139*AF139)</f>
        <v>0</v>
      </c>
      <c r="AZ139" s="147">
        <f>IF(AG139="","",$W139*AG139)</f>
        <v>0</v>
      </c>
      <c r="BA139" t="s" s="148">
        <f>IF(AH139="","",$W139*AH139)</f>
      </c>
      <c r="BB139" t="s" s="148">
        <f>IF(AI139="","",$W139*AI139)</f>
      </c>
      <c r="BC139" t="s" s="148">
        <f>IF(AJ139="","",$W139*AJ139)</f>
      </c>
      <c r="BD139" t="s" s="148">
        <f>IF(AK139="","",$W139*AK139)</f>
      </c>
      <c r="BE139" t="s" s="148">
        <f>IF(AL139="","",$W139*AL139)</f>
      </c>
      <c r="BF139" t="s" s="148">
        <f>IF(AM139="","",$W139*AM139)</f>
      </c>
      <c r="BG139" t="s" s="148">
        <f>IF(AN139="","",$W139*AN139)</f>
      </c>
      <c r="BH139" t="s" s="148">
        <f>IF(AO139="","",$W139*AO139)</f>
      </c>
      <c r="BI139" t="s" s="148">
        <f>IF(AP139="","",$W139*AP139)</f>
      </c>
      <c r="BJ139" t="s" s="148">
        <f>IF(AQ139="","",$W139*AQ139)</f>
      </c>
      <c r="BK139" t="s" s="148">
        <f>IF(AR139="","",$W139*AR139)</f>
      </c>
      <c r="BL139" t="s" s="148">
        <f>IF(AS139="","",$W139*AS139)</f>
      </c>
      <c r="BM139" t="s" s="148">
        <f>IF(AT139="","",$W139*AT139)</f>
      </c>
      <c r="BN139" t="s" s="148">
        <f>IF(AU139="","",$W139*AU139)</f>
      </c>
      <c r="BO139" t="s" s="148">
        <f>IF(AV139="","",$W139*AV139)</f>
      </c>
      <c r="BP139" t="s" s="148">
        <f>IF(AW139="","",$W139*AW139)</f>
      </c>
    </row>
    <row r="140" ht="16.5" customHeight="1">
      <c r="A140" t="s" s="153">
        <v>396</v>
      </c>
      <c r="B140" t="s" s="126">
        <v>64</v>
      </c>
      <c r="C140" s="270"/>
      <c r="D140" t="s" s="364">
        <v>134</v>
      </c>
      <c r="E140" s="271">
        <v>10</v>
      </c>
      <c r="F140" s="365">
        <v>80</v>
      </c>
      <c r="G140" s="131">
        <v>0</v>
      </c>
      <c r="H140" s="132">
        <v>0</v>
      </c>
      <c r="I140" s="133">
        <v>0</v>
      </c>
      <c r="J140" s="134">
        <v>0</v>
      </c>
      <c r="K140" s="135">
        <v>0</v>
      </c>
      <c r="L140" s="136">
        <v>0</v>
      </c>
      <c r="M140" s="137">
        <v>0</v>
      </c>
      <c r="N140" s="138">
        <v>0</v>
      </c>
      <c r="O140" s="139">
        <v>1</v>
      </c>
      <c r="P140" s="217">
        <v>0</v>
      </c>
      <c r="Q140" s="141">
        <v>0</v>
      </c>
      <c r="R140" s="327">
        <v>0</v>
      </c>
      <c r="S140" s="142">
        <v>0</v>
      </c>
      <c r="T140" s="328">
        <v>0</v>
      </c>
      <c r="U140" s="47">
        <f>SUM(G140:T140)*F140</f>
        <v>80</v>
      </c>
      <c r="V140" s="48">
        <f>SUM(G140:T140)*E140</f>
        <v>10</v>
      </c>
      <c r="W140" s="145">
        <f>SUM(G140:T140)</f>
        <v>1</v>
      </c>
      <c r="X140" s="146"/>
      <c r="Y140" s="146"/>
      <c r="Z140" s="145">
        <f>$W140*10</f>
        <v>10</v>
      </c>
      <c r="AA140" s="146"/>
      <c r="AB140" s="146"/>
      <c r="AC140" s="146"/>
      <c r="AD140" s="146"/>
      <c r="AE140" s="219"/>
      <c r="AF140" s="146"/>
      <c r="AG140" s="147">
        <v>10</v>
      </c>
      <c r="AH140" s="146"/>
      <c r="AI140" s="146"/>
      <c r="AJ140" s="146"/>
      <c r="AK140" s="146"/>
      <c r="AL140" s="146"/>
      <c r="AM140" s="146"/>
      <c r="AN140" s="146"/>
      <c r="AO140" s="146"/>
      <c r="AP140" s="146"/>
      <c r="AQ140" s="146"/>
      <c r="AR140" s="146"/>
      <c r="AS140" s="146"/>
      <c r="AT140" s="146"/>
      <c r="AU140" s="146"/>
      <c r="AV140" s="146"/>
      <c r="AW140" s="147">
        <v>10</v>
      </c>
      <c r="AX140" s="121"/>
      <c r="AY140" t="s" s="148">
        <f>IF(AF140="","",$W140*AF140)</f>
      </c>
      <c r="AZ140" s="147">
        <f>IF(AG140="","",$W140*AG140)</f>
        <v>10</v>
      </c>
      <c r="BA140" t="s" s="148">
        <f>IF(AH140="","",$W140*AH140)</f>
      </c>
      <c r="BB140" t="s" s="148">
        <f>IF(AI140="","",$W140*AI140)</f>
      </c>
      <c r="BC140" t="s" s="148">
        <f>IF(AJ140="","",$W140*AJ140)</f>
      </c>
      <c r="BD140" t="s" s="148">
        <f>IF(AK140="","",$W140*AK140)</f>
      </c>
      <c r="BE140" t="s" s="148">
        <f>IF(AL140="","",$W140*AL140)</f>
      </c>
      <c r="BF140" t="s" s="148">
        <f>IF(AM140="","",$W140*AM140)</f>
      </c>
      <c r="BG140" t="s" s="148">
        <f>IF(AN140="","",$W140*AN140)</f>
      </c>
      <c r="BH140" t="s" s="148">
        <f>IF(AO140="","",$W140*AO140)</f>
      </c>
      <c r="BI140" t="s" s="148">
        <f>IF(AP140="","",$W140*AP140)</f>
      </c>
      <c r="BJ140" t="s" s="148">
        <f>IF(AQ140="","",$W140*AQ140)</f>
      </c>
      <c r="BK140" t="s" s="148">
        <f>IF(AR140="","",$W140*AR140)</f>
      </c>
      <c r="BL140" t="s" s="148">
        <f>IF(AS140="","",$W140*AS140)</f>
      </c>
      <c r="BM140" t="s" s="148">
        <f>IF(AT140="","",$W140*AT140)</f>
      </c>
      <c r="BN140" t="s" s="148">
        <f>IF(AU140="","",$W140*AU140)</f>
      </c>
      <c r="BO140" t="s" s="148">
        <f>IF(AV140="","",$W140*AV140)</f>
      </c>
      <c r="BP140" s="147">
        <f>IF(AW140="","",$W140*AW140)</f>
        <v>10</v>
      </c>
    </row>
    <row r="141" ht="16.5" customHeight="1">
      <c r="A141" t="s" s="153">
        <v>397</v>
      </c>
      <c r="B141" t="s" s="126">
        <v>64</v>
      </c>
      <c r="C141" s="270"/>
      <c r="D141" t="s" s="364">
        <v>112</v>
      </c>
      <c r="E141" s="271">
        <v>10</v>
      </c>
      <c r="F141" s="365">
        <v>80</v>
      </c>
      <c r="G141" s="131">
        <v>0</v>
      </c>
      <c r="H141" s="132">
        <v>0</v>
      </c>
      <c r="I141" s="133">
        <v>0</v>
      </c>
      <c r="J141" s="134">
        <v>0</v>
      </c>
      <c r="K141" s="135">
        <v>0</v>
      </c>
      <c r="L141" s="136">
        <v>0</v>
      </c>
      <c r="M141" s="137">
        <v>0</v>
      </c>
      <c r="N141" s="138">
        <v>0</v>
      </c>
      <c r="O141" s="139">
        <v>0</v>
      </c>
      <c r="P141" s="217">
        <v>1</v>
      </c>
      <c r="Q141" s="141">
        <v>0</v>
      </c>
      <c r="R141" s="327">
        <v>0</v>
      </c>
      <c r="S141" s="142">
        <v>0</v>
      </c>
      <c r="T141" s="328">
        <v>0</v>
      </c>
      <c r="U141" s="47">
        <f>SUM(G141:T141)*F141</f>
        <v>80</v>
      </c>
      <c r="V141" s="48">
        <f>SUM(G141:T141)*E141</f>
        <v>10</v>
      </c>
      <c r="W141" s="145">
        <f>SUM(G141:T141)</f>
        <v>1</v>
      </c>
      <c r="X141" s="146"/>
      <c r="Y141" s="146"/>
      <c r="Z141" s="145">
        <f>$W141*10</f>
        <v>10</v>
      </c>
      <c r="AA141" s="146"/>
      <c r="AB141" s="146"/>
      <c r="AC141" s="146"/>
      <c r="AD141" s="146"/>
      <c r="AE141" s="219"/>
      <c r="AF141" s="146"/>
      <c r="AG141" s="147">
        <v>10</v>
      </c>
      <c r="AH141" s="146"/>
      <c r="AI141" s="146"/>
      <c r="AJ141" s="146"/>
      <c r="AK141" s="146"/>
      <c r="AL141" s="146"/>
      <c r="AM141" s="146"/>
      <c r="AN141" s="146"/>
      <c r="AO141" s="146"/>
      <c r="AP141" s="146"/>
      <c r="AQ141" s="146"/>
      <c r="AR141" s="146"/>
      <c r="AS141" s="146"/>
      <c r="AT141" s="146"/>
      <c r="AU141" s="146"/>
      <c r="AV141" s="146"/>
      <c r="AW141" s="147">
        <v>10</v>
      </c>
      <c r="AX141" s="121"/>
      <c r="AY141" t="s" s="148">
        <f>IF(AF141="","",$W141*AF141)</f>
      </c>
      <c r="AZ141" s="147">
        <f>IF(AG141="","",$W141*AG141)</f>
        <v>10</v>
      </c>
      <c r="BA141" t="s" s="148">
        <f>IF(AH141="","",$W141*AH141)</f>
      </c>
      <c r="BB141" t="s" s="148">
        <f>IF(AI141="","",$W141*AI141)</f>
      </c>
      <c r="BC141" t="s" s="148">
        <f>IF(AJ141="","",$W141*AJ141)</f>
      </c>
      <c r="BD141" t="s" s="148">
        <f>IF(AK141="","",$W141*AK141)</f>
      </c>
      <c r="BE141" t="s" s="148">
        <f>IF(AL141="","",$W141*AL141)</f>
      </c>
      <c r="BF141" t="s" s="148">
        <f>IF(AM141="","",$W141*AM141)</f>
      </c>
      <c r="BG141" t="s" s="148">
        <f>IF(AN141="","",$W141*AN141)</f>
      </c>
      <c r="BH141" t="s" s="148">
        <f>IF(AO141="","",$W141*AO141)</f>
      </c>
      <c r="BI141" t="s" s="148">
        <f>IF(AP141="","",$W141*AP141)</f>
      </c>
      <c r="BJ141" t="s" s="148">
        <f>IF(AQ141="","",$W141*AQ141)</f>
      </c>
      <c r="BK141" t="s" s="148">
        <f>IF(AR141="","",$W141*AR141)</f>
      </c>
      <c r="BL141" t="s" s="148">
        <f>IF(AS141="","",$W141*AS141)</f>
      </c>
      <c r="BM141" t="s" s="148">
        <f>IF(AT141="","",$W141*AT141)</f>
      </c>
      <c r="BN141" t="s" s="148">
        <f>IF(AU141="","",$W141*AU141)</f>
      </c>
      <c r="BO141" t="s" s="148">
        <f>IF(AV141="","",$W141*AV141)</f>
      </c>
      <c r="BP141" s="147">
        <f>IF(AW141="","",$W141*AW141)</f>
        <v>10</v>
      </c>
    </row>
    <row r="142" ht="15.75" customHeight="1">
      <c r="A142" t="s" s="153">
        <v>398</v>
      </c>
      <c r="B142" t="s" s="126">
        <v>64</v>
      </c>
      <c r="C142" s="270"/>
      <c r="D142" t="s" s="364">
        <v>134</v>
      </c>
      <c r="E142" s="271">
        <v>10</v>
      </c>
      <c r="F142" s="365">
        <v>80</v>
      </c>
      <c r="G142" s="131">
        <v>0</v>
      </c>
      <c r="H142" s="132">
        <v>0</v>
      </c>
      <c r="I142" s="133">
        <v>0</v>
      </c>
      <c r="J142" s="134">
        <v>0</v>
      </c>
      <c r="K142" s="135">
        <v>0</v>
      </c>
      <c r="L142" s="136">
        <v>0</v>
      </c>
      <c r="M142" s="137">
        <v>0</v>
      </c>
      <c r="N142" s="138">
        <v>0</v>
      </c>
      <c r="O142" s="139">
        <v>0</v>
      </c>
      <c r="P142" s="217">
        <v>0</v>
      </c>
      <c r="Q142" s="141">
        <v>0</v>
      </c>
      <c r="R142" s="327">
        <v>0</v>
      </c>
      <c r="S142" s="142">
        <v>0</v>
      </c>
      <c r="T142" s="328">
        <v>0</v>
      </c>
      <c r="U142" s="47">
        <f>SUM(G142:T142)*F142</f>
        <v>0</v>
      </c>
      <c r="V142" s="48">
        <f>SUM(G142:T142)*E142</f>
        <v>0</v>
      </c>
      <c r="W142" s="145">
        <f>SUM(G142:T142)</f>
        <v>0</v>
      </c>
      <c r="X142" s="146"/>
      <c r="Y142" s="146"/>
      <c r="Z142" s="145">
        <f>$W142*10</f>
        <v>0</v>
      </c>
      <c r="AA142" s="146"/>
      <c r="AB142" s="146"/>
      <c r="AC142" s="146"/>
      <c r="AD142" s="146"/>
      <c r="AE142" s="219"/>
      <c r="AF142" s="93">
        <v>2</v>
      </c>
      <c r="AG142" s="147">
        <v>8</v>
      </c>
      <c r="AH142" s="146"/>
      <c r="AI142" s="146"/>
      <c r="AJ142" s="146"/>
      <c r="AK142" s="146"/>
      <c r="AL142" s="146"/>
      <c r="AM142" s="146"/>
      <c r="AN142" s="146"/>
      <c r="AO142" s="146"/>
      <c r="AP142" s="146"/>
      <c r="AQ142" s="146"/>
      <c r="AR142" s="146"/>
      <c r="AS142" s="146"/>
      <c r="AT142" s="146"/>
      <c r="AU142" s="146"/>
      <c r="AV142" s="146"/>
      <c r="AW142" s="147">
        <v>10</v>
      </c>
      <c r="AX142" s="121"/>
      <c r="AY142" s="147">
        <f>IF(AF142="","",$W142*AF142)</f>
        <v>0</v>
      </c>
      <c r="AZ142" s="147">
        <f>IF(AG142="","",$W142*AG142)</f>
        <v>0</v>
      </c>
      <c r="BA142" t="s" s="148">
        <f>IF(AH142="","",$W142*AH142)</f>
      </c>
      <c r="BB142" t="s" s="148">
        <f>IF(AI142="","",$W142*AI142)</f>
      </c>
      <c r="BC142" t="s" s="148">
        <f>IF(AJ142="","",$W142*AJ142)</f>
      </c>
      <c r="BD142" t="s" s="148">
        <f>IF(AK142="","",$W142*AK142)</f>
      </c>
      <c r="BE142" t="s" s="148">
        <f>IF(AL142="","",$W142*AL142)</f>
      </c>
      <c r="BF142" t="s" s="148">
        <f>IF(AM142="","",$W142*AM142)</f>
      </c>
      <c r="BG142" t="s" s="148">
        <f>IF(AN142="","",$W142*AN142)</f>
      </c>
      <c r="BH142" t="s" s="148">
        <f>IF(AO142="","",$W142*AO142)</f>
      </c>
      <c r="BI142" t="s" s="148">
        <f>IF(AP142="","",$W142*AP142)</f>
      </c>
      <c r="BJ142" t="s" s="148">
        <f>IF(AQ142="","",$W142*AQ142)</f>
      </c>
      <c r="BK142" t="s" s="148">
        <f>IF(AR142="","",$W142*AR142)</f>
      </c>
      <c r="BL142" t="s" s="148">
        <f>IF(AS142="","",$W142*AS142)</f>
      </c>
      <c r="BM142" t="s" s="148">
        <f>IF(AT142="","",$W142*AT142)</f>
      </c>
      <c r="BN142" t="s" s="148">
        <f>IF(AU142="","",$W142*AU142)</f>
      </c>
      <c r="BO142" t="s" s="148">
        <f>IF(AV142="","",$W142*AV142)</f>
      </c>
      <c r="BP142" s="147">
        <f>IF(AW142="","",$W142*AW142)</f>
        <v>0</v>
      </c>
    </row>
    <row r="143" ht="16.5" customHeight="1">
      <c r="A143" t="s" s="153">
        <v>399</v>
      </c>
      <c r="B143" t="s" s="126">
        <v>64</v>
      </c>
      <c r="C143" s="270"/>
      <c r="D143" t="s" s="364">
        <v>112</v>
      </c>
      <c r="E143" s="271">
        <v>10</v>
      </c>
      <c r="F143" s="365">
        <v>80</v>
      </c>
      <c r="G143" s="131">
        <v>0</v>
      </c>
      <c r="H143" s="132">
        <v>0</v>
      </c>
      <c r="I143" s="133">
        <v>0</v>
      </c>
      <c r="J143" s="134">
        <v>0</v>
      </c>
      <c r="K143" s="135">
        <v>0</v>
      </c>
      <c r="L143" s="136">
        <v>0</v>
      </c>
      <c r="M143" s="137">
        <v>0</v>
      </c>
      <c r="N143" s="138">
        <v>0</v>
      </c>
      <c r="O143" s="139">
        <v>0</v>
      </c>
      <c r="P143" s="217">
        <v>0</v>
      </c>
      <c r="Q143" s="141">
        <v>0</v>
      </c>
      <c r="R143" s="327">
        <v>0</v>
      </c>
      <c r="S143" s="142">
        <v>0</v>
      </c>
      <c r="T143" s="328">
        <v>0</v>
      </c>
      <c r="U143" s="47">
        <f>SUM(G143:T143)*F143</f>
        <v>0</v>
      </c>
      <c r="V143" s="48">
        <f>SUM(G143:T143)*E143</f>
        <v>0</v>
      </c>
      <c r="W143" s="145">
        <f>SUM(G143:T143)</f>
        <v>0</v>
      </c>
      <c r="X143" s="146"/>
      <c r="Y143" s="146"/>
      <c r="Z143" s="145">
        <f>$W143*10</f>
        <v>0</v>
      </c>
      <c r="AA143" s="146"/>
      <c r="AB143" s="146"/>
      <c r="AC143" s="146"/>
      <c r="AD143" s="146"/>
      <c r="AE143" s="219"/>
      <c r="AF143" s="93">
        <v>3</v>
      </c>
      <c r="AG143" s="147">
        <v>7</v>
      </c>
      <c r="AH143" s="146"/>
      <c r="AI143" s="146"/>
      <c r="AJ143" s="146"/>
      <c r="AK143" s="146"/>
      <c r="AL143" s="146"/>
      <c r="AM143" s="146"/>
      <c r="AN143" s="146"/>
      <c r="AO143" s="146"/>
      <c r="AP143" s="146"/>
      <c r="AQ143" s="146"/>
      <c r="AR143" s="146"/>
      <c r="AS143" s="146"/>
      <c r="AT143" s="146"/>
      <c r="AU143" s="146"/>
      <c r="AV143" s="146"/>
      <c r="AW143" s="146"/>
      <c r="AX143" s="121"/>
      <c r="AY143" s="147">
        <f>IF(AF143="","",$W143*AF143)</f>
        <v>0</v>
      </c>
      <c r="AZ143" s="147">
        <f>IF(AG143="","",$W143*AG143)</f>
        <v>0</v>
      </c>
      <c r="BA143" t="s" s="148">
        <f>IF(AH143="","",$W143*AH143)</f>
      </c>
      <c r="BB143" t="s" s="148">
        <f>IF(AI143="","",$W143*AI143)</f>
      </c>
      <c r="BC143" t="s" s="148">
        <f>IF(AJ143="","",$W143*AJ143)</f>
      </c>
      <c r="BD143" t="s" s="148">
        <f>IF(AK143="","",$W143*AK143)</f>
      </c>
      <c r="BE143" t="s" s="148">
        <f>IF(AL143="","",$W143*AL143)</f>
      </c>
      <c r="BF143" t="s" s="148">
        <f>IF(AM143="","",$W143*AM143)</f>
      </c>
      <c r="BG143" t="s" s="148">
        <f>IF(AN143="","",$W143*AN143)</f>
      </c>
      <c r="BH143" t="s" s="148">
        <f>IF(AO143="","",$W143*AO143)</f>
      </c>
      <c r="BI143" t="s" s="148">
        <f>IF(AP143="","",$W143*AP143)</f>
      </c>
      <c r="BJ143" t="s" s="148">
        <f>IF(AQ143="","",$W143*AQ143)</f>
      </c>
      <c r="BK143" t="s" s="148">
        <f>IF(AR143="","",$W143*AR143)</f>
      </c>
      <c r="BL143" t="s" s="148">
        <f>IF(AS143="","",$W143*AS143)</f>
      </c>
      <c r="BM143" t="s" s="148">
        <f>IF(AT143="","",$W143*AT143)</f>
      </c>
      <c r="BN143" t="s" s="148">
        <f>IF(AU143="","",$W143*AU143)</f>
      </c>
      <c r="BO143" t="s" s="148">
        <f>IF(AV143="","",$W143*AV143)</f>
      </c>
      <c r="BP143" t="s" s="148">
        <f>IF(AW143="","",$W143*AW143)</f>
      </c>
    </row>
    <row r="144" ht="19.5" customHeight="1">
      <c r="A144" t="s" s="153">
        <v>400</v>
      </c>
      <c r="B144" t="s" s="126">
        <v>64</v>
      </c>
      <c r="C144" s="270"/>
      <c r="D144" t="s" s="364">
        <v>134</v>
      </c>
      <c r="E144" s="271">
        <v>10</v>
      </c>
      <c r="F144" s="365">
        <v>85</v>
      </c>
      <c r="G144" s="131">
        <v>0</v>
      </c>
      <c r="H144" s="132">
        <v>0</v>
      </c>
      <c r="I144" s="133">
        <v>0</v>
      </c>
      <c r="J144" s="134">
        <v>0</v>
      </c>
      <c r="K144" s="135">
        <v>0</v>
      </c>
      <c r="L144" s="136">
        <v>0</v>
      </c>
      <c r="M144" s="137">
        <v>0</v>
      </c>
      <c r="N144" s="138">
        <v>0</v>
      </c>
      <c r="O144" s="139">
        <v>0</v>
      </c>
      <c r="P144" s="217">
        <v>0</v>
      </c>
      <c r="Q144" s="141">
        <v>0</v>
      </c>
      <c r="R144" s="327">
        <v>0</v>
      </c>
      <c r="S144" s="142">
        <v>0</v>
      </c>
      <c r="T144" s="328">
        <v>0</v>
      </c>
      <c r="U144" s="47">
        <f>SUM(G144:T144)*F144</f>
        <v>0</v>
      </c>
      <c r="V144" s="48">
        <f>SUM(G144:T144)*E144</f>
        <v>0</v>
      </c>
      <c r="W144" s="145">
        <f>SUM(G144:T144)</f>
        <v>0</v>
      </c>
      <c r="X144" s="146"/>
      <c r="Y144" s="146"/>
      <c r="Z144" s="145">
        <f>$W144*10</f>
        <v>0</v>
      </c>
      <c r="AA144" s="146"/>
      <c r="AB144" s="146"/>
      <c r="AC144" s="146"/>
      <c r="AD144" s="146"/>
      <c r="AE144" s="219"/>
      <c r="AF144" s="146"/>
      <c r="AG144" s="146"/>
      <c r="AH144" s="147">
        <v>10</v>
      </c>
      <c r="AI144" s="146"/>
      <c r="AJ144" s="146"/>
      <c r="AK144" s="146"/>
      <c r="AL144" s="146"/>
      <c r="AM144" s="146"/>
      <c r="AN144" s="146"/>
      <c r="AO144" s="146"/>
      <c r="AP144" s="146"/>
      <c r="AQ144" s="146"/>
      <c r="AR144" s="146"/>
      <c r="AS144" s="146"/>
      <c r="AT144" s="146"/>
      <c r="AU144" s="146"/>
      <c r="AV144" s="146"/>
      <c r="AW144" s="147">
        <v>10</v>
      </c>
      <c r="AX144" s="121"/>
      <c r="AY144" t="s" s="148">
        <f>IF(AF144="","",$W144*AF144)</f>
      </c>
      <c r="AZ144" t="s" s="148">
        <f>IF(AG144="","",$W144*AG144)</f>
      </c>
      <c r="BA144" s="147">
        <f>IF(AH144="","",$W144*AH144)</f>
        <v>0</v>
      </c>
      <c r="BB144" t="s" s="148">
        <f>IF(AI144="","",$W144*AI144)</f>
      </c>
      <c r="BC144" t="s" s="148">
        <f>IF(AJ144="","",$W144*AJ144)</f>
      </c>
      <c r="BD144" t="s" s="148">
        <f>IF(AK144="","",$W144*AK144)</f>
      </c>
      <c r="BE144" t="s" s="148">
        <f>IF(AL144="","",$W144*AL144)</f>
      </c>
      <c r="BF144" t="s" s="148">
        <f>IF(AM144="","",$W144*AM144)</f>
      </c>
      <c r="BG144" t="s" s="148">
        <f>IF(AN144="","",$W144*AN144)</f>
      </c>
      <c r="BH144" t="s" s="148">
        <f>IF(AO144="","",$W144*AO144)</f>
      </c>
      <c r="BI144" t="s" s="148">
        <f>IF(AP144="","",$W144*AP144)</f>
      </c>
      <c r="BJ144" t="s" s="148">
        <f>IF(AQ144="","",$W144*AQ144)</f>
      </c>
      <c r="BK144" t="s" s="148">
        <f>IF(AR144="","",$W144*AR144)</f>
      </c>
      <c r="BL144" t="s" s="148">
        <f>IF(AS144="","",$W144*AS144)</f>
      </c>
      <c r="BM144" t="s" s="148">
        <f>IF(AT144="","",$W144*AT144)</f>
      </c>
      <c r="BN144" t="s" s="148">
        <f>IF(AU144="","",$W144*AU144)</f>
      </c>
      <c r="BO144" t="s" s="148">
        <f>IF(AV144="","",$W144*AV144)</f>
      </c>
      <c r="BP144" s="147">
        <f>IF(AW144="","",$W144*AW144)</f>
        <v>0</v>
      </c>
    </row>
    <row r="145" ht="16.5" customHeight="1">
      <c r="A145" t="s" s="153">
        <v>401</v>
      </c>
      <c r="B145" t="s" s="126">
        <v>65</v>
      </c>
      <c r="C145" s="270"/>
      <c r="D145" t="s" s="364">
        <v>134</v>
      </c>
      <c r="E145" s="271">
        <v>10</v>
      </c>
      <c r="F145" s="365">
        <v>90</v>
      </c>
      <c r="G145" s="131">
        <v>0</v>
      </c>
      <c r="H145" s="132">
        <v>0</v>
      </c>
      <c r="I145" s="133">
        <v>0</v>
      </c>
      <c r="J145" s="134">
        <v>0</v>
      </c>
      <c r="K145" s="135">
        <v>0</v>
      </c>
      <c r="L145" s="136">
        <v>0</v>
      </c>
      <c r="M145" s="137">
        <v>0</v>
      </c>
      <c r="N145" s="138">
        <v>0</v>
      </c>
      <c r="O145" s="139">
        <v>0</v>
      </c>
      <c r="P145" s="217">
        <v>0</v>
      </c>
      <c r="Q145" s="141">
        <v>0</v>
      </c>
      <c r="R145" s="327">
        <v>0</v>
      </c>
      <c r="S145" s="142">
        <v>0</v>
      </c>
      <c r="T145" s="328">
        <v>0</v>
      </c>
      <c r="U145" s="47">
        <f>SUM(G145:T145)*F145</f>
        <v>0</v>
      </c>
      <c r="V145" s="48">
        <f>SUM(G145:T145)*E145</f>
        <v>0</v>
      </c>
      <c r="W145" s="145">
        <f>SUM(G145:T145)</f>
        <v>0</v>
      </c>
      <c r="X145" s="146"/>
      <c r="Y145" s="146"/>
      <c r="Z145" s="146"/>
      <c r="AA145" s="145">
        <f>$W145*10</f>
        <v>0</v>
      </c>
      <c r="AB145" s="146"/>
      <c r="AC145" s="146"/>
      <c r="AD145" s="146"/>
      <c r="AE145" s="219"/>
      <c r="AF145" s="93">
        <v>4</v>
      </c>
      <c r="AG145" s="147">
        <v>6</v>
      </c>
      <c r="AH145" s="146"/>
      <c r="AI145" s="146"/>
      <c r="AJ145" s="146"/>
      <c r="AK145" s="146"/>
      <c r="AL145" s="146"/>
      <c r="AM145" s="146"/>
      <c r="AN145" s="146"/>
      <c r="AO145" s="146"/>
      <c r="AP145" s="146"/>
      <c r="AQ145" s="146"/>
      <c r="AR145" s="146"/>
      <c r="AS145" s="146"/>
      <c r="AT145" s="146"/>
      <c r="AU145" s="146"/>
      <c r="AV145" s="146"/>
      <c r="AW145" s="147">
        <v>10</v>
      </c>
      <c r="AX145" s="121"/>
      <c r="AY145" s="147">
        <f>IF(AF145="","",$W145*AF145)</f>
        <v>0</v>
      </c>
      <c r="AZ145" s="147">
        <f>IF(AG145="","",$W145*AG145)</f>
        <v>0</v>
      </c>
      <c r="BA145" t="s" s="148">
        <f>IF(AH145="","",$W145*AH145)</f>
      </c>
      <c r="BB145" t="s" s="148">
        <f>IF(AI145="","",$W145*AI145)</f>
      </c>
      <c r="BC145" t="s" s="148">
        <f>IF(AJ145="","",$W145*AJ145)</f>
      </c>
      <c r="BD145" t="s" s="148">
        <f>IF(AK145="","",$W145*AK145)</f>
      </c>
      <c r="BE145" t="s" s="148">
        <f>IF(AL145="","",$W145*AL145)</f>
      </c>
      <c r="BF145" t="s" s="148">
        <f>IF(AM145="","",$W145*AM145)</f>
      </c>
      <c r="BG145" t="s" s="148">
        <f>IF(AN145="","",$W145*AN145)</f>
      </c>
      <c r="BH145" t="s" s="148">
        <f>IF(AO145="","",$W145*AO145)</f>
      </c>
      <c r="BI145" t="s" s="148">
        <f>IF(AP145="","",$W145*AP145)</f>
      </c>
      <c r="BJ145" t="s" s="148">
        <f>IF(AQ145="","",$W145*AQ145)</f>
      </c>
      <c r="BK145" t="s" s="148">
        <f>IF(AR145="","",$W145*AR145)</f>
      </c>
      <c r="BL145" t="s" s="148">
        <f>IF(AS145="","",$W145*AS145)</f>
      </c>
      <c r="BM145" t="s" s="148">
        <f>IF(AT145="","",$W145*AT145)</f>
      </c>
      <c r="BN145" t="s" s="148">
        <f>IF(AU145="","",$W145*AU145)</f>
      </c>
      <c r="BO145" t="s" s="148">
        <f>IF(AV145="","",$W145*AV145)</f>
      </c>
      <c r="BP145" s="147">
        <f>IF(AW145="","",$W145*AW145)</f>
        <v>0</v>
      </c>
    </row>
    <row r="146" ht="15.75" customHeight="1">
      <c r="A146" t="s" s="153">
        <v>402</v>
      </c>
      <c r="B146" t="s" s="126">
        <v>114</v>
      </c>
      <c r="C146" s="270"/>
      <c r="D146" t="s" s="364">
        <v>363</v>
      </c>
      <c r="E146" s="271">
        <v>10</v>
      </c>
      <c r="F146" s="365">
        <v>110</v>
      </c>
      <c r="G146" s="131">
        <v>0</v>
      </c>
      <c r="H146" s="132">
        <v>0</v>
      </c>
      <c r="I146" s="133">
        <v>0</v>
      </c>
      <c r="J146" s="134">
        <v>0</v>
      </c>
      <c r="K146" s="135">
        <v>0</v>
      </c>
      <c r="L146" s="136">
        <v>0</v>
      </c>
      <c r="M146" s="137">
        <v>0</v>
      </c>
      <c r="N146" s="138">
        <v>0</v>
      </c>
      <c r="O146" s="139">
        <v>0</v>
      </c>
      <c r="P146" s="217">
        <v>0</v>
      </c>
      <c r="Q146" s="141">
        <v>0</v>
      </c>
      <c r="R146" s="327">
        <v>0</v>
      </c>
      <c r="S146" s="142">
        <v>0</v>
      </c>
      <c r="T146" s="328">
        <v>0</v>
      </c>
      <c r="U146" s="47">
        <f>SUM(G146:T146)*F146</f>
        <v>0</v>
      </c>
      <c r="V146" s="48">
        <f>SUM(G146:T146)*E146</f>
        <v>0</v>
      </c>
      <c r="W146" s="145">
        <f>SUM(G146:T146)</f>
        <v>0</v>
      </c>
      <c r="X146" s="146"/>
      <c r="Y146" s="146"/>
      <c r="Z146" s="145">
        <f>$W146*10</f>
        <v>0</v>
      </c>
      <c r="AA146" s="146"/>
      <c r="AB146" s="146"/>
      <c r="AC146" s="146"/>
      <c r="AD146" s="146"/>
      <c r="AE146" s="219"/>
      <c r="AF146" s="93">
        <v>7</v>
      </c>
      <c r="AG146" s="147">
        <v>3</v>
      </c>
      <c r="AH146" s="146"/>
      <c r="AI146" s="146"/>
      <c r="AJ146" s="146"/>
      <c r="AK146" s="146"/>
      <c r="AL146" s="146"/>
      <c r="AM146" s="146"/>
      <c r="AN146" s="146"/>
      <c r="AO146" s="146"/>
      <c r="AP146" s="146"/>
      <c r="AQ146" s="146"/>
      <c r="AR146" s="146"/>
      <c r="AS146" s="146"/>
      <c r="AT146" s="146"/>
      <c r="AU146" s="146"/>
      <c r="AV146" s="146"/>
      <c r="AW146" s="147">
        <v>22</v>
      </c>
      <c r="AX146" s="121"/>
      <c r="AY146" s="147">
        <f>IF(AF146="","",$W146*AF146)</f>
        <v>0</v>
      </c>
      <c r="AZ146" s="147">
        <f>IF(AG146="","",$W146*AG146)</f>
        <v>0</v>
      </c>
      <c r="BA146" t="s" s="148">
        <f>IF(AH146="","",$W146*AH146)</f>
      </c>
      <c r="BB146" t="s" s="148">
        <f>IF(AI146="","",$W146*AI146)</f>
      </c>
      <c r="BC146" t="s" s="148">
        <f>IF(AJ146="","",$W146*AJ146)</f>
      </c>
      <c r="BD146" t="s" s="148">
        <f>IF(AK146="","",$W146*AK146)</f>
      </c>
      <c r="BE146" t="s" s="148">
        <f>IF(AL146="","",$W146*AL146)</f>
      </c>
      <c r="BF146" t="s" s="148">
        <f>IF(AM146="","",$W146*AM146)</f>
      </c>
      <c r="BG146" t="s" s="148">
        <f>IF(AN146="","",$W146*AN146)</f>
      </c>
      <c r="BH146" t="s" s="148">
        <f>IF(AO146="","",$W146*AO146)</f>
      </c>
      <c r="BI146" t="s" s="148">
        <f>IF(AP146="","",$W146*AP146)</f>
      </c>
      <c r="BJ146" t="s" s="148">
        <f>IF(AQ146="","",$W146*AQ146)</f>
      </c>
      <c r="BK146" t="s" s="148">
        <f>IF(AR146="","",$W146*AR146)</f>
      </c>
      <c r="BL146" t="s" s="148">
        <f>IF(AS146="","",$W146*AS146)</f>
      </c>
      <c r="BM146" t="s" s="148">
        <f>IF(AT146="","",$W146*AT146)</f>
      </c>
      <c r="BN146" t="s" s="148">
        <f>IF(AU146="","",$W146*AU146)</f>
      </c>
      <c r="BO146" t="s" s="148">
        <f>IF(AV146="","",$W146*AV146)</f>
      </c>
      <c r="BP146" s="147">
        <f>IF(AW146="","",$W146*AW146)</f>
        <v>0</v>
      </c>
    </row>
    <row r="147" ht="16.5" customHeight="1">
      <c r="A147" t="s" s="153">
        <v>403</v>
      </c>
      <c r="B147" t="s" s="126">
        <v>65</v>
      </c>
      <c r="C147" s="270"/>
      <c r="D147" t="s" s="364">
        <v>134</v>
      </c>
      <c r="E147" s="271">
        <v>10</v>
      </c>
      <c r="F147" s="365">
        <v>120</v>
      </c>
      <c r="G147" s="131">
        <v>0</v>
      </c>
      <c r="H147" s="132">
        <v>0</v>
      </c>
      <c r="I147" s="133">
        <v>0</v>
      </c>
      <c r="J147" s="134">
        <v>0</v>
      </c>
      <c r="K147" s="135">
        <v>0</v>
      </c>
      <c r="L147" s="136">
        <v>1</v>
      </c>
      <c r="M147" s="137">
        <v>0</v>
      </c>
      <c r="N147" s="138">
        <v>0</v>
      </c>
      <c r="O147" s="139">
        <v>1</v>
      </c>
      <c r="P147" s="217">
        <v>0</v>
      </c>
      <c r="Q147" s="141">
        <v>0</v>
      </c>
      <c r="R147" s="327">
        <v>0</v>
      </c>
      <c r="S147" s="142">
        <v>1</v>
      </c>
      <c r="T147" s="328">
        <v>0</v>
      </c>
      <c r="U147" s="47">
        <f>SUM(G147:T147)*F147</f>
        <v>360</v>
      </c>
      <c r="V147" s="48">
        <f>SUM(G147:T147)*E147</f>
        <v>30</v>
      </c>
      <c r="W147" s="145">
        <f>SUM(G147:T147)</f>
        <v>3</v>
      </c>
      <c r="X147" s="146"/>
      <c r="Y147" s="146"/>
      <c r="Z147" s="146"/>
      <c r="AA147" s="145">
        <f>$W147*10</f>
        <v>30</v>
      </c>
      <c r="AB147" s="146"/>
      <c r="AC147" s="146"/>
      <c r="AD147" s="146"/>
      <c r="AE147" s="219"/>
      <c r="AF147" s="146"/>
      <c r="AG147" s="147">
        <v>7</v>
      </c>
      <c r="AH147" s="147">
        <v>3</v>
      </c>
      <c r="AI147" s="146"/>
      <c r="AJ147" s="146"/>
      <c r="AK147" s="146"/>
      <c r="AL147" s="146"/>
      <c r="AM147" s="146"/>
      <c r="AN147" s="146"/>
      <c r="AO147" s="146"/>
      <c r="AP147" s="146"/>
      <c r="AQ147" s="146"/>
      <c r="AR147" s="146"/>
      <c r="AS147" s="146"/>
      <c r="AT147" s="146"/>
      <c r="AU147" s="146"/>
      <c r="AV147" s="146"/>
      <c r="AW147" s="147">
        <v>21</v>
      </c>
      <c r="AX147" s="121"/>
      <c r="AY147" t="s" s="148">
        <f>IF(AF147="","",$W147*AF147)</f>
      </c>
      <c r="AZ147" s="147">
        <f>IF(AG147="","",$W147*AG147)</f>
        <v>21</v>
      </c>
      <c r="BA147" s="147">
        <f>IF(AH147="","",$W147*AH147)</f>
        <v>9</v>
      </c>
      <c r="BB147" t="s" s="148">
        <f>IF(AI147="","",$W147*AI147)</f>
      </c>
      <c r="BC147" t="s" s="148">
        <f>IF(AJ147="","",$W147*AJ147)</f>
      </c>
      <c r="BD147" t="s" s="148">
        <f>IF(AK147="","",$W147*AK147)</f>
      </c>
      <c r="BE147" t="s" s="148">
        <f>IF(AL147="","",$W147*AL147)</f>
      </c>
      <c r="BF147" t="s" s="148">
        <f>IF(AM147="","",$W147*AM147)</f>
      </c>
      <c r="BG147" t="s" s="148">
        <f>IF(AN147="","",$W147*AN147)</f>
      </c>
      <c r="BH147" t="s" s="148">
        <f>IF(AO147="","",$W147*AO147)</f>
      </c>
      <c r="BI147" t="s" s="148">
        <f>IF(AP147="","",$W147*AP147)</f>
      </c>
      <c r="BJ147" t="s" s="148">
        <f>IF(AQ147="","",$W147*AQ147)</f>
      </c>
      <c r="BK147" t="s" s="148">
        <f>IF(AR147="","",$W147*AR147)</f>
      </c>
      <c r="BL147" t="s" s="148">
        <f>IF(AS147="","",$W147*AS147)</f>
      </c>
      <c r="BM147" t="s" s="148">
        <f>IF(AT147="","",$W147*AT147)</f>
      </c>
      <c r="BN147" t="s" s="148">
        <f>IF(AU147="","",$W147*AU147)</f>
      </c>
      <c r="BO147" t="s" s="148">
        <f>IF(AV147="","",$W147*AV147)</f>
      </c>
      <c r="BP147" s="147">
        <f>IF(AW147="","",$W147*AW147)</f>
        <v>63</v>
      </c>
    </row>
    <row r="148" ht="16.5" customHeight="1">
      <c r="A148" t="s" s="153">
        <v>404</v>
      </c>
      <c r="B148" t="s" s="126">
        <v>65</v>
      </c>
      <c r="C148" s="270"/>
      <c r="D148" t="s" s="364">
        <v>172</v>
      </c>
      <c r="E148" s="271">
        <v>10</v>
      </c>
      <c r="F148" s="365">
        <v>110</v>
      </c>
      <c r="G148" s="131">
        <v>0</v>
      </c>
      <c r="H148" s="132">
        <v>0</v>
      </c>
      <c r="I148" s="133">
        <v>0</v>
      </c>
      <c r="J148" s="134">
        <v>0</v>
      </c>
      <c r="K148" s="135">
        <v>1</v>
      </c>
      <c r="L148" s="136">
        <v>0</v>
      </c>
      <c r="M148" s="137">
        <v>1</v>
      </c>
      <c r="N148" s="138">
        <v>0</v>
      </c>
      <c r="O148" s="139">
        <v>1</v>
      </c>
      <c r="P148" s="217">
        <v>1</v>
      </c>
      <c r="Q148" s="141">
        <v>0</v>
      </c>
      <c r="R148" s="327">
        <v>0</v>
      </c>
      <c r="S148" s="142">
        <v>0</v>
      </c>
      <c r="T148" s="328">
        <v>0</v>
      </c>
      <c r="U148" s="47">
        <f>SUM(G148:T148)*F148</f>
        <v>440</v>
      </c>
      <c r="V148" s="48">
        <f>SUM(G148:T148)*E148</f>
        <v>40</v>
      </c>
      <c r="W148" s="145">
        <f>SUM(G148:T148)</f>
        <v>4</v>
      </c>
      <c r="X148" s="146"/>
      <c r="Y148" s="146"/>
      <c r="Z148" s="146"/>
      <c r="AA148" s="145">
        <f>$W148*10</f>
        <v>40</v>
      </c>
      <c r="AB148" s="146"/>
      <c r="AC148" s="146"/>
      <c r="AD148" s="146"/>
      <c r="AE148" s="219"/>
      <c r="AF148" s="146"/>
      <c r="AG148" s="147">
        <v>1</v>
      </c>
      <c r="AH148" s="147">
        <v>5</v>
      </c>
      <c r="AI148" s="147">
        <v>4</v>
      </c>
      <c r="AJ148" s="146"/>
      <c r="AK148" s="146"/>
      <c r="AL148" s="146"/>
      <c r="AM148" s="146"/>
      <c r="AN148" s="146"/>
      <c r="AO148" s="146"/>
      <c r="AP148" s="146"/>
      <c r="AQ148" s="146"/>
      <c r="AR148" s="146"/>
      <c r="AS148" s="146"/>
      <c r="AT148" s="146"/>
      <c r="AU148" s="146"/>
      <c r="AV148" s="146"/>
      <c r="AW148" s="147">
        <v>10</v>
      </c>
      <c r="AX148" s="121"/>
      <c r="AY148" t="s" s="148">
        <f>IF(AF148="","",$W148*AF148)</f>
      </c>
      <c r="AZ148" s="147">
        <f>IF(AG148="","",$W148*AG148)</f>
        <v>4</v>
      </c>
      <c r="BA148" s="147">
        <f>IF(AH148="","",$W148*AH148)</f>
        <v>20</v>
      </c>
      <c r="BB148" s="147">
        <f>IF(AI148="","",$W148*AI148)</f>
        <v>16</v>
      </c>
      <c r="BC148" t="s" s="148">
        <f>IF(AJ148="","",$W148*AJ148)</f>
      </c>
      <c r="BD148" t="s" s="148">
        <f>IF(AK148="","",$W148*AK148)</f>
      </c>
      <c r="BE148" t="s" s="148">
        <f>IF(AL148="","",$W148*AL148)</f>
      </c>
      <c r="BF148" t="s" s="148">
        <f>IF(AM148="","",$W148*AM148)</f>
      </c>
      <c r="BG148" t="s" s="148">
        <f>IF(AN148="","",$W148*AN148)</f>
      </c>
      <c r="BH148" t="s" s="148">
        <f>IF(AO148="","",$W148*AO148)</f>
      </c>
      <c r="BI148" t="s" s="148">
        <f>IF(AP148="","",$W148*AP148)</f>
      </c>
      <c r="BJ148" t="s" s="148">
        <f>IF(AQ148="","",$W148*AQ148)</f>
      </c>
      <c r="BK148" t="s" s="148">
        <f>IF(AR148="","",$W148*AR148)</f>
      </c>
      <c r="BL148" t="s" s="148">
        <f>IF(AS148="","",$W148*AS148)</f>
      </c>
      <c r="BM148" t="s" s="148">
        <f>IF(AT148="","",$W148*AT148)</f>
      </c>
      <c r="BN148" t="s" s="148">
        <f>IF(AU148="","",$W148*AU148)</f>
      </c>
      <c r="BO148" t="s" s="148">
        <f>IF(AV148="","",$W148*AV148)</f>
      </c>
      <c r="BP148" s="147">
        <f>IF(AW148="","",$W148*AW148)</f>
        <v>40</v>
      </c>
    </row>
    <row r="149" ht="15.75" customHeight="1">
      <c r="A149" t="s" s="153">
        <v>405</v>
      </c>
      <c r="B149" t="s" s="126">
        <v>65</v>
      </c>
      <c r="C149" s="270"/>
      <c r="D149" t="s" s="364">
        <v>123</v>
      </c>
      <c r="E149" s="271">
        <v>10</v>
      </c>
      <c r="F149" s="365">
        <v>105</v>
      </c>
      <c r="G149" s="131">
        <v>0</v>
      </c>
      <c r="H149" s="132">
        <v>0</v>
      </c>
      <c r="I149" s="133">
        <v>0</v>
      </c>
      <c r="J149" s="134">
        <v>1</v>
      </c>
      <c r="K149" s="135">
        <v>0</v>
      </c>
      <c r="L149" s="136">
        <v>0</v>
      </c>
      <c r="M149" s="137">
        <v>0</v>
      </c>
      <c r="N149" s="138">
        <v>0</v>
      </c>
      <c r="O149" s="139">
        <v>0</v>
      </c>
      <c r="P149" s="217">
        <v>0</v>
      </c>
      <c r="Q149" s="141">
        <v>0</v>
      </c>
      <c r="R149" s="327">
        <v>0</v>
      </c>
      <c r="S149" s="142">
        <v>0</v>
      </c>
      <c r="T149" s="328">
        <v>0</v>
      </c>
      <c r="U149" s="47">
        <f>SUM(G149:T149)*F149</f>
        <v>105</v>
      </c>
      <c r="V149" s="48">
        <f>SUM(G149:T149)*E149</f>
        <v>10</v>
      </c>
      <c r="W149" s="145">
        <f>SUM(G149:T149)</f>
        <v>1</v>
      </c>
      <c r="X149" s="146"/>
      <c r="Y149" s="146"/>
      <c r="Z149" s="146"/>
      <c r="AA149" s="145">
        <f>$W149*10</f>
        <v>10</v>
      </c>
      <c r="AB149" s="146"/>
      <c r="AC149" s="146"/>
      <c r="AD149" s="146"/>
      <c r="AE149" s="219"/>
      <c r="AF149" s="146"/>
      <c r="AG149" s="147">
        <v>0</v>
      </c>
      <c r="AH149" s="147">
        <v>7</v>
      </c>
      <c r="AI149" s="147">
        <v>3</v>
      </c>
      <c r="AJ149" s="146"/>
      <c r="AK149" s="146"/>
      <c r="AL149" s="146"/>
      <c r="AM149" s="146"/>
      <c r="AN149" s="146"/>
      <c r="AO149" s="146"/>
      <c r="AP149" s="146"/>
      <c r="AQ149" s="146"/>
      <c r="AR149" s="146"/>
      <c r="AS149" s="146"/>
      <c r="AT149" s="146"/>
      <c r="AU149" s="146"/>
      <c r="AV149" s="146"/>
      <c r="AW149" s="147">
        <v>10</v>
      </c>
      <c r="AX149" s="121"/>
      <c r="AY149" t="s" s="148">
        <f>IF(AF149="","",$W149*AF149)</f>
      </c>
      <c r="AZ149" s="147">
        <f>IF(AG149="","",$W149*AG149)</f>
        <v>0</v>
      </c>
      <c r="BA149" s="147">
        <f>IF(AH149="","",$W149*AH149)</f>
        <v>7</v>
      </c>
      <c r="BB149" s="147">
        <f>IF(AI149="","",$W149*AI149)</f>
        <v>3</v>
      </c>
      <c r="BC149" t="s" s="148">
        <f>IF(AJ149="","",$W149*AJ149)</f>
      </c>
      <c r="BD149" t="s" s="148">
        <f>IF(AK149="","",$W149*AK149)</f>
      </c>
      <c r="BE149" t="s" s="148">
        <f>IF(AL149="","",$W149*AL149)</f>
      </c>
      <c r="BF149" t="s" s="148">
        <f>IF(AM149="","",$W149*AM149)</f>
      </c>
      <c r="BG149" t="s" s="148">
        <f>IF(AN149="","",$W149*AN149)</f>
      </c>
      <c r="BH149" t="s" s="148">
        <f>IF(AO149="","",$W149*AO149)</f>
      </c>
      <c r="BI149" t="s" s="148">
        <f>IF(AP149="","",$W149*AP149)</f>
      </c>
      <c r="BJ149" t="s" s="148">
        <f>IF(AQ149="","",$W149*AQ149)</f>
      </c>
      <c r="BK149" t="s" s="148">
        <f>IF(AR149="","",$W149*AR149)</f>
      </c>
      <c r="BL149" t="s" s="148">
        <f>IF(AS149="","",$W149*AS149)</f>
      </c>
      <c r="BM149" t="s" s="148">
        <f>IF(AT149="","",$W149*AT149)</f>
      </c>
      <c r="BN149" t="s" s="148">
        <f>IF(AU149="","",$W149*AU149)</f>
      </c>
      <c r="BO149" t="s" s="148">
        <f>IF(AV149="","",$W149*AV149)</f>
      </c>
      <c r="BP149" s="147">
        <f>IF(AW149="","",$W149*AW149)</f>
        <v>10</v>
      </c>
    </row>
    <row r="150" ht="16.5" customHeight="1">
      <c r="A150" t="s" s="153">
        <v>406</v>
      </c>
      <c r="B150" t="s" s="126">
        <v>65</v>
      </c>
      <c r="C150" s="270"/>
      <c r="D150" t="s" s="364">
        <v>123</v>
      </c>
      <c r="E150" s="271">
        <v>10</v>
      </c>
      <c r="F150" s="365">
        <v>110</v>
      </c>
      <c r="G150" s="131">
        <v>1</v>
      </c>
      <c r="H150" s="132">
        <v>0</v>
      </c>
      <c r="I150" s="133">
        <v>0</v>
      </c>
      <c r="J150" s="134">
        <v>0</v>
      </c>
      <c r="K150" s="135">
        <v>0</v>
      </c>
      <c r="L150" s="136">
        <v>1</v>
      </c>
      <c r="M150" s="137">
        <v>0</v>
      </c>
      <c r="N150" s="138">
        <v>0</v>
      </c>
      <c r="O150" s="139">
        <v>0</v>
      </c>
      <c r="P150" s="217">
        <v>0</v>
      </c>
      <c r="Q150" s="141">
        <v>0</v>
      </c>
      <c r="R150" s="327">
        <v>0</v>
      </c>
      <c r="S150" s="142">
        <v>0</v>
      </c>
      <c r="T150" s="328">
        <v>0</v>
      </c>
      <c r="U150" s="47">
        <f>SUM(G150:T150)*F150</f>
        <v>220</v>
      </c>
      <c r="V150" s="48">
        <f>SUM(G150:T150)*E150</f>
        <v>20</v>
      </c>
      <c r="W150" s="145">
        <f>SUM(G150:T150)</f>
        <v>2</v>
      </c>
      <c r="X150" s="146"/>
      <c r="Y150" s="146"/>
      <c r="Z150" s="146"/>
      <c r="AA150" s="145">
        <f>$W150*10</f>
        <v>20</v>
      </c>
      <c r="AB150" s="146"/>
      <c r="AC150" s="146"/>
      <c r="AD150" s="146"/>
      <c r="AE150" s="219"/>
      <c r="AF150" s="146"/>
      <c r="AG150" s="147">
        <v>7</v>
      </c>
      <c r="AH150" s="146"/>
      <c r="AI150" s="147">
        <v>3</v>
      </c>
      <c r="AJ150" s="146"/>
      <c r="AK150" s="146"/>
      <c r="AL150" s="146"/>
      <c r="AM150" s="146"/>
      <c r="AN150" s="146"/>
      <c r="AO150" s="146"/>
      <c r="AP150" s="146"/>
      <c r="AQ150" s="146"/>
      <c r="AR150" s="146"/>
      <c r="AS150" s="146"/>
      <c r="AT150" s="146"/>
      <c r="AU150" s="146"/>
      <c r="AV150" s="146"/>
      <c r="AW150" s="147">
        <v>10</v>
      </c>
      <c r="AX150" s="121"/>
      <c r="AY150" t="s" s="148">
        <f>IF(AF150="","",$W150*AF150)</f>
      </c>
      <c r="AZ150" s="147">
        <f>IF(AG150="","",$W150*AG150)</f>
        <v>14</v>
      </c>
      <c r="BA150" t="s" s="148">
        <f>IF(AH150="","",$W150*AH150)</f>
      </c>
      <c r="BB150" s="147">
        <f>IF(AI150="","",$W150*AI150)</f>
        <v>6</v>
      </c>
      <c r="BC150" t="s" s="148">
        <f>IF(AJ150="","",$W150*AJ150)</f>
      </c>
      <c r="BD150" t="s" s="148">
        <f>IF(AK150="","",$W150*AK150)</f>
      </c>
      <c r="BE150" t="s" s="148">
        <f>IF(AL150="","",$W150*AL150)</f>
      </c>
      <c r="BF150" t="s" s="148">
        <f>IF(AM150="","",$W150*AM150)</f>
      </c>
      <c r="BG150" t="s" s="148">
        <f>IF(AN150="","",$W150*AN150)</f>
      </c>
      <c r="BH150" t="s" s="148">
        <f>IF(AO150="","",$W150*AO150)</f>
      </c>
      <c r="BI150" t="s" s="148">
        <f>IF(AP150="","",$W150*AP150)</f>
      </c>
      <c r="BJ150" t="s" s="148">
        <f>IF(AQ150="","",$W150*AQ150)</f>
      </c>
      <c r="BK150" t="s" s="148">
        <f>IF(AR150="","",$W150*AR150)</f>
      </c>
      <c r="BL150" t="s" s="148">
        <f>IF(AS150="","",$W150*AS150)</f>
      </c>
      <c r="BM150" t="s" s="148">
        <f>IF(AT150="","",$W150*AT150)</f>
      </c>
      <c r="BN150" t="s" s="148">
        <f>IF(AU150="","",$W150*AU150)</f>
      </c>
      <c r="BO150" t="s" s="148">
        <f>IF(AV150="","",$W150*AV150)</f>
      </c>
      <c r="BP150" s="147">
        <f>IF(AW150="","",$W150*AW150)</f>
        <v>20</v>
      </c>
    </row>
    <row r="151" ht="17.25" customHeight="1">
      <c r="A151" t="s" s="156">
        <v>407</v>
      </c>
      <c r="B151" t="s" s="157">
        <v>65</v>
      </c>
      <c r="C151" s="366"/>
      <c r="D151" t="s" s="367">
        <v>116</v>
      </c>
      <c r="E151" s="368">
        <v>10</v>
      </c>
      <c r="F151" s="369">
        <v>130</v>
      </c>
      <c r="G151" s="162">
        <v>0</v>
      </c>
      <c r="H151" s="163">
        <v>0</v>
      </c>
      <c r="I151" s="164">
        <v>0</v>
      </c>
      <c r="J151" s="165">
        <v>0</v>
      </c>
      <c r="K151" s="166">
        <v>0</v>
      </c>
      <c r="L151" s="167">
        <v>1</v>
      </c>
      <c r="M151" s="168">
        <v>0</v>
      </c>
      <c r="N151" s="169">
        <v>0</v>
      </c>
      <c r="O151" s="170">
        <v>0</v>
      </c>
      <c r="P151" s="272">
        <v>0</v>
      </c>
      <c r="Q151" s="172">
        <v>0</v>
      </c>
      <c r="R151" s="336">
        <v>0</v>
      </c>
      <c r="S151" s="173">
        <v>0</v>
      </c>
      <c r="T151" s="337">
        <v>0</v>
      </c>
      <c r="U151" s="338">
        <f>SUM(G151:T151)*F151</f>
        <v>130</v>
      </c>
      <c r="V151" s="339">
        <f>SUM(G151:T151)*E151</f>
        <v>10</v>
      </c>
      <c r="W151" s="176">
        <f>SUM(G151:T151)</f>
        <v>1</v>
      </c>
      <c r="X151" s="177"/>
      <c r="Y151" s="177"/>
      <c r="Z151" s="177"/>
      <c r="AA151" s="176">
        <f>$W151*10</f>
        <v>10</v>
      </c>
      <c r="AB151" s="177"/>
      <c r="AC151" s="177"/>
      <c r="AD151" s="177"/>
      <c r="AE151" s="219"/>
      <c r="AF151" s="146"/>
      <c r="AG151" s="146"/>
      <c r="AH151" s="146"/>
      <c r="AI151" s="147">
        <v>4</v>
      </c>
      <c r="AJ151" s="147">
        <v>6</v>
      </c>
      <c r="AK151" s="146"/>
      <c r="AL151" s="146"/>
      <c r="AM151" s="146"/>
      <c r="AN151" s="146"/>
      <c r="AO151" s="146"/>
      <c r="AP151" s="146"/>
      <c r="AQ151" s="146"/>
      <c r="AR151" s="146"/>
      <c r="AS151" s="146"/>
      <c r="AT151" s="146"/>
      <c r="AU151" s="146"/>
      <c r="AV151" s="146"/>
      <c r="AW151" s="147">
        <v>10</v>
      </c>
      <c r="AX151" s="121"/>
      <c r="AY151" t="s" s="148">
        <f>IF(AF151="","",$W151*AF151)</f>
      </c>
      <c r="AZ151" t="s" s="148">
        <f>IF(AG151="","",$W151*AG151)</f>
      </c>
      <c r="BA151" t="s" s="148">
        <f>IF(AH151="","",$W151*AH151)</f>
      </c>
      <c r="BB151" s="147">
        <f>IF(AI151="","",$W151*AI151)</f>
        <v>4</v>
      </c>
      <c r="BC151" s="147">
        <f>IF(AJ151="","",$W151*AJ151)</f>
        <v>6</v>
      </c>
      <c r="BD151" t="s" s="148">
        <f>IF(AK151="","",$W151*AK151)</f>
      </c>
      <c r="BE151" t="s" s="148">
        <f>IF(AL151="","",$W151*AL151)</f>
      </c>
      <c r="BF151" t="s" s="148">
        <f>IF(AM151="","",$W151*AM151)</f>
      </c>
      <c r="BG151" t="s" s="148">
        <f>IF(AN151="","",$W151*AN151)</f>
      </c>
      <c r="BH151" t="s" s="148">
        <f>IF(AO151="","",$W151*AO151)</f>
      </c>
      <c r="BI151" t="s" s="148">
        <f>IF(AP151="","",$W151*AP151)</f>
      </c>
      <c r="BJ151" t="s" s="148">
        <f>IF(AQ151="","",$W151*AQ151)</f>
      </c>
      <c r="BK151" t="s" s="148">
        <f>IF(AR151="","",$W151*AR151)</f>
      </c>
      <c r="BL151" t="s" s="148">
        <f>IF(AS151="","",$W151*AS151)</f>
      </c>
      <c r="BM151" t="s" s="148">
        <f>IF(AT151="","",$W151*AT151)</f>
      </c>
      <c r="BN151" t="s" s="148">
        <f>IF(AU151="","",$W151*AU151)</f>
      </c>
      <c r="BO151" t="s" s="148">
        <f>IF(AV151="","",$W151*AV151)</f>
      </c>
      <c r="BP151" s="147">
        <f>IF(AW151="","",$W151*AW151)</f>
        <v>10</v>
      </c>
    </row>
    <row r="152" ht="40.2" customHeight="1">
      <c r="A152" t="s" s="370">
        <v>209</v>
      </c>
      <c r="B152" t="s" s="179">
        <v>75</v>
      </c>
      <c r="C152" t="s" s="179">
        <v>76</v>
      </c>
      <c r="D152" t="s" s="318">
        <v>77</v>
      </c>
      <c r="E152" t="s" s="319">
        <v>78</v>
      </c>
      <c r="F152" t="s" s="179">
        <v>189</v>
      </c>
      <c r="G152" t="s" s="180">
        <v>80</v>
      </c>
      <c r="H152" t="s" s="181">
        <v>81</v>
      </c>
      <c r="I152" t="s" s="182">
        <v>82</v>
      </c>
      <c r="J152" t="s" s="183">
        <v>83</v>
      </c>
      <c r="K152" t="s" s="184">
        <v>84</v>
      </c>
      <c r="L152" t="s" s="185">
        <v>85</v>
      </c>
      <c r="M152" t="s" s="186">
        <v>86</v>
      </c>
      <c r="N152" t="s" s="187">
        <v>87</v>
      </c>
      <c r="O152" t="s" s="188">
        <v>88</v>
      </c>
      <c r="P152" t="s" s="189">
        <v>89</v>
      </c>
      <c r="Q152" t="s" s="190">
        <v>90</v>
      </c>
      <c r="R152" t="s" s="343">
        <v>222</v>
      </c>
      <c r="S152" t="s" s="191">
        <v>91</v>
      </c>
      <c r="T152" t="s" s="107">
        <v>223</v>
      </c>
      <c r="U152" t="s" s="318">
        <v>92</v>
      </c>
      <c r="V152" t="s" s="323">
        <v>12</v>
      </c>
      <c r="W152" t="s" s="318">
        <v>93</v>
      </c>
      <c r="X152" t="s" s="82">
        <v>190</v>
      </c>
      <c r="Y152" t="s" s="82">
        <v>191</v>
      </c>
      <c r="Z152" t="s" s="82">
        <v>192</v>
      </c>
      <c r="AA152" t="s" s="82">
        <v>193</v>
      </c>
      <c r="AB152" t="s" s="82">
        <v>98</v>
      </c>
      <c r="AC152" t="s" s="82">
        <v>194</v>
      </c>
      <c r="AD152" t="s" s="83">
        <v>195</v>
      </c>
      <c r="AE152" s="360"/>
      <c r="AF152" t="s" s="120">
        <v>101</v>
      </c>
      <c r="AG152" t="s" s="120">
        <v>102</v>
      </c>
      <c r="AH152" t="s" s="120">
        <v>103</v>
      </c>
      <c r="AI152" t="s" s="120">
        <v>104</v>
      </c>
      <c r="AJ152" t="s" s="120">
        <v>105</v>
      </c>
      <c r="AK152" t="s" s="120">
        <v>106</v>
      </c>
      <c r="AL152" t="s" s="120">
        <v>107</v>
      </c>
      <c r="AM152" t="s" s="120">
        <v>108</v>
      </c>
      <c r="AN152" t="s" s="120">
        <v>224</v>
      </c>
      <c r="AO152" t="s" s="120">
        <v>109</v>
      </c>
      <c r="AP152" t="s" s="120">
        <v>225</v>
      </c>
      <c r="AQ152" t="s" s="120">
        <v>226</v>
      </c>
      <c r="AR152" t="s" s="120">
        <v>227</v>
      </c>
      <c r="AS152" t="s" s="120">
        <v>228</v>
      </c>
      <c r="AT152" t="s" s="120">
        <v>229</v>
      </c>
      <c r="AU152" t="s" s="120">
        <v>230</v>
      </c>
      <c r="AV152" t="s" s="120">
        <v>55</v>
      </c>
      <c r="AW152" t="s" s="120">
        <v>58</v>
      </c>
      <c r="AX152" s="121"/>
      <c r="AY152" t="s" s="120">
        <v>101</v>
      </c>
      <c r="AZ152" t="s" s="120">
        <v>102</v>
      </c>
      <c r="BA152" t="s" s="120">
        <v>103</v>
      </c>
      <c r="BB152" t="s" s="120">
        <v>104</v>
      </c>
      <c r="BC152" t="s" s="120">
        <v>105</v>
      </c>
      <c r="BD152" t="s" s="120">
        <v>106</v>
      </c>
      <c r="BE152" t="s" s="120">
        <v>107</v>
      </c>
      <c r="BF152" t="s" s="120">
        <v>108</v>
      </c>
      <c r="BG152" t="s" s="120">
        <v>224</v>
      </c>
      <c r="BH152" t="s" s="120">
        <v>109</v>
      </c>
      <c r="BI152" t="s" s="120">
        <v>225</v>
      </c>
      <c r="BJ152" t="s" s="120">
        <v>226</v>
      </c>
      <c r="BK152" t="s" s="120">
        <v>227</v>
      </c>
      <c r="BL152" t="s" s="120">
        <v>228</v>
      </c>
      <c r="BM152" t="s" s="120">
        <v>229</v>
      </c>
      <c r="BN152" t="s" s="120">
        <v>230</v>
      </c>
      <c r="BO152" t="s" s="120">
        <v>55</v>
      </c>
      <c r="BP152" t="s" s="120">
        <v>58</v>
      </c>
    </row>
    <row r="153" ht="15.75" customHeight="1">
      <c r="A153" t="s" s="193">
        <v>408</v>
      </c>
      <c r="B153" t="s" s="194">
        <v>64</v>
      </c>
      <c r="C153" s="371"/>
      <c r="D153" t="s" s="362">
        <v>134</v>
      </c>
      <c r="E153" s="269">
        <v>10</v>
      </c>
      <c r="F153" s="363">
        <v>85</v>
      </c>
      <c r="G153" s="198">
        <v>0</v>
      </c>
      <c r="H153" s="199">
        <v>0</v>
      </c>
      <c r="I153" s="200">
        <v>0</v>
      </c>
      <c r="J153" s="201">
        <v>0</v>
      </c>
      <c r="K153" s="202">
        <v>0</v>
      </c>
      <c r="L153" s="203">
        <v>0</v>
      </c>
      <c r="M153" s="204">
        <v>0</v>
      </c>
      <c r="N153" s="205">
        <v>0</v>
      </c>
      <c r="O153" s="206">
        <v>0</v>
      </c>
      <c r="P153" s="207">
        <v>0</v>
      </c>
      <c r="Q153" s="208">
        <v>0</v>
      </c>
      <c r="R153" s="349">
        <v>0</v>
      </c>
      <c r="S153" s="209">
        <v>0</v>
      </c>
      <c r="T153" s="328">
        <v>0</v>
      </c>
      <c r="U153" s="350">
        <f>SUM(G153:T153)*F153</f>
        <v>0</v>
      </c>
      <c r="V153" s="48">
        <f>SUM(G153:T153)*E153</f>
        <v>0</v>
      </c>
      <c r="W153" s="210">
        <f>SUM(G153:T153)</f>
        <v>0</v>
      </c>
      <c r="X153" s="212"/>
      <c r="Y153" s="212"/>
      <c r="Z153" s="210">
        <f>$W153*10</f>
        <v>0</v>
      </c>
      <c r="AA153" s="212"/>
      <c r="AB153" s="212"/>
      <c r="AC153" s="212"/>
      <c r="AD153" s="212"/>
      <c r="AE153" s="219"/>
      <c r="AF153" s="93">
        <v>4</v>
      </c>
      <c r="AG153" s="147">
        <v>6</v>
      </c>
      <c r="AH153" s="146"/>
      <c r="AI153" s="146"/>
      <c r="AJ153" s="146"/>
      <c r="AK153" s="146"/>
      <c r="AL153" s="146"/>
      <c r="AM153" s="146"/>
      <c r="AN153" s="146"/>
      <c r="AO153" s="146"/>
      <c r="AP153" s="146"/>
      <c r="AQ153" s="146"/>
      <c r="AR153" s="146"/>
      <c r="AS153" s="146"/>
      <c r="AT153" s="146"/>
      <c r="AU153" s="146"/>
      <c r="AV153" s="146"/>
      <c r="AW153" s="147">
        <v>10</v>
      </c>
      <c r="AX153" s="121"/>
      <c r="AY153" s="147">
        <f>IF(AF153="","",$W153*AF153)</f>
        <v>0</v>
      </c>
      <c r="AZ153" s="147">
        <f>IF(AG153="","",$W153*AG153)</f>
        <v>0</v>
      </c>
      <c r="BA153" t="s" s="148">
        <f>IF(AH153="","",$W153*AH153)</f>
      </c>
      <c r="BB153" t="s" s="148">
        <f>IF(AI153="","",$W153*AI153)</f>
      </c>
      <c r="BC153" t="s" s="148">
        <f>IF(AJ153="","",$W153*AJ153)</f>
      </c>
      <c r="BD153" t="s" s="148">
        <f>IF(AK153="","",$W153*AK153)</f>
      </c>
      <c r="BE153" t="s" s="148">
        <f>IF(AL153="","",$W153*AL153)</f>
      </c>
      <c r="BF153" t="s" s="148">
        <f>IF(AM153="","",$W153*AM153)</f>
      </c>
      <c r="BG153" t="s" s="148">
        <f>IF(AN153="","",$W153*AN153)</f>
      </c>
      <c r="BH153" t="s" s="148">
        <f>IF(AO153="","",$W153*AO153)</f>
      </c>
      <c r="BI153" t="s" s="148">
        <f>IF(AP153="","",$W153*AP153)</f>
      </c>
      <c r="BJ153" t="s" s="148">
        <f>IF(AQ153="","",$W153*AQ153)</f>
      </c>
      <c r="BK153" t="s" s="148">
        <f>IF(AR153="","",$W153*AR153)</f>
      </c>
      <c r="BL153" t="s" s="148">
        <f>IF(AS153="","",$W153*AS153)</f>
      </c>
      <c r="BM153" t="s" s="148">
        <f>IF(AT153="","",$W153*AT153)</f>
      </c>
      <c r="BN153" t="s" s="148">
        <f>IF(AU153="","",$W153*AU153)</f>
      </c>
      <c r="BO153" t="s" s="148">
        <f>IF(AV153="","",$W153*AV153)</f>
      </c>
      <c r="BP153" s="147">
        <f>IF(AW153="","",$W153*AW153)</f>
        <v>0</v>
      </c>
    </row>
    <row r="154" ht="16.5" customHeight="1">
      <c r="A154" t="s" s="153">
        <v>409</v>
      </c>
      <c r="B154" t="s" s="126">
        <v>64</v>
      </c>
      <c r="C154" s="372"/>
      <c r="D154" t="s" s="364">
        <v>410</v>
      </c>
      <c r="E154" s="271">
        <v>10</v>
      </c>
      <c r="F154" s="365">
        <v>85</v>
      </c>
      <c r="G154" s="131">
        <v>0</v>
      </c>
      <c r="H154" s="132">
        <v>0</v>
      </c>
      <c r="I154" s="133">
        <v>0</v>
      </c>
      <c r="J154" s="134">
        <v>0</v>
      </c>
      <c r="K154" s="135">
        <v>0</v>
      </c>
      <c r="L154" s="136">
        <v>0</v>
      </c>
      <c r="M154" s="137">
        <v>1</v>
      </c>
      <c r="N154" s="138">
        <v>0</v>
      </c>
      <c r="O154" s="139">
        <v>0</v>
      </c>
      <c r="P154" s="217">
        <v>0</v>
      </c>
      <c r="Q154" s="141">
        <v>0</v>
      </c>
      <c r="R154" s="327">
        <v>0</v>
      </c>
      <c r="S154" s="142">
        <v>0</v>
      </c>
      <c r="T154" s="328">
        <v>0</v>
      </c>
      <c r="U154" s="47">
        <f>SUM(G154:T154)*F154</f>
        <v>85</v>
      </c>
      <c r="V154" s="48">
        <f>SUM(G154:T154)*E154</f>
        <v>10</v>
      </c>
      <c r="W154" s="145">
        <f>SUM(G154:T154)</f>
        <v>1</v>
      </c>
      <c r="X154" s="146"/>
      <c r="Y154" s="146"/>
      <c r="Z154" s="145">
        <f>$W154*10</f>
        <v>10</v>
      </c>
      <c r="AA154" s="146"/>
      <c r="AB154" s="146"/>
      <c r="AC154" s="146"/>
      <c r="AD154" s="146"/>
      <c r="AE154" s="219"/>
      <c r="AF154" s="93">
        <v>6</v>
      </c>
      <c r="AG154" s="147">
        <v>3</v>
      </c>
      <c r="AH154" s="147">
        <v>1</v>
      </c>
      <c r="AI154" s="146"/>
      <c r="AJ154" s="146"/>
      <c r="AK154" s="146"/>
      <c r="AL154" s="146"/>
      <c r="AM154" s="146"/>
      <c r="AN154" s="146"/>
      <c r="AO154" s="146"/>
      <c r="AP154" s="146"/>
      <c r="AQ154" s="146"/>
      <c r="AR154" s="146"/>
      <c r="AS154" s="146"/>
      <c r="AT154" s="146"/>
      <c r="AU154" s="146"/>
      <c r="AV154" s="146"/>
      <c r="AW154" s="147">
        <v>9</v>
      </c>
      <c r="AX154" s="121"/>
      <c r="AY154" s="147">
        <f>IF(AF154="","",$W154*AF154)</f>
        <v>6</v>
      </c>
      <c r="AZ154" s="147">
        <f>IF(AG154="","",$W154*AG154)</f>
        <v>3</v>
      </c>
      <c r="BA154" s="147">
        <f>IF(AH154="","",$W154*AH154)</f>
        <v>1</v>
      </c>
      <c r="BB154" t="s" s="148">
        <f>IF(AI154="","",$W154*AI154)</f>
      </c>
      <c r="BC154" t="s" s="148">
        <f>IF(AJ154="","",$W154*AJ154)</f>
      </c>
      <c r="BD154" t="s" s="148">
        <f>IF(AK154="","",$W154*AK154)</f>
      </c>
      <c r="BE154" t="s" s="148">
        <f>IF(AL154="","",$W154*AL154)</f>
      </c>
      <c r="BF154" t="s" s="148">
        <f>IF(AM154="","",$W154*AM154)</f>
      </c>
      <c r="BG154" t="s" s="148">
        <f>IF(AN154="","",$W154*AN154)</f>
      </c>
      <c r="BH154" t="s" s="148">
        <f>IF(AO154="","",$W154*AO154)</f>
      </c>
      <c r="BI154" t="s" s="148">
        <f>IF(AP154="","",$W154*AP154)</f>
      </c>
      <c r="BJ154" t="s" s="148">
        <f>IF(AQ154="","",$W154*AQ154)</f>
      </c>
      <c r="BK154" t="s" s="148">
        <f>IF(AR154="","",$W154*AR154)</f>
      </c>
      <c r="BL154" t="s" s="148">
        <f>IF(AS154="","",$W154*AS154)</f>
      </c>
      <c r="BM154" t="s" s="148">
        <f>IF(AT154="","",$W154*AT154)</f>
      </c>
      <c r="BN154" t="s" s="148">
        <f>IF(AU154="","",$W154*AU154)</f>
      </c>
      <c r="BO154" t="s" s="148">
        <f>IF(AV154="","",$W154*AV154)</f>
      </c>
      <c r="BP154" s="147">
        <f>IF(AW154="","",$W154*AW154)</f>
        <v>9</v>
      </c>
    </row>
    <row r="155" ht="18" customHeight="1">
      <c r="A155" t="s" s="153">
        <v>411</v>
      </c>
      <c r="B155" t="s" s="126">
        <v>64</v>
      </c>
      <c r="C155" s="372"/>
      <c r="D155" t="s" s="364">
        <v>134</v>
      </c>
      <c r="E155" s="271">
        <v>10</v>
      </c>
      <c r="F155" s="365">
        <v>85</v>
      </c>
      <c r="G155" s="131">
        <v>0</v>
      </c>
      <c r="H155" s="132">
        <v>0</v>
      </c>
      <c r="I155" s="133">
        <v>0</v>
      </c>
      <c r="J155" s="134">
        <v>0</v>
      </c>
      <c r="K155" s="135">
        <v>0</v>
      </c>
      <c r="L155" s="136">
        <v>0</v>
      </c>
      <c r="M155" s="137">
        <v>0</v>
      </c>
      <c r="N155" s="138">
        <v>0</v>
      </c>
      <c r="O155" s="139">
        <v>0</v>
      </c>
      <c r="P155" s="217">
        <v>0</v>
      </c>
      <c r="Q155" s="141">
        <v>0</v>
      </c>
      <c r="R155" s="327">
        <v>0</v>
      </c>
      <c r="S155" s="142">
        <v>0</v>
      </c>
      <c r="T155" s="328">
        <v>0</v>
      </c>
      <c r="U155" s="47">
        <f>SUM(G155:T155)*F155</f>
        <v>0</v>
      </c>
      <c r="V155" s="48">
        <f>SUM(G155:T155)*E155</f>
        <v>0</v>
      </c>
      <c r="W155" s="145">
        <f>SUM(G155:T155)</f>
        <v>0</v>
      </c>
      <c r="X155" s="146"/>
      <c r="Y155" s="146"/>
      <c r="Z155" s="145">
        <f>$W155*10</f>
        <v>0</v>
      </c>
      <c r="AA155" s="146"/>
      <c r="AB155" s="146"/>
      <c r="AC155" s="146"/>
      <c r="AD155" s="146"/>
      <c r="AE155" s="219"/>
      <c r="AF155" s="93">
        <v>7</v>
      </c>
      <c r="AG155" s="147">
        <v>1</v>
      </c>
      <c r="AH155" s="147">
        <v>2</v>
      </c>
      <c r="AI155" s="146"/>
      <c r="AJ155" s="146"/>
      <c r="AK155" s="146"/>
      <c r="AL155" s="146"/>
      <c r="AM155" s="146"/>
      <c r="AN155" s="146"/>
      <c r="AO155" s="146"/>
      <c r="AP155" s="146"/>
      <c r="AQ155" s="146"/>
      <c r="AR155" s="146"/>
      <c r="AS155" s="146"/>
      <c r="AT155" s="146"/>
      <c r="AU155" s="146"/>
      <c r="AV155" s="146"/>
      <c r="AW155" s="147">
        <v>10</v>
      </c>
      <c r="AX155" s="121"/>
      <c r="AY155" s="147">
        <f>IF(AF155="","",$W155*AF155)</f>
        <v>0</v>
      </c>
      <c r="AZ155" s="147">
        <f>IF(AG155="","",$W155*AG155)</f>
        <v>0</v>
      </c>
      <c r="BA155" s="147">
        <f>IF(AH155="","",$W155*AH155)</f>
        <v>0</v>
      </c>
      <c r="BB155" t="s" s="148">
        <f>IF(AI155="","",$W155*AI155)</f>
      </c>
      <c r="BC155" t="s" s="148">
        <f>IF(AJ155="","",$W155*AJ155)</f>
      </c>
      <c r="BD155" t="s" s="148">
        <f>IF(AK155="","",$W155*AK155)</f>
      </c>
      <c r="BE155" t="s" s="148">
        <f>IF(AL155="","",$W155*AL155)</f>
      </c>
      <c r="BF155" t="s" s="148">
        <f>IF(AM155="","",$W155*AM155)</f>
      </c>
      <c r="BG155" t="s" s="148">
        <f>IF(AN155="","",$W155*AN155)</f>
      </c>
      <c r="BH155" t="s" s="148">
        <f>IF(AO155="","",$W155*AO155)</f>
      </c>
      <c r="BI155" t="s" s="148">
        <f>IF(AP155="","",$W155*AP155)</f>
      </c>
      <c r="BJ155" t="s" s="148">
        <f>IF(AQ155="","",$W155*AQ155)</f>
      </c>
      <c r="BK155" t="s" s="148">
        <f>IF(AR155="","",$W155*AR155)</f>
      </c>
      <c r="BL155" t="s" s="148">
        <f>IF(AS155="","",$W155*AS155)</f>
      </c>
      <c r="BM155" t="s" s="148">
        <f>IF(AT155="","",$W155*AT155)</f>
      </c>
      <c r="BN155" t="s" s="148">
        <f>IF(AU155="","",$W155*AU155)</f>
      </c>
      <c r="BO155" t="s" s="148">
        <f>IF(AV155="","",$W155*AV155)</f>
      </c>
      <c r="BP155" s="147">
        <f>IF(AW155="","",$W155*AW155)</f>
        <v>0</v>
      </c>
    </row>
    <row r="156" ht="18" customHeight="1">
      <c r="A156" t="s" s="153">
        <v>412</v>
      </c>
      <c r="B156" t="s" s="126">
        <v>294</v>
      </c>
      <c r="C156" s="372"/>
      <c r="D156" t="s" s="364">
        <v>134</v>
      </c>
      <c r="E156" s="271">
        <v>10</v>
      </c>
      <c r="F156" s="365">
        <v>85</v>
      </c>
      <c r="G156" s="131">
        <v>0</v>
      </c>
      <c r="H156" s="132">
        <v>0</v>
      </c>
      <c r="I156" s="133">
        <v>0</v>
      </c>
      <c r="J156" s="134">
        <v>0</v>
      </c>
      <c r="K156" s="135">
        <v>0</v>
      </c>
      <c r="L156" s="136">
        <v>0</v>
      </c>
      <c r="M156" s="137">
        <v>0</v>
      </c>
      <c r="N156" s="138">
        <v>0</v>
      </c>
      <c r="O156" s="139">
        <v>0</v>
      </c>
      <c r="P156" s="217">
        <v>0</v>
      </c>
      <c r="Q156" s="141">
        <v>0</v>
      </c>
      <c r="R156" s="327">
        <v>0</v>
      </c>
      <c r="S156" s="142">
        <v>0</v>
      </c>
      <c r="T156" s="328">
        <v>0</v>
      </c>
      <c r="U156" s="47">
        <f>SUM(G156:T156)*F156</f>
        <v>0</v>
      </c>
      <c r="V156" s="48">
        <f>SUM(G156:T156)*E156</f>
        <v>0</v>
      </c>
      <c r="W156" s="145">
        <f>SUM(G156:T156)</f>
        <v>0</v>
      </c>
      <c r="X156" s="146"/>
      <c r="Y156" s="146"/>
      <c r="Z156" s="145">
        <f>$W156*10</f>
        <v>0</v>
      </c>
      <c r="AA156" s="146"/>
      <c r="AB156" s="146"/>
      <c r="AC156" s="146"/>
      <c r="AD156" s="146"/>
      <c r="AE156" s="219"/>
      <c r="AF156" s="93">
        <v>2</v>
      </c>
      <c r="AG156" s="147">
        <v>6</v>
      </c>
      <c r="AH156" s="147">
        <v>2</v>
      </c>
      <c r="AI156" s="146"/>
      <c r="AJ156" s="146"/>
      <c r="AK156" s="146"/>
      <c r="AL156" s="146"/>
      <c r="AM156" s="146"/>
      <c r="AN156" s="146"/>
      <c r="AO156" s="146"/>
      <c r="AP156" s="146"/>
      <c r="AQ156" s="146"/>
      <c r="AR156" s="146"/>
      <c r="AS156" s="146"/>
      <c r="AT156" s="146"/>
      <c r="AU156" s="146"/>
      <c r="AV156" s="146"/>
      <c r="AW156" s="147">
        <v>10</v>
      </c>
      <c r="AX156" s="121"/>
      <c r="AY156" s="147">
        <f>IF(AF156="","",$W156*AF156)</f>
        <v>0</v>
      </c>
      <c r="AZ156" s="147">
        <f>IF(AG156="","",$W156*AG156)</f>
        <v>0</v>
      </c>
      <c r="BA156" s="147">
        <f>IF(AH156="","",$W156*AH156)</f>
        <v>0</v>
      </c>
      <c r="BB156" t="s" s="148">
        <f>IF(AI156="","",$W156*AI156)</f>
      </c>
      <c r="BC156" t="s" s="148">
        <f>IF(AJ156="","",$W156*AJ156)</f>
      </c>
      <c r="BD156" t="s" s="148">
        <f>IF(AK156="","",$W156*AK156)</f>
      </c>
      <c r="BE156" t="s" s="148">
        <f>IF(AL156="","",$W156*AL156)</f>
      </c>
      <c r="BF156" t="s" s="148">
        <f>IF(AM156="","",$W156*AM156)</f>
      </c>
      <c r="BG156" t="s" s="148">
        <f>IF(AN156="","",$W156*AN156)</f>
      </c>
      <c r="BH156" t="s" s="148">
        <f>IF(AO156="","",$W156*AO156)</f>
      </c>
      <c r="BI156" t="s" s="148">
        <f>IF(AP156="","",$W156*AP156)</f>
      </c>
      <c r="BJ156" t="s" s="148">
        <f>IF(AQ156="","",$W156*AQ156)</f>
      </c>
      <c r="BK156" t="s" s="148">
        <f>IF(AR156="","",$W156*AR156)</f>
      </c>
      <c r="BL156" t="s" s="148">
        <f>IF(AS156="","",$W156*AS156)</f>
      </c>
      <c r="BM156" t="s" s="148">
        <f>IF(AT156="","",$W156*AT156)</f>
      </c>
      <c r="BN156" t="s" s="148">
        <f>IF(AU156="","",$W156*AU156)</f>
      </c>
      <c r="BO156" t="s" s="148">
        <f>IF(AV156="","",$W156*AV156)</f>
      </c>
      <c r="BP156" s="147">
        <f>IF(AW156="","",$W156*AW156)</f>
        <v>0</v>
      </c>
    </row>
    <row r="157" ht="15.75" customHeight="1">
      <c r="A157" t="s" s="153">
        <v>413</v>
      </c>
      <c r="B157" t="s" s="126">
        <v>65</v>
      </c>
      <c r="C157" s="372"/>
      <c r="D157" t="s" s="364">
        <v>134</v>
      </c>
      <c r="E157" s="271">
        <v>10</v>
      </c>
      <c r="F157" s="365">
        <v>102.5</v>
      </c>
      <c r="G157" s="131">
        <v>1</v>
      </c>
      <c r="H157" s="132">
        <v>0</v>
      </c>
      <c r="I157" s="133">
        <v>0</v>
      </c>
      <c r="J157" s="134">
        <v>0</v>
      </c>
      <c r="K157" s="135">
        <v>0</v>
      </c>
      <c r="L157" s="136">
        <v>1</v>
      </c>
      <c r="M157" s="137">
        <v>0</v>
      </c>
      <c r="N157" s="138">
        <v>0</v>
      </c>
      <c r="O157" s="139">
        <v>0</v>
      </c>
      <c r="P157" s="217">
        <v>0</v>
      </c>
      <c r="Q157" s="141">
        <v>0</v>
      </c>
      <c r="R157" s="327">
        <v>0</v>
      </c>
      <c r="S157" s="142">
        <v>0</v>
      </c>
      <c r="T157" s="328">
        <v>0</v>
      </c>
      <c r="U157" s="47">
        <f>SUM(G157:T157)*F157</f>
        <v>205</v>
      </c>
      <c r="V157" s="48">
        <f>SUM(G157:T157)*E157</f>
        <v>20</v>
      </c>
      <c r="W157" s="145">
        <f>SUM(G157:T157)</f>
        <v>2</v>
      </c>
      <c r="X157" s="146"/>
      <c r="Y157" s="146"/>
      <c r="Z157" s="146"/>
      <c r="AA157" s="145">
        <f>$W157*10</f>
        <v>20</v>
      </c>
      <c r="AB157" s="146"/>
      <c r="AC157" s="146"/>
      <c r="AD157" s="146"/>
      <c r="AE157" s="219"/>
      <c r="AF157" s="146"/>
      <c r="AG157" s="147">
        <v>5</v>
      </c>
      <c r="AH157" s="147">
        <v>5</v>
      </c>
      <c r="AI157" s="146"/>
      <c r="AJ157" s="146"/>
      <c r="AK157" s="146"/>
      <c r="AL157" s="146"/>
      <c r="AM157" s="146"/>
      <c r="AN157" s="146"/>
      <c r="AO157" s="146"/>
      <c r="AP157" s="146"/>
      <c r="AQ157" s="146"/>
      <c r="AR157" s="146"/>
      <c r="AS157" s="146"/>
      <c r="AT157" s="146"/>
      <c r="AU157" s="146"/>
      <c r="AV157" s="146"/>
      <c r="AW157" s="147">
        <v>10</v>
      </c>
      <c r="AX157" s="121"/>
      <c r="AY157" t="s" s="148">
        <f>IF(AF157="","",$W157*AF157)</f>
      </c>
      <c r="AZ157" s="147">
        <f>IF(AG157="","",$W157*AG157)</f>
        <v>10</v>
      </c>
      <c r="BA157" s="147">
        <f>IF(AH157="","",$W157*AH157)</f>
        <v>10</v>
      </c>
      <c r="BB157" t="s" s="148">
        <f>IF(AI157="","",$W157*AI157)</f>
      </c>
      <c r="BC157" t="s" s="148">
        <f>IF(AJ157="","",$W157*AJ157)</f>
      </c>
      <c r="BD157" t="s" s="148">
        <f>IF(AK157="","",$W157*AK157)</f>
      </c>
      <c r="BE157" t="s" s="148">
        <f>IF(AL157="","",$W157*AL157)</f>
      </c>
      <c r="BF157" t="s" s="148">
        <f>IF(AM157="","",$W157*AM157)</f>
      </c>
      <c r="BG157" t="s" s="148">
        <f>IF(AN157="","",$W157*AN157)</f>
      </c>
      <c r="BH157" t="s" s="148">
        <f>IF(AO157="","",$W157*AO157)</f>
      </c>
      <c r="BI157" t="s" s="148">
        <f>IF(AP157="","",$W157*AP157)</f>
      </c>
      <c r="BJ157" t="s" s="148">
        <f>IF(AQ157="","",$W157*AQ157)</f>
      </c>
      <c r="BK157" t="s" s="148">
        <f>IF(AR157="","",$W157*AR157)</f>
      </c>
      <c r="BL157" t="s" s="148">
        <f>IF(AS157="","",$W157*AS157)</f>
      </c>
      <c r="BM157" t="s" s="148">
        <f>IF(AT157="","",$W157*AT157)</f>
      </c>
      <c r="BN157" t="s" s="148">
        <f>IF(AU157="","",$W157*AU157)</f>
      </c>
      <c r="BO157" t="s" s="148">
        <f>IF(AV157="","",$W157*AV157)</f>
      </c>
      <c r="BP157" s="147">
        <f>IF(AW157="","",$W157*AW157)</f>
        <v>20</v>
      </c>
    </row>
    <row r="158" ht="15.75" customHeight="1">
      <c r="A158" t="s" s="153">
        <v>414</v>
      </c>
      <c r="B158" t="s" s="126">
        <v>65</v>
      </c>
      <c r="C158" s="372"/>
      <c r="D158" t="s" s="364">
        <v>415</v>
      </c>
      <c r="E158" s="271">
        <v>10</v>
      </c>
      <c r="F158" s="365">
        <v>102.5</v>
      </c>
      <c r="G158" s="131">
        <v>0</v>
      </c>
      <c r="H158" s="132">
        <v>0</v>
      </c>
      <c r="I158" s="133">
        <v>0</v>
      </c>
      <c r="J158" s="134">
        <v>0</v>
      </c>
      <c r="K158" s="135">
        <v>0</v>
      </c>
      <c r="L158" s="136">
        <v>0</v>
      </c>
      <c r="M158" s="137">
        <v>0</v>
      </c>
      <c r="N158" s="138">
        <v>0</v>
      </c>
      <c r="O158" s="139">
        <v>0</v>
      </c>
      <c r="P158" s="217">
        <v>1</v>
      </c>
      <c r="Q158" s="141">
        <v>0</v>
      </c>
      <c r="R158" s="327">
        <v>0</v>
      </c>
      <c r="S158" s="142">
        <v>0</v>
      </c>
      <c r="T158" s="328">
        <v>0</v>
      </c>
      <c r="U158" s="47">
        <f>SUM(G158:T158)*F158</f>
        <v>102.5</v>
      </c>
      <c r="V158" s="48">
        <f>SUM(G158:T158)*E158</f>
        <v>10</v>
      </c>
      <c r="W158" s="145">
        <f>SUM(G158:T158)</f>
        <v>1</v>
      </c>
      <c r="X158" s="146"/>
      <c r="Y158" s="146"/>
      <c r="Z158" s="146"/>
      <c r="AA158" s="145">
        <f>$W158*10</f>
        <v>10</v>
      </c>
      <c r="AB158" s="146"/>
      <c r="AC158" s="146"/>
      <c r="AD158" s="146"/>
      <c r="AE158" s="219"/>
      <c r="AF158" s="93">
        <v>10</v>
      </c>
      <c r="AG158" s="146"/>
      <c r="AH158" s="146"/>
      <c r="AI158" s="146"/>
      <c r="AJ158" s="146"/>
      <c r="AK158" s="146"/>
      <c r="AL158" s="146"/>
      <c r="AM158" s="146"/>
      <c r="AN158" s="146"/>
      <c r="AO158" s="146"/>
      <c r="AP158" s="146"/>
      <c r="AQ158" s="146"/>
      <c r="AR158" s="146"/>
      <c r="AS158" s="146"/>
      <c r="AT158" s="146"/>
      <c r="AU158" s="146"/>
      <c r="AV158" s="146"/>
      <c r="AW158" s="147">
        <v>23</v>
      </c>
      <c r="AX158" s="121"/>
      <c r="AY158" s="147">
        <f>IF(AF158="","",$W158*AF158)</f>
        <v>10</v>
      </c>
      <c r="AZ158" t="s" s="148">
        <f>IF(AG158="","",$W158*AG158)</f>
      </c>
      <c r="BA158" t="s" s="148">
        <f>IF(AH158="","",$W158*AH158)</f>
      </c>
      <c r="BB158" t="s" s="148">
        <f>IF(AI158="","",$W158*AI158)</f>
      </c>
      <c r="BC158" t="s" s="148">
        <f>IF(AJ158="","",$W158*AJ158)</f>
      </c>
      <c r="BD158" t="s" s="148">
        <f>IF(AK158="","",$W158*AK158)</f>
      </c>
      <c r="BE158" t="s" s="148">
        <f>IF(AL158="","",$W158*AL158)</f>
      </c>
      <c r="BF158" t="s" s="148">
        <f>IF(AM158="","",$W158*AM158)</f>
      </c>
      <c r="BG158" t="s" s="148">
        <f>IF(AN158="","",$W158*AN158)</f>
      </c>
      <c r="BH158" t="s" s="148">
        <f>IF(AO158="","",$W158*AO158)</f>
      </c>
      <c r="BI158" t="s" s="148">
        <f>IF(AP158="","",$W158*AP158)</f>
      </c>
      <c r="BJ158" t="s" s="148">
        <f>IF(AQ158="","",$W158*AQ158)</f>
      </c>
      <c r="BK158" t="s" s="148">
        <f>IF(AR158="","",$W158*AR158)</f>
      </c>
      <c r="BL158" t="s" s="148">
        <f>IF(AS158="","",$W158*AS158)</f>
      </c>
      <c r="BM158" t="s" s="148">
        <f>IF(AT158="","",$W158*AT158)</f>
      </c>
      <c r="BN158" t="s" s="148">
        <f>IF(AU158="","",$W158*AU158)</f>
      </c>
      <c r="BO158" t="s" s="148">
        <f>IF(AV158="","",$W158*AV158)</f>
      </c>
      <c r="BP158" s="147">
        <f>IF(AW158="","",$W158*AW158)</f>
        <v>23</v>
      </c>
    </row>
    <row r="159" ht="16.5" customHeight="1">
      <c r="A159" t="s" s="153">
        <v>416</v>
      </c>
      <c r="B159" t="s" s="126">
        <v>294</v>
      </c>
      <c r="C159" s="372"/>
      <c r="D159" t="s" s="364">
        <v>415</v>
      </c>
      <c r="E159" s="271">
        <v>10</v>
      </c>
      <c r="F159" s="365">
        <v>97.5</v>
      </c>
      <c r="G159" s="131">
        <v>0</v>
      </c>
      <c r="H159" s="132">
        <v>0</v>
      </c>
      <c r="I159" s="133">
        <v>0</v>
      </c>
      <c r="J159" s="134">
        <v>0</v>
      </c>
      <c r="K159" s="135">
        <v>0</v>
      </c>
      <c r="L159" s="136">
        <v>0</v>
      </c>
      <c r="M159" s="137">
        <v>0</v>
      </c>
      <c r="N159" s="138">
        <v>0</v>
      </c>
      <c r="O159" s="139">
        <v>0</v>
      </c>
      <c r="P159" s="217">
        <v>0</v>
      </c>
      <c r="Q159" s="141">
        <v>0</v>
      </c>
      <c r="R159" s="327">
        <v>0</v>
      </c>
      <c r="S159" s="142">
        <v>0</v>
      </c>
      <c r="T159" s="328">
        <v>0</v>
      </c>
      <c r="U159" s="47">
        <f>SUM(G159:T159)*F159</f>
        <v>0</v>
      </c>
      <c r="V159" s="48">
        <f>SUM(G159:T159)*E159</f>
        <v>0</v>
      </c>
      <c r="W159" s="145">
        <f>SUM(G159:T159)</f>
        <v>0</v>
      </c>
      <c r="X159" s="146"/>
      <c r="Y159" s="146"/>
      <c r="Z159" s="145">
        <f>$W159*10</f>
        <v>0</v>
      </c>
      <c r="AA159" s="146"/>
      <c r="AB159" s="146"/>
      <c r="AC159" s="146"/>
      <c r="AD159" s="146"/>
      <c r="AE159" s="219"/>
      <c r="AF159" s="93">
        <v>2</v>
      </c>
      <c r="AG159" s="147">
        <v>6</v>
      </c>
      <c r="AH159" s="147">
        <v>2</v>
      </c>
      <c r="AI159" s="146"/>
      <c r="AJ159" s="146"/>
      <c r="AK159" s="146"/>
      <c r="AL159" s="146"/>
      <c r="AM159" s="146"/>
      <c r="AN159" s="146"/>
      <c r="AO159" s="146"/>
      <c r="AP159" s="146"/>
      <c r="AQ159" s="146"/>
      <c r="AR159" s="146"/>
      <c r="AS159" s="146"/>
      <c r="AT159" s="146"/>
      <c r="AU159" s="146"/>
      <c r="AV159" s="146"/>
      <c r="AW159" s="147">
        <v>10</v>
      </c>
      <c r="AX159" s="121"/>
      <c r="AY159" s="147">
        <f>IF(AF159="","",$W159*AF159)</f>
        <v>0</v>
      </c>
      <c r="AZ159" s="147">
        <f>IF(AG159="","",$W159*AG159)</f>
        <v>0</v>
      </c>
      <c r="BA159" s="147">
        <f>IF(AH159="","",$W159*AH159)</f>
        <v>0</v>
      </c>
      <c r="BB159" t="s" s="148">
        <f>IF(AI159="","",$W159*AI159)</f>
      </c>
      <c r="BC159" t="s" s="148">
        <f>IF(AJ159="","",$W159*AJ159)</f>
      </c>
      <c r="BD159" t="s" s="148">
        <f>IF(AK159="","",$W159*AK159)</f>
      </c>
      <c r="BE159" t="s" s="148">
        <f>IF(AL159="","",$W159*AL159)</f>
      </c>
      <c r="BF159" t="s" s="148">
        <f>IF(AM159="","",$W159*AM159)</f>
      </c>
      <c r="BG159" t="s" s="148">
        <f>IF(AN159="","",$W159*AN159)</f>
      </c>
      <c r="BH159" t="s" s="148">
        <f>IF(AO159="","",$W159*AO159)</f>
      </c>
      <c r="BI159" t="s" s="148">
        <f>IF(AP159="","",$W159*AP159)</f>
      </c>
      <c r="BJ159" t="s" s="148">
        <f>IF(AQ159="","",$W159*AQ159)</f>
      </c>
      <c r="BK159" t="s" s="148">
        <f>IF(AR159="","",$W159*AR159)</f>
      </c>
      <c r="BL159" t="s" s="148">
        <f>IF(AS159="","",$W159*AS159)</f>
      </c>
      <c r="BM159" t="s" s="148">
        <f>IF(AT159="","",$W159*AT159)</f>
      </c>
      <c r="BN159" t="s" s="148">
        <f>IF(AU159="","",$W159*AU159)</f>
      </c>
      <c r="BO159" t="s" s="148">
        <f>IF(AV159="","",$W159*AV159)</f>
      </c>
      <c r="BP159" s="147">
        <f>IF(AW159="","",$W159*AW159)</f>
        <v>0</v>
      </c>
    </row>
    <row r="160" ht="17.25" customHeight="1">
      <c r="A160" t="s" s="153">
        <v>417</v>
      </c>
      <c r="B160" t="s" s="126">
        <v>251</v>
      </c>
      <c r="C160" s="372"/>
      <c r="D160" t="s" s="364">
        <v>415</v>
      </c>
      <c r="E160" s="271">
        <v>5</v>
      </c>
      <c r="F160" s="365">
        <v>82.5</v>
      </c>
      <c r="G160" s="131">
        <v>0</v>
      </c>
      <c r="H160" s="132">
        <v>0</v>
      </c>
      <c r="I160" s="133">
        <v>0</v>
      </c>
      <c r="J160" s="134">
        <v>0</v>
      </c>
      <c r="K160" s="135">
        <v>0</v>
      </c>
      <c r="L160" s="136">
        <v>0</v>
      </c>
      <c r="M160" s="137">
        <v>0</v>
      </c>
      <c r="N160" s="138">
        <v>0</v>
      </c>
      <c r="O160" s="139">
        <v>0</v>
      </c>
      <c r="P160" s="217">
        <v>0</v>
      </c>
      <c r="Q160" s="141">
        <v>0</v>
      </c>
      <c r="R160" s="327">
        <v>0</v>
      </c>
      <c r="S160" s="142">
        <v>0</v>
      </c>
      <c r="T160" s="328">
        <v>0</v>
      </c>
      <c r="U160" s="47">
        <f>SUM(G160:T160)*F160</f>
        <v>0</v>
      </c>
      <c r="V160" s="48">
        <f>SUM(G160:T160)*E160</f>
        <v>0</v>
      </c>
      <c r="W160" s="145">
        <f>SUM(G160:T160)</f>
        <v>0</v>
      </c>
      <c r="X160" s="146"/>
      <c r="Y160" s="146"/>
      <c r="Z160" s="146"/>
      <c r="AA160" s="145">
        <f>$W160*5</f>
        <v>0</v>
      </c>
      <c r="AB160" s="146"/>
      <c r="AC160" s="146"/>
      <c r="AD160" s="146"/>
      <c r="AE160" s="219"/>
      <c r="AF160" s="93">
        <v>1</v>
      </c>
      <c r="AG160" s="147">
        <v>4</v>
      </c>
      <c r="AH160" s="146"/>
      <c r="AI160" s="146"/>
      <c r="AJ160" s="146"/>
      <c r="AK160" s="146"/>
      <c r="AL160" s="146"/>
      <c r="AM160" s="146"/>
      <c r="AN160" s="146"/>
      <c r="AO160" s="146"/>
      <c r="AP160" s="146"/>
      <c r="AQ160" s="146"/>
      <c r="AR160" s="146"/>
      <c r="AS160" s="146"/>
      <c r="AT160" s="146"/>
      <c r="AU160" s="146"/>
      <c r="AV160" s="146"/>
      <c r="AW160" s="147">
        <v>5</v>
      </c>
      <c r="AX160" s="121"/>
      <c r="AY160" s="147">
        <f>IF(AF160="","",$W160*AF160)</f>
        <v>0</v>
      </c>
      <c r="AZ160" s="147">
        <f>IF(AG160="","",$W160*AG160)</f>
        <v>0</v>
      </c>
      <c r="BA160" t="s" s="148">
        <f>IF(AH160="","",$W160*AH160)</f>
      </c>
      <c r="BB160" t="s" s="148">
        <f>IF(AI160="","",$W160*AI160)</f>
      </c>
      <c r="BC160" t="s" s="148">
        <f>IF(AJ160="","",$W160*AJ160)</f>
      </c>
      <c r="BD160" t="s" s="148">
        <f>IF(AK160="","",$W160*AK160)</f>
      </c>
      <c r="BE160" t="s" s="148">
        <f>IF(AL160="","",$W160*AL160)</f>
      </c>
      <c r="BF160" t="s" s="148">
        <f>IF(AM160="","",$W160*AM160)</f>
      </c>
      <c r="BG160" t="s" s="148">
        <f>IF(AN160="","",$W160*AN160)</f>
      </c>
      <c r="BH160" t="s" s="148">
        <f>IF(AO160="","",$W160*AO160)</f>
      </c>
      <c r="BI160" t="s" s="148">
        <f>IF(AP160="","",$W160*AP160)</f>
      </c>
      <c r="BJ160" t="s" s="148">
        <f>IF(AQ160="","",$W160*AQ160)</f>
      </c>
      <c r="BK160" t="s" s="148">
        <f>IF(AR160="","",$W160*AR160)</f>
      </c>
      <c r="BL160" t="s" s="148">
        <f>IF(AS160="","",$W160*AS160)</f>
      </c>
      <c r="BM160" t="s" s="148">
        <f>IF(AT160="","",$W160*AT160)</f>
      </c>
      <c r="BN160" t="s" s="148">
        <f>IF(AU160="","",$W160*AU160)</f>
      </c>
      <c r="BO160" t="s" s="148">
        <f>IF(AV160="","",$W160*AV160)</f>
      </c>
      <c r="BP160" s="147">
        <f>IF(AW160="","",$W160*AW160)</f>
        <v>0</v>
      </c>
    </row>
    <row r="161" ht="17.25" customHeight="1">
      <c r="A161" t="s" s="153">
        <v>418</v>
      </c>
      <c r="B161" t="s" s="126">
        <v>251</v>
      </c>
      <c r="C161" s="372"/>
      <c r="D161" t="s" s="364">
        <v>415</v>
      </c>
      <c r="E161" s="271">
        <v>5</v>
      </c>
      <c r="F161" s="365">
        <v>87.5</v>
      </c>
      <c r="G161" s="131">
        <v>0</v>
      </c>
      <c r="H161" s="132">
        <v>0</v>
      </c>
      <c r="I161" s="133">
        <v>0</v>
      </c>
      <c r="J161" s="134">
        <v>0</v>
      </c>
      <c r="K161" s="135">
        <v>0</v>
      </c>
      <c r="L161" s="136">
        <v>0</v>
      </c>
      <c r="M161" s="137">
        <v>0</v>
      </c>
      <c r="N161" s="138">
        <v>0</v>
      </c>
      <c r="O161" s="139">
        <v>0</v>
      </c>
      <c r="P161" s="217">
        <v>0</v>
      </c>
      <c r="Q161" s="141">
        <v>0</v>
      </c>
      <c r="R161" s="327">
        <v>0</v>
      </c>
      <c r="S161" s="142">
        <v>0</v>
      </c>
      <c r="T161" s="328">
        <v>0</v>
      </c>
      <c r="U161" s="47">
        <f>SUM(G161:T161)*F161</f>
        <v>0</v>
      </c>
      <c r="V161" s="48">
        <f>SUM(G161:T161)*E161</f>
        <v>0</v>
      </c>
      <c r="W161" s="145">
        <f>SUM(G161:T161)</f>
        <v>0</v>
      </c>
      <c r="X161" s="146"/>
      <c r="Y161" s="146"/>
      <c r="Z161" s="146"/>
      <c r="AA161" s="145">
        <f>$W161*5</f>
        <v>0</v>
      </c>
      <c r="AB161" s="146"/>
      <c r="AC161" s="146"/>
      <c r="AD161" s="146"/>
      <c r="AE161" s="219"/>
      <c r="AF161" s="146"/>
      <c r="AG161" s="146"/>
      <c r="AH161" s="147">
        <v>5</v>
      </c>
      <c r="AI161" s="146"/>
      <c r="AJ161" s="146"/>
      <c r="AK161" s="146"/>
      <c r="AL161" s="146"/>
      <c r="AM161" s="146"/>
      <c r="AN161" s="146"/>
      <c r="AO161" s="146"/>
      <c r="AP161" s="146"/>
      <c r="AQ161" s="146"/>
      <c r="AR161" s="146"/>
      <c r="AS161" s="146"/>
      <c r="AT161" s="146"/>
      <c r="AU161" s="146"/>
      <c r="AV161" s="146"/>
      <c r="AW161" s="147">
        <v>5</v>
      </c>
      <c r="AX161" s="121"/>
      <c r="AY161" t="s" s="148">
        <f>IF(AF161="","",$W161*AF161)</f>
      </c>
      <c r="AZ161" t="s" s="148">
        <f>IF(AG161="","",$W161*AG161)</f>
      </c>
      <c r="BA161" s="147">
        <f>IF(AH161="","",$W161*AH161)</f>
        <v>0</v>
      </c>
      <c r="BB161" t="s" s="148">
        <f>IF(AI161="","",$W161*AI161)</f>
      </c>
      <c r="BC161" t="s" s="148">
        <f>IF(AJ161="","",$W161*AJ161)</f>
      </c>
      <c r="BD161" t="s" s="148">
        <f>IF(AK161="","",$W161*AK161)</f>
      </c>
      <c r="BE161" t="s" s="148">
        <f>IF(AL161="","",$W161*AL161)</f>
      </c>
      <c r="BF161" t="s" s="148">
        <f>IF(AM161="","",$W161*AM161)</f>
      </c>
      <c r="BG161" t="s" s="148">
        <f>IF(AN161="","",$W161*AN161)</f>
      </c>
      <c r="BH161" t="s" s="148">
        <f>IF(AO161="","",$W161*AO161)</f>
      </c>
      <c r="BI161" t="s" s="148">
        <f>IF(AP161="","",$W161*AP161)</f>
      </c>
      <c r="BJ161" t="s" s="148">
        <f>IF(AQ161="","",$W161*AQ161)</f>
      </c>
      <c r="BK161" t="s" s="148">
        <f>IF(AR161="","",$W161*AR161)</f>
      </c>
      <c r="BL161" t="s" s="148">
        <f>IF(AS161="","",$W161*AS161)</f>
      </c>
      <c r="BM161" t="s" s="148">
        <f>IF(AT161="","",$W161*AT161)</f>
      </c>
      <c r="BN161" t="s" s="148">
        <f>IF(AU161="","",$W161*AU161)</f>
      </c>
      <c r="BO161" t="s" s="148">
        <f>IF(AV161="","",$W161*AV161)</f>
      </c>
      <c r="BP161" s="147">
        <f>IF(AW161="","",$W161*AW161)</f>
        <v>0</v>
      </c>
    </row>
    <row r="162" ht="18" customHeight="1">
      <c r="A162" t="s" s="153">
        <v>419</v>
      </c>
      <c r="B162" t="s" s="126">
        <v>251</v>
      </c>
      <c r="C162" s="372"/>
      <c r="D162" t="s" s="364">
        <v>415</v>
      </c>
      <c r="E162" s="271">
        <v>5</v>
      </c>
      <c r="F162" s="365">
        <v>87.5</v>
      </c>
      <c r="G162" s="131">
        <v>0</v>
      </c>
      <c r="H162" s="132">
        <v>0</v>
      </c>
      <c r="I162" s="133">
        <v>0</v>
      </c>
      <c r="J162" s="134">
        <v>0</v>
      </c>
      <c r="K162" s="135">
        <v>0</v>
      </c>
      <c r="L162" s="136">
        <v>0</v>
      </c>
      <c r="M162" s="137">
        <v>0</v>
      </c>
      <c r="N162" s="138">
        <v>0</v>
      </c>
      <c r="O162" s="139">
        <v>0</v>
      </c>
      <c r="P162" s="217">
        <v>0</v>
      </c>
      <c r="Q162" s="141">
        <v>0</v>
      </c>
      <c r="R162" s="327">
        <v>0</v>
      </c>
      <c r="S162" s="142">
        <v>0</v>
      </c>
      <c r="T162" s="328">
        <v>0</v>
      </c>
      <c r="U162" s="47">
        <f>SUM(G162:T162)*F162</f>
        <v>0</v>
      </c>
      <c r="V162" s="48">
        <f>SUM(G162:T162)*E162</f>
        <v>0</v>
      </c>
      <c r="W162" s="145">
        <f>SUM(G162:T162)</f>
        <v>0</v>
      </c>
      <c r="X162" s="146"/>
      <c r="Y162" s="146"/>
      <c r="Z162" s="146"/>
      <c r="AA162" s="145">
        <f>$W162*5</f>
        <v>0</v>
      </c>
      <c r="AB162" s="146"/>
      <c r="AC162" s="146"/>
      <c r="AD162" s="146"/>
      <c r="AE162" s="219"/>
      <c r="AF162" s="146"/>
      <c r="AG162" s="146"/>
      <c r="AH162" s="147">
        <v>5</v>
      </c>
      <c r="AI162" s="146"/>
      <c r="AJ162" s="146"/>
      <c r="AK162" s="146"/>
      <c r="AL162" s="146"/>
      <c r="AM162" s="146"/>
      <c r="AN162" s="146"/>
      <c r="AO162" s="146"/>
      <c r="AP162" s="146"/>
      <c r="AQ162" s="146"/>
      <c r="AR162" s="146"/>
      <c r="AS162" s="146"/>
      <c r="AT162" s="146"/>
      <c r="AU162" s="146"/>
      <c r="AV162" s="146"/>
      <c r="AW162" s="147">
        <v>5</v>
      </c>
      <c r="AX162" s="121"/>
      <c r="AY162" t="s" s="148">
        <f>IF(AF162="","",$W162*AF162)</f>
      </c>
      <c r="AZ162" t="s" s="148">
        <f>IF(AG162="","",$W162*AG162)</f>
      </c>
      <c r="BA162" s="147">
        <f>IF(AH162="","",$W162*AH162)</f>
        <v>0</v>
      </c>
      <c r="BB162" t="s" s="148">
        <f>IF(AI162="","",$W162*AI162)</f>
      </c>
      <c r="BC162" t="s" s="148">
        <f>IF(AJ162="","",$W162*AJ162)</f>
      </c>
      <c r="BD162" t="s" s="148">
        <f>IF(AK162="","",$W162*AK162)</f>
      </c>
      <c r="BE162" t="s" s="148">
        <f>IF(AL162="","",$W162*AL162)</f>
      </c>
      <c r="BF162" t="s" s="148">
        <f>IF(AM162="","",$W162*AM162)</f>
      </c>
      <c r="BG162" t="s" s="148">
        <f>IF(AN162="","",$W162*AN162)</f>
      </c>
      <c r="BH162" t="s" s="148">
        <f>IF(AO162="","",$W162*AO162)</f>
      </c>
      <c r="BI162" t="s" s="148">
        <f>IF(AP162="","",$W162*AP162)</f>
      </c>
      <c r="BJ162" t="s" s="148">
        <f>IF(AQ162="","",$W162*AQ162)</f>
      </c>
      <c r="BK162" t="s" s="148">
        <f>IF(AR162="","",$W162*AR162)</f>
      </c>
      <c r="BL162" t="s" s="148">
        <f>IF(AS162="","",$W162*AS162)</f>
      </c>
      <c r="BM162" t="s" s="148">
        <f>IF(AT162="","",$W162*AT162)</f>
      </c>
      <c r="BN162" t="s" s="148">
        <f>IF(AU162="","",$W162*AU162)</f>
      </c>
      <c r="BO162" t="s" s="148">
        <f>IF(AV162="","",$W162*AV162)</f>
      </c>
      <c r="BP162" s="147">
        <f>IF(AW162="","",$W162*AW162)</f>
        <v>0</v>
      </c>
    </row>
    <row r="163" ht="17.25" customHeight="1">
      <c r="A163" t="s" s="153">
        <v>420</v>
      </c>
      <c r="B163" t="s" s="126">
        <v>294</v>
      </c>
      <c r="C163" s="372"/>
      <c r="D163" t="s" s="364">
        <v>123</v>
      </c>
      <c r="E163" s="271">
        <v>10</v>
      </c>
      <c r="F163" s="365">
        <v>85</v>
      </c>
      <c r="G163" s="131">
        <v>0</v>
      </c>
      <c r="H163" s="132">
        <v>0</v>
      </c>
      <c r="I163" s="133">
        <v>0</v>
      </c>
      <c r="J163" s="134">
        <v>0</v>
      </c>
      <c r="K163" s="135">
        <v>0</v>
      </c>
      <c r="L163" s="136">
        <v>0</v>
      </c>
      <c r="M163" s="137">
        <v>0</v>
      </c>
      <c r="N163" s="138">
        <v>0</v>
      </c>
      <c r="O163" s="139">
        <v>0</v>
      </c>
      <c r="P163" s="217">
        <v>0</v>
      </c>
      <c r="Q163" s="141">
        <v>0</v>
      </c>
      <c r="R163" s="327">
        <v>0</v>
      </c>
      <c r="S163" s="142">
        <v>0</v>
      </c>
      <c r="T163" s="328">
        <v>0</v>
      </c>
      <c r="U163" s="47">
        <f>SUM(G163:T163)*F163</f>
        <v>0</v>
      </c>
      <c r="V163" s="48">
        <f>SUM(G163:T163)*E163</f>
        <v>0</v>
      </c>
      <c r="W163" s="145">
        <f>SUM(G163:T163)</f>
        <v>0</v>
      </c>
      <c r="X163" s="146"/>
      <c r="Y163" s="146"/>
      <c r="Z163" s="145">
        <f>$W163*10</f>
        <v>0</v>
      </c>
      <c r="AA163" s="146"/>
      <c r="AB163" s="146"/>
      <c r="AC163" s="146"/>
      <c r="AD163" s="146"/>
      <c r="AE163" s="219"/>
      <c r="AF163" s="93">
        <v>2</v>
      </c>
      <c r="AG163" s="147">
        <v>4</v>
      </c>
      <c r="AH163" s="147">
        <v>4</v>
      </c>
      <c r="AI163" s="146"/>
      <c r="AJ163" s="146"/>
      <c r="AK163" s="146"/>
      <c r="AL163" s="146"/>
      <c r="AM163" s="146"/>
      <c r="AN163" s="146"/>
      <c r="AO163" s="146"/>
      <c r="AP163" s="146"/>
      <c r="AQ163" s="146"/>
      <c r="AR163" s="146"/>
      <c r="AS163" s="146"/>
      <c r="AT163" s="146"/>
      <c r="AU163" s="146"/>
      <c r="AV163" s="146"/>
      <c r="AW163" s="147">
        <v>10</v>
      </c>
      <c r="AX163" s="121"/>
      <c r="AY163" s="147">
        <f>IF(AF163="","",$W163*AF163)</f>
        <v>0</v>
      </c>
      <c r="AZ163" s="147">
        <f>IF(AG163="","",$W163*AG163)</f>
        <v>0</v>
      </c>
      <c r="BA163" s="147">
        <f>IF(AH163="","",$W163*AH163)</f>
        <v>0</v>
      </c>
      <c r="BB163" t="s" s="148">
        <f>IF(AI163="","",$W163*AI163)</f>
      </c>
      <c r="BC163" t="s" s="148">
        <f>IF(AJ163="","",$W163*AJ163)</f>
      </c>
      <c r="BD163" t="s" s="148">
        <f>IF(AK163="","",$W163*AK163)</f>
      </c>
      <c r="BE163" t="s" s="148">
        <f>IF(AL163="","",$W163*AL163)</f>
      </c>
      <c r="BF163" t="s" s="148">
        <f>IF(AM163="","",$W163*AM163)</f>
      </c>
      <c r="BG163" t="s" s="148">
        <f>IF(AN163="","",$W163*AN163)</f>
      </c>
      <c r="BH163" t="s" s="148">
        <f>IF(AO163="","",$W163*AO163)</f>
      </c>
      <c r="BI163" t="s" s="148">
        <f>IF(AP163="","",$W163*AP163)</f>
      </c>
      <c r="BJ163" t="s" s="148">
        <f>IF(AQ163="","",$W163*AQ163)</f>
      </c>
      <c r="BK163" t="s" s="148">
        <f>IF(AR163="","",$W163*AR163)</f>
      </c>
      <c r="BL163" t="s" s="148">
        <f>IF(AS163="","",$W163*AS163)</f>
      </c>
      <c r="BM163" t="s" s="148">
        <f>IF(AT163="","",$W163*AT163)</f>
      </c>
      <c r="BN163" t="s" s="148">
        <f>IF(AU163="","",$W163*AU163)</f>
      </c>
      <c r="BO163" t="s" s="148">
        <f>IF(AV163="","",$W163*AV163)</f>
      </c>
      <c r="BP163" s="147">
        <f>IF(AW163="","",$W163*AW163)</f>
        <v>0</v>
      </c>
    </row>
    <row r="164" ht="17.25" customHeight="1">
      <c r="A164" t="s" s="153">
        <v>421</v>
      </c>
      <c r="B164" t="s" s="126">
        <v>294</v>
      </c>
      <c r="C164" s="372"/>
      <c r="D164" t="s" s="364">
        <v>123</v>
      </c>
      <c r="E164" s="271">
        <v>10</v>
      </c>
      <c r="F164" s="365">
        <v>87.5</v>
      </c>
      <c r="G164" s="131">
        <v>0</v>
      </c>
      <c r="H164" s="132">
        <v>0</v>
      </c>
      <c r="I164" s="133">
        <v>0</v>
      </c>
      <c r="J164" s="134">
        <v>0</v>
      </c>
      <c r="K164" s="135">
        <v>0</v>
      </c>
      <c r="L164" s="136">
        <v>0</v>
      </c>
      <c r="M164" s="137">
        <v>0</v>
      </c>
      <c r="N164" s="138">
        <v>0</v>
      </c>
      <c r="O164" s="139">
        <v>0</v>
      </c>
      <c r="P164" s="217">
        <v>0</v>
      </c>
      <c r="Q164" s="141">
        <v>0</v>
      </c>
      <c r="R164" s="327">
        <v>0</v>
      </c>
      <c r="S164" s="142">
        <v>0</v>
      </c>
      <c r="T164" s="328">
        <v>0</v>
      </c>
      <c r="U164" s="47">
        <f>SUM(G164:T164)*F164</f>
        <v>0</v>
      </c>
      <c r="V164" s="48">
        <f>SUM(G164:T164)*E164</f>
        <v>0</v>
      </c>
      <c r="W164" s="145">
        <f>SUM(G164:T164)</f>
        <v>0</v>
      </c>
      <c r="X164" s="146"/>
      <c r="Y164" s="146"/>
      <c r="Z164" s="145">
        <f>$W164*10</f>
        <v>0</v>
      </c>
      <c r="AA164" s="146"/>
      <c r="AB164" s="146"/>
      <c r="AC164" s="146"/>
      <c r="AD164" s="146"/>
      <c r="AE164" s="219"/>
      <c r="AF164" s="93">
        <v>2</v>
      </c>
      <c r="AG164" s="147">
        <v>7</v>
      </c>
      <c r="AH164" s="147">
        <v>1</v>
      </c>
      <c r="AI164" s="146"/>
      <c r="AJ164" s="146"/>
      <c r="AK164" s="146"/>
      <c r="AL164" s="146"/>
      <c r="AM164" s="146"/>
      <c r="AN164" s="146"/>
      <c r="AO164" s="146"/>
      <c r="AP164" s="146"/>
      <c r="AQ164" s="146"/>
      <c r="AR164" s="146"/>
      <c r="AS164" s="146"/>
      <c r="AT164" s="146"/>
      <c r="AU164" s="146"/>
      <c r="AV164" s="146"/>
      <c r="AW164" s="147">
        <v>10</v>
      </c>
      <c r="AX164" s="121"/>
      <c r="AY164" s="147">
        <f>IF(AF164="","",$W164*AF164)</f>
        <v>0</v>
      </c>
      <c r="AZ164" s="147">
        <f>IF(AG164="","",$W164*AG164)</f>
        <v>0</v>
      </c>
      <c r="BA164" s="147">
        <f>IF(AH164="","",$W164*AH164)</f>
        <v>0</v>
      </c>
      <c r="BB164" t="s" s="148">
        <f>IF(AI164="","",$W164*AI164)</f>
      </c>
      <c r="BC164" t="s" s="148">
        <f>IF(AJ164="","",$W164*AJ164)</f>
      </c>
      <c r="BD164" t="s" s="148">
        <f>IF(AK164="","",$W164*AK164)</f>
      </c>
      <c r="BE164" t="s" s="148">
        <f>IF(AL164="","",$W164*AL164)</f>
      </c>
      <c r="BF164" t="s" s="148">
        <f>IF(AM164="","",$W164*AM164)</f>
      </c>
      <c r="BG164" t="s" s="148">
        <f>IF(AN164="","",$W164*AN164)</f>
      </c>
      <c r="BH164" t="s" s="148">
        <f>IF(AO164="","",$W164*AO164)</f>
      </c>
      <c r="BI164" t="s" s="148">
        <f>IF(AP164="","",$W164*AP164)</f>
      </c>
      <c r="BJ164" t="s" s="148">
        <f>IF(AQ164="","",$W164*AQ164)</f>
      </c>
      <c r="BK164" t="s" s="148">
        <f>IF(AR164="","",$W164*AR164)</f>
      </c>
      <c r="BL164" t="s" s="148">
        <f>IF(AS164="","",$W164*AS164)</f>
      </c>
      <c r="BM164" t="s" s="148">
        <f>IF(AT164="","",$W164*AT164)</f>
      </c>
      <c r="BN164" t="s" s="148">
        <f>IF(AU164="","",$W164*AU164)</f>
      </c>
      <c r="BO164" t="s" s="148">
        <f>IF(AV164="","",$W164*AV164)</f>
      </c>
      <c r="BP164" s="147">
        <f>IF(AW164="","",$W164*AW164)</f>
        <v>0</v>
      </c>
    </row>
    <row r="165" ht="16.5" customHeight="1">
      <c r="A165" t="s" s="153">
        <v>422</v>
      </c>
      <c r="B165" t="s" s="126">
        <v>65</v>
      </c>
      <c r="C165" s="372"/>
      <c r="D165" t="s" s="364">
        <v>123</v>
      </c>
      <c r="E165" s="271">
        <v>10</v>
      </c>
      <c r="F165" s="365">
        <v>105</v>
      </c>
      <c r="G165" s="131">
        <v>0</v>
      </c>
      <c r="H165" s="132">
        <v>0</v>
      </c>
      <c r="I165" s="133">
        <v>0</v>
      </c>
      <c r="J165" s="134">
        <v>0</v>
      </c>
      <c r="K165" s="135">
        <v>1</v>
      </c>
      <c r="L165" s="136">
        <v>0</v>
      </c>
      <c r="M165" s="137">
        <v>0</v>
      </c>
      <c r="N165" s="138">
        <v>0</v>
      </c>
      <c r="O165" s="139">
        <v>0</v>
      </c>
      <c r="P165" s="217">
        <v>1</v>
      </c>
      <c r="Q165" s="141">
        <v>0</v>
      </c>
      <c r="R165" s="327">
        <v>0</v>
      </c>
      <c r="S165" s="142">
        <v>0</v>
      </c>
      <c r="T165" s="328">
        <v>0</v>
      </c>
      <c r="U165" s="47">
        <f>SUM(G165:T165)*F165</f>
        <v>210</v>
      </c>
      <c r="V165" s="48">
        <f>SUM(G165:T165)*E165</f>
        <v>20</v>
      </c>
      <c r="W165" s="145">
        <f>SUM(G165:T165)</f>
        <v>2</v>
      </c>
      <c r="X165" s="146"/>
      <c r="Y165" s="146"/>
      <c r="Z165" s="146"/>
      <c r="AA165" s="145">
        <f>$W165*10</f>
        <v>20</v>
      </c>
      <c r="AB165" s="146"/>
      <c r="AC165" s="146"/>
      <c r="AD165" s="146"/>
      <c r="AE165" s="219"/>
      <c r="AF165" s="146"/>
      <c r="AG165" s="147">
        <v>3</v>
      </c>
      <c r="AH165" s="147">
        <v>7</v>
      </c>
      <c r="AI165" s="146"/>
      <c r="AJ165" s="146"/>
      <c r="AK165" s="146"/>
      <c r="AL165" s="146"/>
      <c r="AM165" s="146"/>
      <c r="AN165" s="146"/>
      <c r="AO165" s="146"/>
      <c r="AP165" s="146"/>
      <c r="AQ165" s="146"/>
      <c r="AR165" s="146"/>
      <c r="AS165" s="146"/>
      <c r="AT165" s="146"/>
      <c r="AU165" s="146"/>
      <c r="AV165" s="146"/>
      <c r="AW165" s="147">
        <v>10</v>
      </c>
      <c r="AX165" s="121"/>
      <c r="AY165" t="s" s="148">
        <f>IF(AF165="","",$W165*AF165)</f>
      </c>
      <c r="AZ165" s="147">
        <f>IF(AG165="","",$W165*AG165)</f>
        <v>6</v>
      </c>
      <c r="BA165" s="147">
        <f>IF(AH165="","",$W165*AH165)</f>
        <v>14</v>
      </c>
      <c r="BB165" t="s" s="148">
        <f>IF(AI165="","",$W165*AI165)</f>
      </c>
      <c r="BC165" t="s" s="148">
        <f>IF(AJ165="","",$W165*AJ165)</f>
      </c>
      <c r="BD165" t="s" s="148">
        <f>IF(AK165="","",$W165*AK165)</f>
      </c>
      <c r="BE165" t="s" s="148">
        <f>IF(AL165="","",$W165*AL165)</f>
      </c>
      <c r="BF165" t="s" s="148">
        <f>IF(AM165="","",$W165*AM165)</f>
      </c>
      <c r="BG165" t="s" s="148">
        <f>IF(AN165="","",$W165*AN165)</f>
      </c>
      <c r="BH165" t="s" s="148">
        <f>IF(AO165="","",$W165*AO165)</f>
      </c>
      <c r="BI165" t="s" s="148">
        <f>IF(AP165="","",$W165*AP165)</f>
      </c>
      <c r="BJ165" t="s" s="148">
        <f>IF(AQ165="","",$W165*AQ165)</f>
      </c>
      <c r="BK165" t="s" s="148">
        <f>IF(AR165="","",$W165*AR165)</f>
      </c>
      <c r="BL165" t="s" s="148">
        <f>IF(AS165="","",$W165*AS165)</f>
      </c>
      <c r="BM165" t="s" s="148">
        <f>IF(AT165="","",$W165*AT165)</f>
      </c>
      <c r="BN165" t="s" s="148">
        <f>IF(AU165="","",$W165*AU165)</f>
      </c>
      <c r="BO165" t="s" s="148">
        <f>IF(AV165="","",$W165*AV165)</f>
      </c>
      <c r="BP165" s="147">
        <f>IF(AW165="","",$W165*AW165)</f>
        <v>20</v>
      </c>
    </row>
    <row r="166" ht="17.25" customHeight="1">
      <c r="A166" t="s" s="153">
        <v>423</v>
      </c>
      <c r="B166" t="s" s="126">
        <v>65</v>
      </c>
      <c r="C166" s="372"/>
      <c r="D166" t="s" s="364">
        <v>123</v>
      </c>
      <c r="E166" s="271">
        <v>10</v>
      </c>
      <c r="F166" s="365">
        <v>110</v>
      </c>
      <c r="G166" s="131">
        <v>0</v>
      </c>
      <c r="H166" s="132">
        <v>0</v>
      </c>
      <c r="I166" s="133">
        <v>0</v>
      </c>
      <c r="J166" s="134">
        <v>0</v>
      </c>
      <c r="K166" s="135">
        <v>0</v>
      </c>
      <c r="L166" s="136">
        <v>1</v>
      </c>
      <c r="M166" s="137">
        <v>0</v>
      </c>
      <c r="N166" s="138">
        <v>0</v>
      </c>
      <c r="O166" s="139">
        <v>1</v>
      </c>
      <c r="P166" s="217">
        <v>0</v>
      </c>
      <c r="Q166" s="141">
        <v>0</v>
      </c>
      <c r="R166" s="327">
        <v>0</v>
      </c>
      <c r="S166" s="142">
        <v>0</v>
      </c>
      <c r="T166" s="328">
        <v>0</v>
      </c>
      <c r="U166" s="47">
        <f>SUM(G166:T166)*F166</f>
        <v>220</v>
      </c>
      <c r="V166" s="48">
        <f>SUM(G166:T166)*E166</f>
        <v>20</v>
      </c>
      <c r="W166" s="145">
        <f>SUM(G166:T166)</f>
        <v>2</v>
      </c>
      <c r="X166" s="146"/>
      <c r="Y166" s="146"/>
      <c r="Z166" s="146"/>
      <c r="AA166" s="145">
        <f>$W166*10</f>
        <v>20</v>
      </c>
      <c r="AB166" s="146"/>
      <c r="AC166" s="146"/>
      <c r="AD166" s="146"/>
      <c r="AE166" s="219"/>
      <c r="AF166" s="146"/>
      <c r="AG166" s="147">
        <v>1</v>
      </c>
      <c r="AH166" s="147">
        <v>6</v>
      </c>
      <c r="AI166" s="147">
        <v>3</v>
      </c>
      <c r="AJ166" s="146"/>
      <c r="AK166" s="146"/>
      <c r="AL166" s="146"/>
      <c r="AM166" s="146"/>
      <c r="AN166" s="146"/>
      <c r="AO166" s="146"/>
      <c r="AP166" s="146"/>
      <c r="AQ166" s="146"/>
      <c r="AR166" s="146"/>
      <c r="AS166" s="146"/>
      <c r="AT166" s="146"/>
      <c r="AU166" s="146"/>
      <c r="AV166" s="146"/>
      <c r="AW166" s="147">
        <v>10</v>
      </c>
      <c r="AX166" s="121"/>
      <c r="AY166" t="s" s="148">
        <f>IF(AF166="","",$W166*AF166)</f>
      </c>
      <c r="AZ166" s="147">
        <f>IF(AG166="","",$W166*AG166)</f>
        <v>2</v>
      </c>
      <c r="BA166" s="147">
        <f>IF(AH166="","",$W166*AH166)</f>
        <v>12</v>
      </c>
      <c r="BB166" s="147">
        <f>IF(AI166="","",$W166*AI166)</f>
        <v>6</v>
      </c>
      <c r="BC166" t="s" s="148">
        <f>IF(AJ166="","",$W166*AJ166)</f>
      </c>
      <c r="BD166" t="s" s="148">
        <f>IF(AK166="","",$W166*AK166)</f>
      </c>
      <c r="BE166" t="s" s="148">
        <f>IF(AL166="","",$W166*AL166)</f>
      </c>
      <c r="BF166" t="s" s="148">
        <f>IF(AM166="","",$W166*AM166)</f>
      </c>
      <c r="BG166" t="s" s="148">
        <f>IF(AN166="","",$W166*AN166)</f>
      </c>
      <c r="BH166" t="s" s="148">
        <f>IF(AO166="","",$W166*AO166)</f>
      </c>
      <c r="BI166" t="s" s="148">
        <f>IF(AP166="","",$W166*AP166)</f>
      </c>
      <c r="BJ166" t="s" s="148">
        <f>IF(AQ166="","",$W166*AQ166)</f>
      </c>
      <c r="BK166" t="s" s="148">
        <f>IF(AR166="","",$W166*AR166)</f>
      </c>
      <c r="BL166" t="s" s="148">
        <f>IF(AS166="","",$W166*AS166)</f>
      </c>
      <c r="BM166" t="s" s="148">
        <f>IF(AT166="","",$W166*AT166)</f>
      </c>
      <c r="BN166" t="s" s="148">
        <f>IF(AU166="","",$W166*AU166)</f>
      </c>
      <c r="BO166" t="s" s="148">
        <f>IF(AV166="","",$W166*AV166)</f>
      </c>
      <c r="BP166" s="147">
        <f>IF(AW166="","",$W166*AW166)</f>
        <v>20</v>
      </c>
    </row>
    <row r="167" ht="17.25" customHeight="1">
      <c r="A167" t="s" s="153">
        <v>424</v>
      </c>
      <c r="B167" t="s" s="126">
        <v>66</v>
      </c>
      <c r="C167" s="372"/>
      <c r="D167" t="s" s="364">
        <v>380</v>
      </c>
      <c r="E167" s="271">
        <v>5</v>
      </c>
      <c r="F167" s="365">
        <v>110</v>
      </c>
      <c r="G167" s="131">
        <v>0</v>
      </c>
      <c r="H167" s="132">
        <v>0</v>
      </c>
      <c r="I167" s="133">
        <v>0</v>
      </c>
      <c r="J167" s="134">
        <v>0</v>
      </c>
      <c r="K167" s="135">
        <v>0</v>
      </c>
      <c r="L167" s="136">
        <v>0</v>
      </c>
      <c r="M167" s="137">
        <v>0</v>
      </c>
      <c r="N167" s="138">
        <v>0</v>
      </c>
      <c r="O167" s="139">
        <v>0</v>
      </c>
      <c r="P167" s="217">
        <v>0</v>
      </c>
      <c r="Q167" s="141">
        <v>0</v>
      </c>
      <c r="R167" s="327">
        <v>0</v>
      </c>
      <c r="S167" s="142">
        <v>0</v>
      </c>
      <c r="T167" s="328">
        <v>0</v>
      </c>
      <c r="U167" s="47">
        <f>SUM(G167:T167)*F167</f>
        <v>0</v>
      </c>
      <c r="V167" s="48">
        <f>SUM(G167:T167)*E167</f>
        <v>0</v>
      </c>
      <c r="W167" s="145">
        <f>SUM(G167:T167)</f>
        <v>0</v>
      </c>
      <c r="X167" s="146"/>
      <c r="Y167" s="146"/>
      <c r="Z167" s="146"/>
      <c r="AA167" s="146"/>
      <c r="AB167" s="145">
        <f>$W167*5</f>
        <v>0</v>
      </c>
      <c r="AC167" s="146"/>
      <c r="AD167" s="146"/>
      <c r="AE167" s="219"/>
      <c r="AF167" s="146"/>
      <c r="AG167" s="146"/>
      <c r="AH167" s="147">
        <v>2</v>
      </c>
      <c r="AI167" s="147">
        <v>2</v>
      </c>
      <c r="AJ167" s="147">
        <v>1</v>
      </c>
      <c r="AK167" s="146"/>
      <c r="AL167" s="146"/>
      <c r="AM167" s="146"/>
      <c r="AN167" s="146"/>
      <c r="AO167" s="146"/>
      <c r="AP167" s="146"/>
      <c r="AQ167" s="146"/>
      <c r="AR167" s="146"/>
      <c r="AS167" s="146"/>
      <c r="AT167" s="146"/>
      <c r="AU167" s="146"/>
      <c r="AV167" s="146"/>
      <c r="AW167" s="147">
        <v>5</v>
      </c>
      <c r="AX167" s="121"/>
      <c r="AY167" t="s" s="148">
        <f>IF(AF167="","",$W167*AF167)</f>
      </c>
      <c r="AZ167" t="s" s="148">
        <f>IF(AG167="","",$W167*AG167)</f>
      </c>
      <c r="BA167" s="147">
        <f>IF(AH167="","",$W167*AH167)</f>
        <v>0</v>
      </c>
      <c r="BB167" s="147">
        <f>IF(AI167="","",$W167*AI167)</f>
        <v>0</v>
      </c>
      <c r="BC167" s="147">
        <f>IF(AJ167="","",$W167*AJ167)</f>
        <v>0</v>
      </c>
      <c r="BD167" t="s" s="148">
        <f>IF(AK167="","",$W167*AK167)</f>
      </c>
      <c r="BE167" t="s" s="148">
        <f>IF(AL167="","",$W167*AL167)</f>
      </c>
      <c r="BF167" t="s" s="148">
        <f>IF(AM167="","",$W167*AM167)</f>
      </c>
      <c r="BG167" t="s" s="148">
        <f>IF(AN167="","",$W167*AN167)</f>
      </c>
      <c r="BH167" t="s" s="148">
        <f>IF(AO167="","",$W167*AO167)</f>
      </c>
      <c r="BI167" t="s" s="148">
        <f>IF(AP167="","",$W167*AP167)</f>
      </c>
      <c r="BJ167" t="s" s="148">
        <f>IF(AQ167="","",$W167*AQ167)</f>
      </c>
      <c r="BK167" t="s" s="148">
        <f>IF(AR167="","",$W167*AR167)</f>
      </c>
      <c r="BL167" t="s" s="148">
        <f>IF(AS167="","",$W167*AS167)</f>
      </c>
      <c r="BM167" t="s" s="148">
        <f>IF(AT167="","",$W167*AT167)</f>
      </c>
      <c r="BN167" t="s" s="148">
        <f>IF(AU167="","",$W167*AU167)</f>
      </c>
      <c r="BO167" t="s" s="148">
        <f>IF(AV167="","",$W167*AV167)</f>
      </c>
      <c r="BP167" s="147">
        <f>IF(AW167="","",$W167*AW167)</f>
        <v>0</v>
      </c>
    </row>
    <row r="168" ht="15.75" customHeight="1">
      <c r="A168" t="s" s="153">
        <v>425</v>
      </c>
      <c r="B168" t="s" s="126">
        <v>67</v>
      </c>
      <c r="C168" s="372"/>
      <c r="D168" t="s" s="364">
        <v>183</v>
      </c>
      <c r="E168" s="271">
        <v>1</v>
      </c>
      <c r="F168" s="365">
        <v>90</v>
      </c>
      <c r="G168" s="131">
        <v>0</v>
      </c>
      <c r="H168" s="132">
        <v>0</v>
      </c>
      <c r="I168" s="133">
        <v>0</v>
      </c>
      <c r="J168" s="134">
        <v>0</v>
      </c>
      <c r="K168" s="135">
        <v>0</v>
      </c>
      <c r="L168" s="136">
        <v>0</v>
      </c>
      <c r="M168" s="137">
        <v>0</v>
      </c>
      <c r="N168" s="138">
        <v>0</v>
      </c>
      <c r="O168" s="139">
        <v>0</v>
      </c>
      <c r="P168" s="217">
        <v>0</v>
      </c>
      <c r="Q168" s="141">
        <v>0</v>
      </c>
      <c r="R168" s="327">
        <v>0</v>
      </c>
      <c r="S168" s="142">
        <v>0</v>
      </c>
      <c r="T168" s="328">
        <v>0</v>
      </c>
      <c r="U168" s="47">
        <f>SUM(G168:T168)*F168</f>
        <v>0</v>
      </c>
      <c r="V168" s="48">
        <f>SUM(G168:T168)*E168</f>
        <v>0</v>
      </c>
      <c r="W168" s="145">
        <f>SUM(G168:T168)</f>
        <v>0</v>
      </c>
      <c r="X168" s="146"/>
      <c r="Y168" s="146"/>
      <c r="Z168" s="146"/>
      <c r="AA168" s="146"/>
      <c r="AB168" s="146"/>
      <c r="AC168" s="145">
        <f>$W168*1</f>
        <v>0</v>
      </c>
      <c r="AD168" s="146"/>
      <c r="AE168" s="219"/>
      <c r="AF168" s="146"/>
      <c r="AG168" s="146"/>
      <c r="AH168" s="146"/>
      <c r="AI168" s="146"/>
      <c r="AJ168" s="146"/>
      <c r="AK168" s="146"/>
      <c r="AL168" s="146"/>
      <c r="AM168" s="147">
        <v>1</v>
      </c>
      <c r="AN168" s="146"/>
      <c r="AO168" s="146"/>
      <c r="AP168" s="146"/>
      <c r="AQ168" s="146"/>
      <c r="AR168" s="146"/>
      <c r="AS168" s="146"/>
      <c r="AT168" s="146"/>
      <c r="AU168" s="146"/>
      <c r="AV168" s="146"/>
      <c r="AW168" s="147">
        <v>5</v>
      </c>
      <c r="AX168" s="121"/>
      <c r="AY168" t="s" s="148">
        <f>IF(AF168="","",$W168*AF168)</f>
      </c>
      <c r="AZ168" t="s" s="148">
        <f>IF(AG168="","",$W168*AG168)</f>
      </c>
      <c r="BA168" t="s" s="148">
        <f>IF(AH168="","",$W168*AH168)</f>
      </c>
      <c r="BB168" t="s" s="148">
        <f>IF(AI168="","",$W168*AI168)</f>
      </c>
      <c r="BC168" t="s" s="148">
        <f>IF(AJ168="","",$W168*AJ168)</f>
      </c>
      <c r="BD168" t="s" s="148">
        <f>IF(AK168="","",$W168*AK168)</f>
      </c>
      <c r="BE168" t="s" s="148">
        <f>IF(AL168="","",$W168*AL168)</f>
      </c>
      <c r="BF168" s="147">
        <f>IF(AM168="","",$W168*AM168)</f>
        <v>0</v>
      </c>
      <c r="BG168" t="s" s="148">
        <f>IF(AN168="","",$W168*AN168)</f>
      </c>
      <c r="BH168" t="s" s="148">
        <f>IF(AO168="","",$W168*AO168)</f>
      </c>
      <c r="BI168" t="s" s="148">
        <f>IF(AP168="","",$W168*AP168)</f>
      </c>
      <c r="BJ168" t="s" s="148">
        <f>IF(AQ168="","",$W168*AQ168)</f>
      </c>
      <c r="BK168" t="s" s="148">
        <f>IF(AR168="","",$W168*AR168)</f>
      </c>
      <c r="BL168" t="s" s="148">
        <f>IF(AS168="","",$W168*AS168)</f>
      </c>
      <c r="BM168" t="s" s="148">
        <f>IF(AT168="","",$W168*AT168)</f>
      </c>
      <c r="BN168" t="s" s="148">
        <f>IF(AU168="","",$W168*AU168)</f>
      </c>
      <c r="BO168" t="s" s="148">
        <f>IF(AV168="","",$W168*AV168)</f>
      </c>
      <c r="BP168" s="147">
        <f>IF(AW168="","",$W168*AW168)</f>
        <v>0</v>
      </c>
    </row>
    <row r="169" ht="15.75" customHeight="1">
      <c r="A169" t="s" s="156">
        <v>426</v>
      </c>
      <c r="B169" t="s" s="157">
        <v>67</v>
      </c>
      <c r="C169" s="373"/>
      <c r="D169" t="s" s="367">
        <v>183</v>
      </c>
      <c r="E169" s="368">
        <v>1</v>
      </c>
      <c r="F169" s="369">
        <v>90</v>
      </c>
      <c r="G169" s="162">
        <v>0</v>
      </c>
      <c r="H169" s="163">
        <v>0</v>
      </c>
      <c r="I169" s="164">
        <v>0</v>
      </c>
      <c r="J169" s="165">
        <v>0</v>
      </c>
      <c r="K169" s="166">
        <v>0</v>
      </c>
      <c r="L169" s="167">
        <v>0</v>
      </c>
      <c r="M169" s="168">
        <v>0</v>
      </c>
      <c r="N169" s="169">
        <v>0</v>
      </c>
      <c r="O169" s="170">
        <v>0</v>
      </c>
      <c r="P169" s="272">
        <v>0</v>
      </c>
      <c r="Q169" s="172">
        <v>0</v>
      </c>
      <c r="R169" s="336">
        <v>0</v>
      </c>
      <c r="S169" s="173">
        <v>0</v>
      </c>
      <c r="T169" s="337">
        <v>0</v>
      </c>
      <c r="U169" s="338">
        <f>SUM(G169:T169)*F169</f>
        <v>0</v>
      </c>
      <c r="V169" s="339">
        <f>SUM(G169:T169)*E169</f>
        <v>0</v>
      </c>
      <c r="W169" s="176">
        <f>SUM(G169:T169)</f>
        <v>0</v>
      </c>
      <c r="X169" s="177"/>
      <c r="Y169" s="177"/>
      <c r="Z169" s="177"/>
      <c r="AA169" s="177"/>
      <c r="AB169" s="177"/>
      <c r="AC169" s="176">
        <f>$W169*1</f>
        <v>0</v>
      </c>
      <c r="AD169" s="177"/>
      <c r="AE169" s="219"/>
      <c r="AF169" s="146"/>
      <c r="AG169" s="146"/>
      <c r="AH169" s="146"/>
      <c r="AI169" s="146"/>
      <c r="AJ169" s="146"/>
      <c r="AK169" s="146"/>
      <c r="AL169" s="146"/>
      <c r="AM169" s="147">
        <v>1</v>
      </c>
      <c r="AN169" s="146"/>
      <c r="AO169" s="146"/>
      <c r="AP169" s="146"/>
      <c r="AQ169" s="146"/>
      <c r="AR169" s="146"/>
      <c r="AS169" s="146"/>
      <c r="AT169" s="146"/>
      <c r="AU169" s="146"/>
      <c r="AV169" s="146"/>
      <c r="AW169" s="147">
        <v>6</v>
      </c>
      <c r="AX169" s="121"/>
      <c r="AY169" t="s" s="148">
        <f>IF(AF169="","",$W169*AF169)</f>
      </c>
      <c r="AZ169" t="s" s="148">
        <f>IF(AG169="","",$W169*AG169)</f>
      </c>
      <c r="BA169" t="s" s="148">
        <f>IF(AH169="","",$W169*AH169)</f>
      </c>
      <c r="BB169" t="s" s="148">
        <f>IF(AI169="","",$W169*AI169)</f>
      </c>
      <c r="BC169" t="s" s="148">
        <f>IF(AJ169="","",$W169*AJ169)</f>
      </c>
      <c r="BD169" t="s" s="148">
        <f>IF(AK169="","",$W169*AK169)</f>
      </c>
      <c r="BE169" t="s" s="148">
        <f>IF(AL169="","",$W169*AL169)</f>
      </c>
      <c r="BF169" s="147">
        <f>IF(AM169="","",$W169*AM169)</f>
        <v>0</v>
      </c>
      <c r="BG169" t="s" s="148">
        <f>IF(AN169="","",$W169*AN169)</f>
      </c>
      <c r="BH169" t="s" s="148">
        <f>IF(AO169="","",$W169*AO169)</f>
      </c>
      <c r="BI169" t="s" s="148">
        <f>IF(AP169="","",$W169*AP169)</f>
      </c>
      <c r="BJ169" t="s" s="148">
        <f>IF(AQ169="","",$W169*AQ169)</f>
      </c>
      <c r="BK169" t="s" s="148">
        <f>IF(AR169="","",$W169*AR169)</f>
      </c>
      <c r="BL169" t="s" s="148">
        <f>IF(AS169="","",$W169*AS169)</f>
      </c>
      <c r="BM169" t="s" s="148">
        <f>IF(AT169="","",$W169*AT169)</f>
      </c>
      <c r="BN169" t="s" s="148">
        <f>IF(AU169="","",$W169*AU169)</f>
      </c>
      <c r="BO169" t="s" s="148">
        <f>IF(AV169="","",$W169*AV169)</f>
      </c>
      <c r="BP169" s="147">
        <f>IF(AW169="","",$W169*AW169)</f>
        <v>0</v>
      </c>
    </row>
    <row r="170" ht="42" customHeight="1">
      <c r="A170" t="s" s="374">
        <v>427</v>
      </c>
      <c r="B170" t="s" s="179">
        <v>75</v>
      </c>
      <c r="C170" t="s" s="179">
        <v>76</v>
      </c>
      <c r="D170" t="s" s="318">
        <v>77</v>
      </c>
      <c r="E170" t="s" s="319">
        <v>78</v>
      </c>
      <c r="F170" t="s" s="179">
        <v>189</v>
      </c>
      <c r="G170" t="s" s="180">
        <v>80</v>
      </c>
      <c r="H170" t="s" s="181">
        <v>81</v>
      </c>
      <c r="I170" t="s" s="182">
        <v>82</v>
      </c>
      <c r="J170" t="s" s="183">
        <v>83</v>
      </c>
      <c r="K170" t="s" s="184">
        <v>84</v>
      </c>
      <c r="L170" t="s" s="185">
        <v>85</v>
      </c>
      <c r="M170" t="s" s="186">
        <v>86</v>
      </c>
      <c r="N170" t="s" s="187">
        <v>87</v>
      </c>
      <c r="O170" t="s" s="188">
        <v>88</v>
      </c>
      <c r="P170" t="s" s="189">
        <v>89</v>
      </c>
      <c r="Q170" t="s" s="190">
        <v>90</v>
      </c>
      <c r="R170" t="s" s="343">
        <v>222</v>
      </c>
      <c r="S170" t="s" s="191">
        <v>91</v>
      </c>
      <c r="T170" t="s" s="107">
        <v>223</v>
      </c>
      <c r="U170" t="s" s="318">
        <v>92</v>
      </c>
      <c r="V170" t="s" s="323">
        <v>12</v>
      </c>
      <c r="W170" t="s" s="318">
        <v>93</v>
      </c>
      <c r="X170" t="s" s="82">
        <v>190</v>
      </c>
      <c r="Y170" t="s" s="82">
        <v>191</v>
      </c>
      <c r="Z170" t="s" s="82">
        <v>192</v>
      </c>
      <c r="AA170" t="s" s="82">
        <v>193</v>
      </c>
      <c r="AB170" t="s" s="82">
        <v>98</v>
      </c>
      <c r="AC170" t="s" s="82">
        <v>194</v>
      </c>
      <c r="AD170" t="s" s="83">
        <v>195</v>
      </c>
      <c r="AE170" s="360"/>
      <c r="AF170" t="s" s="120">
        <v>101</v>
      </c>
      <c r="AG170" t="s" s="120">
        <v>102</v>
      </c>
      <c r="AH170" t="s" s="120">
        <v>103</v>
      </c>
      <c r="AI170" t="s" s="120">
        <v>104</v>
      </c>
      <c r="AJ170" t="s" s="120">
        <v>105</v>
      </c>
      <c r="AK170" t="s" s="120">
        <v>106</v>
      </c>
      <c r="AL170" t="s" s="120">
        <v>107</v>
      </c>
      <c r="AM170" t="s" s="120">
        <v>108</v>
      </c>
      <c r="AN170" t="s" s="120">
        <v>224</v>
      </c>
      <c r="AO170" t="s" s="120">
        <v>109</v>
      </c>
      <c r="AP170" t="s" s="120">
        <v>225</v>
      </c>
      <c r="AQ170" t="s" s="120">
        <v>226</v>
      </c>
      <c r="AR170" t="s" s="120">
        <v>227</v>
      </c>
      <c r="AS170" t="s" s="120">
        <v>228</v>
      </c>
      <c r="AT170" t="s" s="120">
        <v>229</v>
      </c>
      <c r="AU170" t="s" s="120">
        <v>230</v>
      </c>
      <c r="AV170" t="s" s="120">
        <v>55</v>
      </c>
      <c r="AW170" t="s" s="120">
        <v>58</v>
      </c>
      <c r="AX170" s="121"/>
      <c r="AY170" t="s" s="120">
        <v>101</v>
      </c>
      <c r="AZ170" t="s" s="120">
        <v>102</v>
      </c>
      <c r="BA170" t="s" s="120">
        <v>103</v>
      </c>
      <c r="BB170" t="s" s="120">
        <v>104</v>
      </c>
      <c r="BC170" t="s" s="120">
        <v>105</v>
      </c>
      <c r="BD170" t="s" s="120">
        <v>106</v>
      </c>
      <c r="BE170" t="s" s="120">
        <v>107</v>
      </c>
      <c r="BF170" t="s" s="120">
        <v>108</v>
      </c>
      <c r="BG170" t="s" s="120">
        <v>224</v>
      </c>
      <c r="BH170" t="s" s="120">
        <v>109</v>
      </c>
      <c r="BI170" t="s" s="120">
        <v>225</v>
      </c>
      <c r="BJ170" t="s" s="120">
        <v>226</v>
      </c>
      <c r="BK170" t="s" s="120">
        <v>227</v>
      </c>
      <c r="BL170" t="s" s="120">
        <v>228</v>
      </c>
      <c r="BM170" t="s" s="120">
        <v>229</v>
      </c>
      <c r="BN170" t="s" s="120">
        <v>230</v>
      </c>
      <c r="BO170" t="s" s="120">
        <v>55</v>
      </c>
      <c r="BP170" t="s" s="120">
        <v>58</v>
      </c>
    </row>
    <row r="171" ht="15.75" customHeight="1">
      <c r="A171" t="s" s="193">
        <v>428</v>
      </c>
      <c r="B171" t="s" s="194">
        <v>63</v>
      </c>
      <c r="C171" s="371"/>
      <c r="D171" t="s" s="362">
        <v>144</v>
      </c>
      <c r="E171" s="269">
        <v>20</v>
      </c>
      <c r="F171" s="363">
        <v>80</v>
      </c>
      <c r="G171" s="198">
        <v>0</v>
      </c>
      <c r="H171" s="199">
        <v>0</v>
      </c>
      <c r="I171" s="200">
        <v>0</v>
      </c>
      <c r="J171" s="201">
        <v>0</v>
      </c>
      <c r="K171" s="202">
        <v>0</v>
      </c>
      <c r="L171" s="203">
        <v>0</v>
      </c>
      <c r="M171" s="204">
        <v>1</v>
      </c>
      <c r="N171" s="205">
        <v>0</v>
      </c>
      <c r="O171" s="206">
        <v>0</v>
      </c>
      <c r="P171" s="207">
        <v>0</v>
      </c>
      <c r="Q171" s="208">
        <v>0</v>
      </c>
      <c r="R171" s="349">
        <v>0</v>
      </c>
      <c r="S171" s="209">
        <v>0</v>
      </c>
      <c r="T171" s="328">
        <v>0</v>
      </c>
      <c r="U171" s="350">
        <f>SUM(G171:T171)*F171</f>
        <v>80</v>
      </c>
      <c r="V171" s="48">
        <f>SUM(G171:T171)*E171</f>
        <v>20</v>
      </c>
      <c r="W171" s="210">
        <f>SUM(G171:T171)</f>
        <v>1</v>
      </c>
      <c r="X171" s="212"/>
      <c r="Y171" s="210">
        <f>$W171*20</f>
        <v>20</v>
      </c>
      <c r="Z171" s="212"/>
      <c r="AA171" s="212"/>
      <c r="AB171" s="212"/>
      <c r="AC171" s="212"/>
      <c r="AD171" s="212"/>
      <c r="AE171" s="219"/>
      <c r="AF171" s="93">
        <v>6</v>
      </c>
      <c r="AG171" s="147">
        <v>14</v>
      </c>
      <c r="AH171" s="146"/>
      <c r="AI171" s="146"/>
      <c r="AJ171" s="146"/>
      <c r="AK171" s="146"/>
      <c r="AL171" s="146"/>
      <c r="AM171" s="146"/>
      <c r="AN171" s="146"/>
      <c r="AO171" s="146"/>
      <c r="AP171" s="146"/>
      <c r="AQ171" s="146"/>
      <c r="AR171" s="146"/>
      <c r="AS171" s="146"/>
      <c r="AT171" s="146"/>
      <c r="AU171" s="146"/>
      <c r="AV171" s="146"/>
      <c r="AW171" s="146"/>
      <c r="AX171" s="121"/>
      <c r="AY171" s="147">
        <f>IF(AF171="","",$W171*AF171)</f>
        <v>6</v>
      </c>
      <c r="AZ171" s="147">
        <f>IF(AG171="","",$W171*AG171)</f>
        <v>14</v>
      </c>
      <c r="BA171" t="s" s="148">
        <f>IF(AH171="","",$W171*AH171)</f>
      </c>
      <c r="BB171" t="s" s="148">
        <f>IF(AI171="","",$W171*AI171)</f>
      </c>
      <c r="BC171" t="s" s="148">
        <f>IF(AJ171="","",$W171*AJ171)</f>
      </c>
      <c r="BD171" t="s" s="148">
        <f>IF(AK171="","",$W171*AK171)</f>
      </c>
      <c r="BE171" t="s" s="148">
        <f>IF(AL171="","",$W171*AL171)</f>
      </c>
      <c r="BF171" t="s" s="148">
        <f>IF(AM171="","",$W171*AM171)</f>
      </c>
      <c r="BG171" t="s" s="148">
        <f>IF(AN171="","",$W171*AN171)</f>
      </c>
      <c r="BH171" t="s" s="148">
        <f>IF(AO171="","",$W171*AO171)</f>
      </c>
      <c r="BI171" t="s" s="148">
        <f>IF(AP171="","",$W171*AP171)</f>
      </c>
      <c r="BJ171" t="s" s="148">
        <f>IF(AQ171="","",$W171*AQ171)</f>
      </c>
      <c r="BK171" t="s" s="148">
        <f>IF(AR171="","",$W171*AR171)</f>
      </c>
      <c r="BL171" t="s" s="148">
        <f>IF(AS171="","",$W171*AS171)</f>
      </c>
      <c r="BM171" t="s" s="148">
        <f>IF(AT171="","",$W171*AT171)</f>
      </c>
      <c r="BN171" t="s" s="148">
        <f>IF(AU171="","",$W171*AU171)</f>
      </c>
      <c r="BO171" t="s" s="148">
        <f>IF(AV171="","",$W171*AV171)</f>
      </c>
      <c r="BP171" t="s" s="148">
        <f>IF(AW171="","",$W171*AW171)</f>
      </c>
    </row>
    <row r="172" ht="16.5" customHeight="1">
      <c r="A172" t="s" s="153">
        <v>429</v>
      </c>
      <c r="B172" t="s" s="126">
        <v>64</v>
      </c>
      <c r="C172" s="372"/>
      <c r="D172" t="s" s="364">
        <v>172</v>
      </c>
      <c r="E172" s="271">
        <v>10</v>
      </c>
      <c r="F172" s="365">
        <v>85</v>
      </c>
      <c r="G172" s="131">
        <v>0</v>
      </c>
      <c r="H172" s="132">
        <v>0</v>
      </c>
      <c r="I172" s="133">
        <v>0</v>
      </c>
      <c r="J172" s="134">
        <v>0</v>
      </c>
      <c r="K172" s="135">
        <v>0</v>
      </c>
      <c r="L172" s="136">
        <v>0</v>
      </c>
      <c r="M172" s="137">
        <v>0</v>
      </c>
      <c r="N172" s="138">
        <v>0</v>
      </c>
      <c r="O172" s="139">
        <v>0</v>
      </c>
      <c r="P172" s="217">
        <v>0</v>
      </c>
      <c r="Q172" s="141">
        <v>0</v>
      </c>
      <c r="R172" s="327">
        <v>0</v>
      </c>
      <c r="S172" s="142">
        <v>0</v>
      </c>
      <c r="T172" s="328">
        <v>0</v>
      </c>
      <c r="U172" s="47">
        <f>SUM(G172:T172)*F172</f>
        <v>0</v>
      </c>
      <c r="V172" s="48">
        <f>SUM(G172:T172)*E172</f>
        <v>0</v>
      </c>
      <c r="W172" s="145">
        <f>SUM(G172:T172)</f>
        <v>0</v>
      </c>
      <c r="X172" s="146"/>
      <c r="Y172" s="146"/>
      <c r="Z172" s="145">
        <f>$W172*10</f>
        <v>0</v>
      </c>
      <c r="AA172" s="146"/>
      <c r="AB172" s="146"/>
      <c r="AC172" s="146"/>
      <c r="AD172" s="146"/>
      <c r="AE172" s="219"/>
      <c r="AF172" s="146"/>
      <c r="AG172" s="147">
        <v>5</v>
      </c>
      <c r="AH172" s="147">
        <v>5</v>
      </c>
      <c r="AI172" s="146"/>
      <c r="AJ172" s="146"/>
      <c r="AK172" s="146"/>
      <c r="AL172" s="146"/>
      <c r="AM172" s="146"/>
      <c r="AN172" s="146"/>
      <c r="AO172" s="146"/>
      <c r="AP172" s="146"/>
      <c r="AQ172" s="146"/>
      <c r="AR172" s="146"/>
      <c r="AS172" s="146"/>
      <c r="AT172" s="146"/>
      <c r="AU172" s="146"/>
      <c r="AV172" s="146"/>
      <c r="AW172" s="147">
        <v>10</v>
      </c>
      <c r="AX172" s="121"/>
      <c r="AY172" t="s" s="148">
        <f>IF(AF172="","",$W172*AF172)</f>
      </c>
      <c r="AZ172" s="147">
        <f>IF(AG172="","",$W172*AG172)</f>
        <v>0</v>
      </c>
      <c r="BA172" s="147">
        <f>IF(AH172="","",$W172*AH172)</f>
        <v>0</v>
      </c>
      <c r="BB172" t="s" s="148">
        <f>IF(AI172="","",$W172*AI172)</f>
      </c>
      <c r="BC172" t="s" s="148">
        <f>IF(AJ172="","",$W172*AJ172)</f>
      </c>
      <c r="BD172" t="s" s="148">
        <f>IF(AK172="","",$W172*AK172)</f>
      </c>
      <c r="BE172" t="s" s="148">
        <f>IF(AL172="","",$W172*AL172)</f>
      </c>
      <c r="BF172" t="s" s="148">
        <f>IF(AM172="","",$W172*AM172)</f>
      </c>
      <c r="BG172" t="s" s="148">
        <f>IF(AN172="","",$W172*AN172)</f>
      </c>
      <c r="BH172" t="s" s="148">
        <f>IF(AO172="","",$W172*AO172)</f>
      </c>
      <c r="BI172" t="s" s="148">
        <f>IF(AP172="","",$W172*AP172)</f>
      </c>
      <c r="BJ172" t="s" s="148">
        <f>IF(AQ172="","",$W172*AQ172)</f>
      </c>
      <c r="BK172" t="s" s="148">
        <f>IF(AR172="","",$W172*AR172)</f>
      </c>
      <c r="BL172" t="s" s="148">
        <f>IF(AS172="","",$W172*AS172)</f>
      </c>
      <c r="BM172" t="s" s="148">
        <f>IF(AT172="","",$W172*AT172)</f>
      </c>
      <c r="BN172" t="s" s="148">
        <f>IF(AU172="","",$W172*AU172)</f>
      </c>
      <c r="BO172" t="s" s="148">
        <f>IF(AV172="","",$W172*AV172)</f>
      </c>
      <c r="BP172" s="147">
        <f>IF(AW172="","",$W172*AW172)</f>
        <v>0</v>
      </c>
    </row>
    <row r="173" ht="17.25" customHeight="1">
      <c r="A173" t="s" s="153">
        <v>430</v>
      </c>
      <c r="B173" t="s" s="126">
        <v>64</v>
      </c>
      <c r="C173" s="372"/>
      <c r="D173" t="s" s="364">
        <v>172</v>
      </c>
      <c r="E173" s="271">
        <v>10</v>
      </c>
      <c r="F173" s="365">
        <v>85</v>
      </c>
      <c r="G173" s="131">
        <v>0</v>
      </c>
      <c r="H173" s="132">
        <v>0</v>
      </c>
      <c r="I173" s="133">
        <v>0</v>
      </c>
      <c r="J173" s="134">
        <v>0</v>
      </c>
      <c r="K173" s="135">
        <v>0</v>
      </c>
      <c r="L173" s="136">
        <v>0</v>
      </c>
      <c r="M173" s="137">
        <v>0</v>
      </c>
      <c r="N173" s="138">
        <v>0</v>
      </c>
      <c r="O173" s="139">
        <v>0</v>
      </c>
      <c r="P173" s="217">
        <v>0</v>
      </c>
      <c r="Q173" s="141">
        <v>0</v>
      </c>
      <c r="R173" s="327">
        <v>0</v>
      </c>
      <c r="S173" s="142">
        <v>0</v>
      </c>
      <c r="T173" s="328">
        <v>0</v>
      </c>
      <c r="U173" s="47">
        <f>SUM(G173:T173)*F173</f>
        <v>0</v>
      </c>
      <c r="V173" s="48">
        <f>SUM(G173:T173)*E173</f>
        <v>0</v>
      </c>
      <c r="W173" s="145">
        <f>SUM(G173:T173)</f>
        <v>0</v>
      </c>
      <c r="X173" s="146"/>
      <c r="Y173" s="146"/>
      <c r="Z173" s="145">
        <f>$W173*10</f>
        <v>0</v>
      </c>
      <c r="AA173" s="146"/>
      <c r="AB173" s="146"/>
      <c r="AC173" s="146"/>
      <c r="AD173" s="146"/>
      <c r="AE173" s="219"/>
      <c r="AF173" s="146"/>
      <c r="AG173" s="147">
        <v>9</v>
      </c>
      <c r="AH173" s="147">
        <v>1</v>
      </c>
      <c r="AI173" s="146"/>
      <c r="AJ173" s="146"/>
      <c r="AK173" s="146"/>
      <c r="AL173" s="146"/>
      <c r="AM173" s="146"/>
      <c r="AN173" s="146"/>
      <c r="AO173" s="146"/>
      <c r="AP173" s="146"/>
      <c r="AQ173" s="146"/>
      <c r="AR173" s="146"/>
      <c r="AS173" s="146"/>
      <c r="AT173" s="146"/>
      <c r="AU173" s="146"/>
      <c r="AV173" s="146"/>
      <c r="AW173" s="147">
        <v>10</v>
      </c>
      <c r="AX173" s="121"/>
      <c r="AY173" t="s" s="148">
        <f>IF(AF173="","",$W173*AF173)</f>
      </c>
      <c r="AZ173" s="147">
        <f>IF(AG173="","",$W173*AG173)</f>
        <v>0</v>
      </c>
      <c r="BA173" s="147">
        <f>IF(AH173="","",$W173*AH173)</f>
        <v>0</v>
      </c>
      <c r="BB173" t="s" s="148">
        <f>IF(AI173="","",$W173*AI173)</f>
      </c>
      <c r="BC173" t="s" s="148">
        <f>IF(AJ173="","",$W173*AJ173)</f>
      </c>
      <c r="BD173" t="s" s="148">
        <f>IF(AK173="","",$W173*AK173)</f>
      </c>
      <c r="BE173" t="s" s="148">
        <f>IF(AL173="","",$W173*AL173)</f>
      </c>
      <c r="BF173" t="s" s="148">
        <f>IF(AM173="","",$W173*AM173)</f>
      </c>
      <c r="BG173" t="s" s="148">
        <f>IF(AN173="","",$W173*AN173)</f>
      </c>
      <c r="BH173" t="s" s="148">
        <f>IF(AO173="","",$W173*AO173)</f>
      </c>
      <c r="BI173" t="s" s="148">
        <f>IF(AP173="","",$W173*AP173)</f>
      </c>
      <c r="BJ173" t="s" s="148">
        <f>IF(AQ173="","",$W173*AQ173)</f>
      </c>
      <c r="BK173" t="s" s="148">
        <f>IF(AR173="","",$W173*AR173)</f>
      </c>
      <c r="BL173" t="s" s="148">
        <f>IF(AS173="","",$W173*AS173)</f>
      </c>
      <c r="BM173" t="s" s="148">
        <f>IF(AT173="","",$W173*AT173)</f>
      </c>
      <c r="BN173" t="s" s="148">
        <f>IF(AU173="","",$W173*AU173)</f>
      </c>
      <c r="BO173" t="s" s="148">
        <f>IF(AV173="","",$W173*AV173)</f>
      </c>
      <c r="BP173" s="147">
        <f>IF(AW173="","",$W173*AW173)</f>
        <v>0</v>
      </c>
    </row>
    <row r="174" ht="16.5" customHeight="1">
      <c r="A174" t="s" s="153">
        <v>431</v>
      </c>
      <c r="B174" t="s" s="126">
        <v>64</v>
      </c>
      <c r="C174" s="372"/>
      <c r="D174" t="s" s="364">
        <v>172</v>
      </c>
      <c r="E174" s="271">
        <v>10</v>
      </c>
      <c r="F174" s="365">
        <v>85</v>
      </c>
      <c r="G174" s="131">
        <v>0</v>
      </c>
      <c r="H174" s="132">
        <v>0</v>
      </c>
      <c r="I174" s="133">
        <v>0</v>
      </c>
      <c r="J174" s="134">
        <v>0</v>
      </c>
      <c r="K174" s="135">
        <v>0</v>
      </c>
      <c r="L174" s="136">
        <v>0</v>
      </c>
      <c r="M174" s="137">
        <v>0</v>
      </c>
      <c r="N174" s="138">
        <v>0</v>
      </c>
      <c r="O174" s="139">
        <v>0</v>
      </c>
      <c r="P174" s="217">
        <v>0</v>
      </c>
      <c r="Q174" s="141">
        <v>0</v>
      </c>
      <c r="R174" s="327">
        <v>0</v>
      </c>
      <c r="S174" s="142">
        <v>0</v>
      </c>
      <c r="T174" s="328">
        <v>0</v>
      </c>
      <c r="U174" s="47">
        <f>SUM(G174:T174)*F174</f>
        <v>0</v>
      </c>
      <c r="V174" s="48">
        <f>SUM(G174:T174)*E174</f>
        <v>0</v>
      </c>
      <c r="W174" s="145">
        <f>SUM(G174:T174)</f>
        <v>0</v>
      </c>
      <c r="X174" s="146"/>
      <c r="Y174" s="146"/>
      <c r="Z174" s="145">
        <f>$W174*10</f>
        <v>0</v>
      </c>
      <c r="AA174" s="146"/>
      <c r="AB174" s="146"/>
      <c r="AC174" s="146"/>
      <c r="AD174" s="146"/>
      <c r="AE174" s="219"/>
      <c r="AF174" s="146"/>
      <c r="AG174" s="147">
        <v>9</v>
      </c>
      <c r="AH174" s="147">
        <v>1</v>
      </c>
      <c r="AI174" s="146"/>
      <c r="AJ174" s="146"/>
      <c r="AK174" s="146"/>
      <c r="AL174" s="146"/>
      <c r="AM174" s="146"/>
      <c r="AN174" s="146"/>
      <c r="AO174" s="146"/>
      <c r="AP174" s="146"/>
      <c r="AQ174" s="146"/>
      <c r="AR174" s="146"/>
      <c r="AS174" s="146"/>
      <c r="AT174" s="146"/>
      <c r="AU174" s="146"/>
      <c r="AV174" s="146"/>
      <c r="AW174" s="147">
        <v>10</v>
      </c>
      <c r="AX174" s="121"/>
      <c r="AY174" t="s" s="148">
        <f>IF(AF174="","",$W174*AF174)</f>
      </c>
      <c r="AZ174" s="147">
        <f>IF(AG174="","",$W174*AG174)</f>
        <v>0</v>
      </c>
      <c r="BA174" s="147">
        <f>IF(AH174="","",$W174*AH174)</f>
        <v>0</v>
      </c>
      <c r="BB174" t="s" s="148">
        <f>IF(AI174="","",$W174*AI174)</f>
      </c>
      <c r="BC174" t="s" s="148">
        <f>IF(AJ174="","",$W174*AJ174)</f>
      </c>
      <c r="BD174" t="s" s="148">
        <f>IF(AK174="","",$W174*AK174)</f>
      </c>
      <c r="BE174" t="s" s="148">
        <f>IF(AL174="","",$W174*AL174)</f>
      </c>
      <c r="BF174" t="s" s="148">
        <f>IF(AM174="","",$W174*AM174)</f>
      </c>
      <c r="BG174" t="s" s="148">
        <f>IF(AN174="","",$W174*AN174)</f>
      </c>
      <c r="BH174" t="s" s="148">
        <f>IF(AO174="","",$W174*AO174)</f>
      </c>
      <c r="BI174" t="s" s="148">
        <f>IF(AP174="","",$W174*AP174)</f>
      </c>
      <c r="BJ174" t="s" s="148">
        <f>IF(AQ174="","",$W174*AQ174)</f>
      </c>
      <c r="BK174" t="s" s="148">
        <f>IF(AR174="","",$W174*AR174)</f>
      </c>
      <c r="BL174" t="s" s="148">
        <f>IF(AS174="","",$W174*AS174)</f>
      </c>
      <c r="BM174" t="s" s="148">
        <f>IF(AT174="","",$W174*AT174)</f>
      </c>
      <c r="BN174" t="s" s="148">
        <f>IF(AU174="","",$W174*AU174)</f>
      </c>
      <c r="BO174" t="s" s="148">
        <f>IF(AV174="","",$W174*AV174)</f>
      </c>
      <c r="BP174" s="147">
        <f>IF(AW174="","",$W174*AW174)</f>
        <v>0</v>
      </c>
    </row>
    <row r="175" ht="17.25" customHeight="1">
      <c r="A175" t="s" s="153">
        <v>432</v>
      </c>
      <c r="B175" t="s" s="126">
        <v>64</v>
      </c>
      <c r="C175" s="372"/>
      <c r="D175" t="s" s="364">
        <v>172</v>
      </c>
      <c r="E175" s="271">
        <v>10</v>
      </c>
      <c r="F175" s="365">
        <v>85</v>
      </c>
      <c r="G175" s="131">
        <v>0</v>
      </c>
      <c r="H175" s="132">
        <v>0</v>
      </c>
      <c r="I175" s="133">
        <v>0</v>
      </c>
      <c r="J175" s="134">
        <v>0</v>
      </c>
      <c r="K175" s="135">
        <v>0</v>
      </c>
      <c r="L175" s="136">
        <v>0</v>
      </c>
      <c r="M175" s="137">
        <v>0</v>
      </c>
      <c r="N175" s="138">
        <v>0</v>
      </c>
      <c r="O175" s="139">
        <v>0</v>
      </c>
      <c r="P175" s="217">
        <v>0</v>
      </c>
      <c r="Q175" s="141">
        <v>0</v>
      </c>
      <c r="R175" s="327">
        <v>0</v>
      </c>
      <c r="S175" s="142">
        <v>0</v>
      </c>
      <c r="T175" s="328">
        <v>0</v>
      </c>
      <c r="U175" s="47">
        <f>SUM(G175:T175)*F175</f>
        <v>0</v>
      </c>
      <c r="V175" s="48">
        <f>SUM(G175:T175)*E175</f>
        <v>0</v>
      </c>
      <c r="W175" s="145">
        <f>SUM(G175:T175)</f>
        <v>0</v>
      </c>
      <c r="X175" s="146"/>
      <c r="Y175" s="146"/>
      <c r="Z175" s="145">
        <f>$W175*10</f>
        <v>0</v>
      </c>
      <c r="AA175" s="146"/>
      <c r="AB175" s="146"/>
      <c r="AC175" s="146"/>
      <c r="AD175" s="146"/>
      <c r="AE175" s="219"/>
      <c r="AF175" s="93">
        <v>4</v>
      </c>
      <c r="AG175" s="147">
        <v>3</v>
      </c>
      <c r="AH175" s="147">
        <v>3</v>
      </c>
      <c r="AI175" s="146"/>
      <c r="AJ175" s="146"/>
      <c r="AK175" s="146"/>
      <c r="AL175" s="146"/>
      <c r="AM175" s="146"/>
      <c r="AN175" s="146"/>
      <c r="AO175" s="146"/>
      <c r="AP175" s="146"/>
      <c r="AQ175" s="146"/>
      <c r="AR175" s="146"/>
      <c r="AS175" s="146"/>
      <c r="AT175" s="146"/>
      <c r="AU175" s="146"/>
      <c r="AV175" s="146"/>
      <c r="AW175" s="147">
        <v>9</v>
      </c>
      <c r="AX175" s="121"/>
      <c r="AY175" s="147">
        <f>IF(AF175="","",$W175*AF175)</f>
        <v>0</v>
      </c>
      <c r="AZ175" s="147">
        <f>IF(AG175="","",$W175*AG175)</f>
        <v>0</v>
      </c>
      <c r="BA175" s="147">
        <f>IF(AH175="","",$W175*AH175)</f>
        <v>0</v>
      </c>
      <c r="BB175" t="s" s="148">
        <f>IF(AI175="","",$W175*AI175)</f>
      </c>
      <c r="BC175" t="s" s="148">
        <f>IF(AJ175="","",$W175*AJ175)</f>
      </c>
      <c r="BD175" t="s" s="148">
        <f>IF(AK175="","",$W175*AK175)</f>
      </c>
      <c r="BE175" t="s" s="148">
        <f>IF(AL175="","",$W175*AL175)</f>
      </c>
      <c r="BF175" t="s" s="148">
        <f>IF(AM175="","",$W175*AM175)</f>
      </c>
      <c r="BG175" t="s" s="148">
        <f>IF(AN175="","",$W175*AN175)</f>
      </c>
      <c r="BH175" t="s" s="148">
        <f>IF(AO175="","",$W175*AO175)</f>
      </c>
      <c r="BI175" t="s" s="148">
        <f>IF(AP175="","",$W175*AP175)</f>
      </c>
      <c r="BJ175" t="s" s="148">
        <f>IF(AQ175="","",$W175*AQ175)</f>
      </c>
      <c r="BK175" t="s" s="148">
        <f>IF(AR175="","",$W175*AR175)</f>
      </c>
      <c r="BL175" t="s" s="148">
        <f>IF(AS175="","",$W175*AS175)</f>
      </c>
      <c r="BM175" t="s" s="148">
        <f>IF(AT175="","",$W175*AT175)</f>
      </c>
      <c r="BN175" t="s" s="148">
        <f>IF(AU175="","",$W175*AU175)</f>
      </c>
      <c r="BO175" t="s" s="148">
        <f>IF(AV175="","",$W175*AV175)</f>
      </c>
      <c r="BP175" s="147">
        <f>IF(AW175="","",$W175*AW175)</f>
        <v>0</v>
      </c>
    </row>
    <row r="176" ht="17.25" customHeight="1">
      <c r="A176" t="s" s="153">
        <v>433</v>
      </c>
      <c r="B176" t="s" s="126">
        <v>65</v>
      </c>
      <c r="C176" s="372"/>
      <c r="D176" t="s" s="364">
        <v>172</v>
      </c>
      <c r="E176" s="271">
        <v>8</v>
      </c>
      <c r="F176" s="365">
        <v>90</v>
      </c>
      <c r="G176" s="131">
        <v>0</v>
      </c>
      <c r="H176" s="132">
        <v>0</v>
      </c>
      <c r="I176" s="133">
        <v>0</v>
      </c>
      <c r="J176" s="134">
        <v>0</v>
      </c>
      <c r="K176" s="135">
        <v>0</v>
      </c>
      <c r="L176" s="136">
        <v>0</v>
      </c>
      <c r="M176" s="137">
        <v>0</v>
      </c>
      <c r="N176" s="138">
        <v>0</v>
      </c>
      <c r="O176" s="139">
        <v>0</v>
      </c>
      <c r="P176" s="217">
        <v>0</v>
      </c>
      <c r="Q176" s="141">
        <v>0</v>
      </c>
      <c r="R176" s="327">
        <v>0</v>
      </c>
      <c r="S176" s="142">
        <v>0</v>
      </c>
      <c r="T176" s="328">
        <v>0</v>
      </c>
      <c r="U176" s="47">
        <f>SUM(G176:T176)*F176</f>
        <v>0</v>
      </c>
      <c r="V176" s="48">
        <f>SUM(G176:T176)*E176</f>
        <v>0</v>
      </c>
      <c r="W176" s="145">
        <f>SUM(G176:T176)</f>
        <v>0</v>
      </c>
      <c r="X176" s="146"/>
      <c r="Y176" s="146"/>
      <c r="Z176" s="146"/>
      <c r="AA176" s="145">
        <f>$W176*8</f>
        <v>0</v>
      </c>
      <c r="AB176" s="146"/>
      <c r="AC176" s="146"/>
      <c r="AD176" s="146"/>
      <c r="AE176" s="219"/>
      <c r="AF176" s="146"/>
      <c r="AG176" s="147">
        <v>8</v>
      </c>
      <c r="AH176" s="146"/>
      <c r="AI176" s="146"/>
      <c r="AJ176" s="146"/>
      <c r="AK176" s="146"/>
      <c r="AL176" s="146"/>
      <c r="AM176" s="146"/>
      <c r="AN176" s="146"/>
      <c r="AO176" s="146"/>
      <c r="AP176" s="146"/>
      <c r="AQ176" s="146"/>
      <c r="AR176" s="146"/>
      <c r="AS176" s="146"/>
      <c r="AT176" s="146"/>
      <c r="AU176" s="146"/>
      <c r="AV176" s="146"/>
      <c r="AW176" s="147">
        <v>8</v>
      </c>
      <c r="AX176" s="121"/>
      <c r="AY176" t="s" s="148">
        <f>IF(AF176="","",$W176*AF176)</f>
      </c>
      <c r="AZ176" s="147">
        <f>IF(AG176="","",$W176*AG176)</f>
        <v>0</v>
      </c>
      <c r="BA176" t="s" s="148">
        <f>IF(AH176="","",$W176*AH176)</f>
      </c>
      <c r="BB176" t="s" s="148">
        <f>IF(AI176="","",$W176*AI176)</f>
      </c>
      <c r="BC176" t="s" s="148">
        <f>IF(AJ176="","",$W176*AJ176)</f>
      </c>
      <c r="BD176" t="s" s="148">
        <f>IF(AK176="","",$W176*AK176)</f>
      </c>
      <c r="BE176" t="s" s="148">
        <f>IF(AL176="","",$W176*AL176)</f>
      </c>
      <c r="BF176" t="s" s="148">
        <f>IF(AM176="","",$W176*AM176)</f>
      </c>
      <c r="BG176" t="s" s="148">
        <f>IF(AN176="","",$W176*AN176)</f>
      </c>
      <c r="BH176" t="s" s="148">
        <f>IF(AO176="","",$W176*AO176)</f>
      </c>
      <c r="BI176" t="s" s="148">
        <f>IF(AP176="","",$W176*AP176)</f>
      </c>
      <c r="BJ176" t="s" s="148">
        <f>IF(AQ176="","",$W176*AQ176)</f>
      </c>
      <c r="BK176" t="s" s="148">
        <f>IF(AR176="","",$W176*AR176)</f>
      </c>
      <c r="BL176" t="s" s="148">
        <f>IF(AS176="","",$W176*AS176)</f>
      </c>
      <c r="BM176" t="s" s="148">
        <f>IF(AT176="","",$W176*AT176)</f>
      </c>
      <c r="BN176" t="s" s="148">
        <f>IF(AU176="","",$W176*AU176)</f>
      </c>
      <c r="BO176" t="s" s="148">
        <f>IF(AV176="","",$W176*AV176)</f>
      </c>
      <c r="BP176" s="147">
        <f>IF(AW176="","",$W176*AW176)</f>
        <v>0</v>
      </c>
    </row>
    <row r="177" ht="17.25" customHeight="1">
      <c r="A177" t="s" s="153">
        <v>434</v>
      </c>
      <c r="B177" t="s" s="126">
        <v>65</v>
      </c>
      <c r="C177" s="372"/>
      <c r="D177" t="s" s="364">
        <v>172</v>
      </c>
      <c r="E177" s="271">
        <v>8</v>
      </c>
      <c r="F177" s="365">
        <v>90</v>
      </c>
      <c r="G177" s="131">
        <v>0</v>
      </c>
      <c r="H177" s="132">
        <v>0</v>
      </c>
      <c r="I177" s="133">
        <v>0</v>
      </c>
      <c r="J177" s="134">
        <v>0</v>
      </c>
      <c r="K177" s="135">
        <v>0</v>
      </c>
      <c r="L177" s="136">
        <v>0</v>
      </c>
      <c r="M177" s="137">
        <v>0</v>
      </c>
      <c r="N177" s="138">
        <v>0</v>
      </c>
      <c r="O177" s="139">
        <v>0</v>
      </c>
      <c r="P177" s="217">
        <v>0</v>
      </c>
      <c r="Q177" s="141">
        <v>0</v>
      </c>
      <c r="R177" s="327">
        <v>0</v>
      </c>
      <c r="S177" s="142">
        <v>0</v>
      </c>
      <c r="T177" s="328">
        <v>0</v>
      </c>
      <c r="U177" s="47">
        <f>SUM(G177:T177)*F177</f>
        <v>0</v>
      </c>
      <c r="V177" s="48">
        <f>SUM(G177:T177)*E177</f>
        <v>0</v>
      </c>
      <c r="W177" s="145">
        <f>SUM(G177:T177)</f>
        <v>0</v>
      </c>
      <c r="X177" s="146"/>
      <c r="Y177" s="146"/>
      <c r="Z177" s="146"/>
      <c r="AA177" s="145">
        <f>$W177*8</f>
        <v>0</v>
      </c>
      <c r="AB177" s="146"/>
      <c r="AC177" s="146"/>
      <c r="AD177" s="146"/>
      <c r="AE177" s="219"/>
      <c r="AF177" s="146"/>
      <c r="AG177" s="147">
        <v>8</v>
      </c>
      <c r="AH177" s="146"/>
      <c r="AI177" s="146"/>
      <c r="AJ177" s="146"/>
      <c r="AK177" s="146"/>
      <c r="AL177" s="146"/>
      <c r="AM177" s="146"/>
      <c r="AN177" s="146"/>
      <c r="AO177" s="146"/>
      <c r="AP177" s="146"/>
      <c r="AQ177" s="146"/>
      <c r="AR177" s="146"/>
      <c r="AS177" s="146"/>
      <c r="AT177" s="146"/>
      <c r="AU177" s="146"/>
      <c r="AV177" s="146"/>
      <c r="AW177" s="147">
        <v>8</v>
      </c>
      <c r="AX177" s="121"/>
      <c r="AY177" t="s" s="148">
        <f>IF(AF177="","",$W177*AF177)</f>
      </c>
      <c r="AZ177" s="147">
        <f>IF(AG177="","",$W177*AG177)</f>
        <v>0</v>
      </c>
      <c r="BA177" t="s" s="148">
        <f>IF(AH177="","",$W177*AH177)</f>
      </c>
      <c r="BB177" t="s" s="148">
        <f>IF(AI177="","",$W177*AI177)</f>
      </c>
      <c r="BC177" t="s" s="148">
        <f>IF(AJ177="","",$W177*AJ177)</f>
      </c>
      <c r="BD177" t="s" s="148">
        <f>IF(AK177="","",$W177*AK177)</f>
      </c>
      <c r="BE177" t="s" s="148">
        <f>IF(AL177="","",$W177*AL177)</f>
      </c>
      <c r="BF177" t="s" s="148">
        <f>IF(AM177="","",$W177*AM177)</f>
      </c>
      <c r="BG177" t="s" s="148">
        <f>IF(AN177="","",$W177*AN177)</f>
      </c>
      <c r="BH177" t="s" s="148">
        <f>IF(AO177="","",$W177*AO177)</f>
      </c>
      <c r="BI177" t="s" s="148">
        <f>IF(AP177="","",$W177*AP177)</f>
      </c>
      <c r="BJ177" t="s" s="148">
        <f>IF(AQ177="","",$W177*AQ177)</f>
      </c>
      <c r="BK177" t="s" s="148">
        <f>IF(AR177="","",$W177*AR177)</f>
      </c>
      <c r="BL177" t="s" s="148">
        <f>IF(AS177="","",$W177*AS177)</f>
      </c>
      <c r="BM177" t="s" s="148">
        <f>IF(AT177="","",$W177*AT177)</f>
      </c>
      <c r="BN177" t="s" s="148">
        <f>IF(AU177="","",$W177*AU177)</f>
      </c>
      <c r="BO177" t="s" s="148">
        <f>IF(AV177="","",$W177*AV177)</f>
      </c>
      <c r="BP177" s="147">
        <f>IF(AW177="","",$W177*AW177)</f>
        <v>0</v>
      </c>
    </row>
    <row r="178" ht="18" customHeight="1">
      <c r="A178" t="s" s="153">
        <v>435</v>
      </c>
      <c r="B178" t="s" s="126">
        <v>65</v>
      </c>
      <c r="C178" s="372"/>
      <c r="D178" t="s" s="364">
        <v>172</v>
      </c>
      <c r="E178" s="271">
        <v>8</v>
      </c>
      <c r="F178" s="365">
        <v>100</v>
      </c>
      <c r="G178" s="131">
        <v>0</v>
      </c>
      <c r="H178" s="132">
        <v>0</v>
      </c>
      <c r="I178" s="133">
        <v>0</v>
      </c>
      <c r="J178" s="134">
        <v>0</v>
      </c>
      <c r="K178" s="135">
        <v>0</v>
      </c>
      <c r="L178" s="136">
        <v>0</v>
      </c>
      <c r="M178" s="137">
        <v>0</v>
      </c>
      <c r="N178" s="138">
        <v>0</v>
      </c>
      <c r="O178" s="139">
        <v>0</v>
      </c>
      <c r="P178" s="217">
        <v>0</v>
      </c>
      <c r="Q178" s="141">
        <v>0</v>
      </c>
      <c r="R178" s="327">
        <v>0</v>
      </c>
      <c r="S178" s="142">
        <v>0</v>
      </c>
      <c r="T178" s="328">
        <v>0</v>
      </c>
      <c r="U178" s="47">
        <f>SUM(G178:T178)*F178</f>
        <v>0</v>
      </c>
      <c r="V178" s="48">
        <f>SUM(G178:T178)*E178</f>
        <v>0</v>
      </c>
      <c r="W178" s="145">
        <f>SUM(G178:T178)</f>
        <v>0</v>
      </c>
      <c r="X178" s="146"/>
      <c r="Y178" s="146"/>
      <c r="Z178" s="146"/>
      <c r="AA178" s="145">
        <f>$W178*8</f>
        <v>0</v>
      </c>
      <c r="AB178" s="146"/>
      <c r="AC178" s="146"/>
      <c r="AD178" s="146"/>
      <c r="AE178" s="219"/>
      <c r="AF178" s="146"/>
      <c r="AG178" s="147">
        <v>8</v>
      </c>
      <c r="AH178" s="146"/>
      <c r="AI178" s="146"/>
      <c r="AJ178" s="146"/>
      <c r="AK178" s="146"/>
      <c r="AL178" s="146"/>
      <c r="AM178" s="146"/>
      <c r="AN178" s="146"/>
      <c r="AO178" s="146"/>
      <c r="AP178" s="146"/>
      <c r="AQ178" s="146"/>
      <c r="AR178" s="146"/>
      <c r="AS178" s="146"/>
      <c r="AT178" s="146"/>
      <c r="AU178" s="146"/>
      <c r="AV178" s="146"/>
      <c r="AW178" s="147">
        <v>8</v>
      </c>
      <c r="AX178" s="121"/>
      <c r="AY178" t="s" s="148">
        <f>IF(AF178="","",$W178*AF178)</f>
      </c>
      <c r="AZ178" s="147">
        <f>IF(AG178="","",$W178*AG178)</f>
        <v>0</v>
      </c>
      <c r="BA178" t="s" s="148">
        <f>IF(AH178="","",$W178*AH178)</f>
      </c>
      <c r="BB178" t="s" s="148">
        <f>IF(AI178="","",$W178*AI178)</f>
      </c>
      <c r="BC178" t="s" s="148">
        <f>IF(AJ178="","",$W178*AJ178)</f>
      </c>
      <c r="BD178" t="s" s="148">
        <f>IF(AK178="","",$W178*AK178)</f>
      </c>
      <c r="BE178" t="s" s="148">
        <f>IF(AL178="","",$W178*AL178)</f>
      </c>
      <c r="BF178" t="s" s="148">
        <f>IF(AM178="","",$W178*AM178)</f>
      </c>
      <c r="BG178" t="s" s="148">
        <f>IF(AN178="","",$W178*AN178)</f>
      </c>
      <c r="BH178" t="s" s="148">
        <f>IF(AO178="","",$W178*AO178)</f>
      </c>
      <c r="BI178" t="s" s="148">
        <f>IF(AP178="","",$W178*AP178)</f>
      </c>
      <c r="BJ178" t="s" s="148">
        <f>IF(AQ178="","",$W178*AQ178)</f>
      </c>
      <c r="BK178" t="s" s="148">
        <f>IF(AR178="","",$W178*AR178)</f>
      </c>
      <c r="BL178" t="s" s="148">
        <f>IF(AS178="","",$W178*AS178)</f>
      </c>
      <c r="BM178" t="s" s="148">
        <f>IF(AT178="","",$W178*AT178)</f>
      </c>
      <c r="BN178" t="s" s="148">
        <f>IF(AU178="","",$W178*AU178)</f>
      </c>
      <c r="BO178" t="s" s="148">
        <f>IF(AV178="","",$W178*AV178)</f>
      </c>
      <c r="BP178" s="147">
        <f>IF(AW178="","",$W178*AW178)</f>
        <v>0</v>
      </c>
    </row>
    <row r="179" ht="15.75" customHeight="1">
      <c r="A179" t="s" s="153">
        <v>436</v>
      </c>
      <c r="B179" t="s" s="126">
        <v>66</v>
      </c>
      <c r="C179" s="372"/>
      <c r="D179" t="s" s="364">
        <v>116</v>
      </c>
      <c r="E179" s="271">
        <v>5</v>
      </c>
      <c r="F179" s="365">
        <v>100</v>
      </c>
      <c r="G179" s="131">
        <v>0</v>
      </c>
      <c r="H179" s="132">
        <v>0</v>
      </c>
      <c r="I179" s="133">
        <v>0</v>
      </c>
      <c r="J179" s="134">
        <v>0</v>
      </c>
      <c r="K179" s="135">
        <v>0</v>
      </c>
      <c r="L179" s="136">
        <v>0</v>
      </c>
      <c r="M179" s="137">
        <v>0</v>
      </c>
      <c r="N179" s="138">
        <v>0</v>
      </c>
      <c r="O179" s="139">
        <v>0</v>
      </c>
      <c r="P179" s="217">
        <v>0</v>
      </c>
      <c r="Q179" s="141">
        <v>0</v>
      </c>
      <c r="R179" s="327">
        <v>0</v>
      </c>
      <c r="S179" s="142">
        <v>0</v>
      </c>
      <c r="T179" s="328">
        <v>0</v>
      </c>
      <c r="U179" s="47">
        <f>SUM(G179:T179)*F179</f>
        <v>0</v>
      </c>
      <c r="V179" s="48">
        <f>SUM(G179:T179)*E179</f>
        <v>0</v>
      </c>
      <c r="W179" s="145">
        <f>SUM(G179:T179)</f>
        <v>0</v>
      </c>
      <c r="X179" s="146"/>
      <c r="Y179" s="146"/>
      <c r="Z179" s="146"/>
      <c r="AA179" s="146"/>
      <c r="AB179" s="145">
        <f>$W179*5</f>
        <v>0</v>
      </c>
      <c r="AC179" s="146"/>
      <c r="AD179" s="146"/>
      <c r="AE179" s="219"/>
      <c r="AF179" s="146"/>
      <c r="AG179" s="146"/>
      <c r="AH179" s="147">
        <v>4</v>
      </c>
      <c r="AI179" s="147">
        <v>1</v>
      </c>
      <c r="AJ179" s="146"/>
      <c r="AK179" s="146"/>
      <c r="AL179" s="146"/>
      <c r="AM179" s="146"/>
      <c r="AN179" s="146"/>
      <c r="AO179" s="146"/>
      <c r="AP179" s="146"/>
      <c r="AQ179" s="146"/>
      <c r="AR179" s="146"/>
      <c r="AS179" s="146"/>
      <c r="AT179" s="146"/>
      <c r="AU179" s="146"/>
      <c r="AV179" s="146"/>
      <c r="AW179" s="147">
        <v>5</v>
      </c>
      <c r="AX179" s="121"/>
      <c r="AY179" t="s" s="148">
        <f>IF(AF179="","",$W179*AF179)</f>
      </c>
      <c r="AZ179" t="s" s="148">
        <f>IF(AG179="","",$W179*AG179)</f>
      </c>
      <c r="BA179" s="147">
        <f>IF(AH179="","",$W179*AH179)</f>
        <v>0</v>
      </c>
      <c r="BB179" s="147">
        <f>IF(AI179="","",$W179*AI179)</f>
        <v>0</v>
      </c>
      <c r="BC179" t="s" s="148">
        <f>IF(AJ179="","",$W179*AJ179)</f>
      </c>
      <c r="BD179" t="s" s="148">
        <f>IF(AK179="","",$W179*AK179)</f>
      </c>
      <c r="BE179" t="s" s="148">
        <f>IF(AL179="","",$W179*AL179)</f>
      </c>
      <c r="BF179" t="s" s="148">
        <f>IF(AM179="","",$W179*AM179)</f>
      </c>
      <c r="BG179" t="s" s="148">
        <f>IF(AN179="","",$W179*AN179)</f>
      </c>
      <c r="BH179" t="s" s="148">
        <f>IF(AO179="","",$W179*AO179)</f>
      </c>
      <c r="BI179" t="s" s="148">
        <f>IF(AP179="","",$W179*AP179)</f>
      </c>
      <c r="BJ179" t="s" s="148">
        <f>IF(AQ179="","",$W179*AQ179)</f>
      </c>
      <c r="BK179" t="s" s="148">
        <f>IF(AR179="","",$W179*AR179)</f>
      </c>
      <c r="BL179" t="s" s="148">
        <f>IF(AS179="","",$W179*AS179)</f>
      </c>
      <c r="BM179" t="s" s="148">
        <f>IF(AT179="","",$W179*AT179)</f>
      </c>
      <c r="BN179" t="s" s="148">
        <f>IF(AU179="","",$W179*AU179)</f>
      </c>
      <c r="BO179" t="s" s="148">
        <f>IF(AV179="","",$W179*AV179)</f>
      </c>
      <c r="BP179" s="147">
        <f>IF(AW179="","",$W179*AW179)</f>
        <v>0</v>
      </c>
    </row>
    <row r="180" ht="17.25" customHeight="1">
      <c r="A180" t="s" s="153">
        <v>437</v>
      </c>
      <c r="B180" t="s" s="126">
        <v>66</v>
      </c>
      <c r="C180" s="372"/>
      <c r="D180" t="s" s="364">
        <v>116</v>
      </c>
      <c r="E180" s="271">
        <v>5</v>
      </c>
      <c r="F180" s="365">
        <v>110</v>
      </c>
      <c r="G180" s="131">
        <v>0</v>
      </c>
      <c r="H180" s="132">
        <v>0</v>
      </c>
      <c r="I180" s="133">
        <v>0</v>
      </c>
      <c r="J180" s="134">
        <v>0</v>
      </c>
      <c r="K180" s="135">
        <v>0</v>
      </c>
      <c r="L180" s="136">
        <v>0</v>
      </c>
      <c r="M180" s="137">
        <v>0</v>
      </c>
      <c r="N180" s="138">
        <v>0</v>
      </c>
      <c r="O180" s="139">
        <v>0</v>
      </c>
      <c r="P180" s="217">
        <v>0</v>
      </c>
      <c r="Q180" s="141">
        <v>0</v>
      </c>
      <c r="R180" s="327">
        <v>0</v>
      </c>
      <c r="S180" s="142">
        <v>0</v>
      </c>
      <c r="T180" s="328">
        <v>0</v>
      </c>
      <c r="U180" s="47">
        <f>SUM(G180:T180)*F180</f>
        <v>0</v>
      </c>
      <c r="V180" s="48">
        <f>SUM(G180:T180)*E180</f>
        <v>0</v>
      </c>
      <c r="W180" s="145">
        <f>SUM(G180:T180)</f>
        <v>0</v>
      </c>
      <c r="X180" s="146"/>
      <c r="Y180" s="146"/>
      <c r="Z180" s="146"/>
      <c r="AA180" s="146"/>
      <c r="AB180" s="145">
        <f>$W180*5</f>
        <v>0</v>
      </c>
      <c r="AC180" s="146"/>
      <c r="AD180" s="146"/>
      <c r="AE180" s="219"/>
      <c r="AF180" s="146"/>
      <c r="AG180" s="146"/>
      <c r="AH180" s="147">
        <v>1</v>
      </c>
      <c r="AI180" s="147">
        <v>3</v>
      </c>
      <c r="AJ180" s="147">
        <v>1</v>
      </c>
      <c r="AK180" s="146"/>
      <c r="AL180" s="146"/>
      <c r="AM180" s="146"/>
      <c r="AN180" s="146"/>
      <c r="AO180" s="146"/>
      <c r="AP180" s="146"/>
      <c r="AQ180" s="146"/>
      <c r="AR180" s="146"/>
      <c r="AS180" s="146"/>
      <c r="AT180" s="146"/>
      <c r="AU180" s="146"/>
      <c r="AV180" s="146"/>
      <c r="AW180" s="147">
        <v>4</v>
      </c>
      <c r="AX180" s="121"/>
      <c r="AY180" t="s" s="148">
        <f>IF(AF180="","",$W180*AF180)</f>
      </c>
      <c r="AZ180" t="s" s="148">
        <f>IF(AG180="","",$W180*AG180)</f>
      </c>
      <c r="BA180" s="147">
        <f>IF(AH180="","",$W180*AH180)</f>
        <v>0</v>
      </c>
      <c r="BB180" s="147">
        <f>IF(AI180="","",$W180*AI180)</f>
        <v>0</v>
      </c>
      <c r="BC180" s="147">
        <f>IF(AJ180="","",$W180*AJ180)</f>
        <v>0</v>
      </c>
      <c r="BD180" t="s" s="148">
        <f>IF(AK180="","",$W180*AK180)</f>
      </c>
      <c r="BE180" t="s" s="148">
        <f>IF(AL180="","",$W180*AL180)</f>
      </c>
      <c r="BF180" t="s" s="148">
        <f>IF(AM180="","",$W180*AM180)</f>
      </c>
      <c r="BG180" t="s" s="148">
        <f>IF(AN180="","",$W180*AN180)</f>
      </c>
      <c r="BH180" t="s" s="148">
        <f>IF(AO180="","",$W180*AO180)</f>
      </c>
      <c r="BI180" t="s" s="148">
        <f>IF(AP180="","",$W180*AP180)</f>
      </c>
      <c r="BJ180" t="s" s="148">
        <f>IF(AQ180="","",$W180*AQ180)</f>
      </c>
      <c r="BK180" t="s" s="148">
        <f>IF(AR180="","",$W180*AR180)</f>
      </c>
      <c r="BL180" t="s" s="148">
        <f>IF(AS180="","",$W180*AS180)</f>
      </c>
      <c r="BM180" t="s" s="148">
        <f>IF(AT180="","",$W180*AT180)</f>
      </c>
      <c r="BN180" t="s" s="148">
        <f>IF(AU180="","",$W180*AU180)</f>
      </c>
      <c r="BO180" t="s" s="148">
        <f>IF(AV180="","",$W180*AV180)</f>
      </c>
      <c r="BP180" s="147">
        <f>IF(AW180="","",$W180*AW180)</f>
        <v>0</v>
      </c>
    </row>
    <row r="181" ht="18" customHeight="1">
      <c r="A181" t="s" s="153">
        <v>438</v>
      </c>
      <c r="B181" t="s" s="126">
        <v>66</v>
      </c>
      <c r="C181" s="372"/>
      <c r="D181" t="s" s="364">
        <v>116</v>
      </c>
      <c r="E181" s="271">
        <v>5</v>
      </c>
      <c r="F181" s="365">
        <v>110</v>
      </c>
      <c r="G181" s="131">
        <v>0</v>
      </c>
      <c r="H181" s="132">
        <v>0</v>
      </c>
      <c r="I181" s="133">
        <v>0</v>
      </c>
      <c r="J181" s="134">
        <v>0</v>
      </c>
      <c r="K181" s="135">
        <v>0</v>
      </c>
      <c r="L181" s="136">
        <v>0</v>
      </c>
      <c r="M181" s="137">
        <v>0</v>
      </c>
      <c r="N181" s="138">
        <v>0</v>
      </c>
      <c r="O181" s="139">
        <v>0</v>
      </c>
      <c r="P181" s="217">
        <v>0</v>
      </c>
      <c r="Q181" s="141">
        <v>0</v>
      </c>
      <c r="R181" s="327">
        <v>0</v>
      </c>
      <c r="S181" s="142">
        <v>0</v>
      </c>
      <c r="T181" s="328">
        <v>0</v>
      </c>
      <c r="U181" s="47">
        <f>SUM(G181:T181)*F181</f>
        <v>0</v>
      </c>
      <c r="V181" s="48">
        <f>SUM(G181:T181)*E181</f>
        <v>0</v>
      </c>
      <c r="W181" s="145">
        <f>SUM(G181:T181)</f>
        <v>0</v>
      </c>
      <c r="X181" s="146"/>
      <c r="Y181" s="146"/>
      <c r="Z181" s="146"/>
      <c r="AA181" s="146"/>
      <c r="AB181" s="145">
        <f>$W181*5</f>
        <v>0</v>
      </c>
      <c r="AC181" s="146"/>
      <c r="AD181" s="146"/>
      <c r="AE181" s="219"/>
      <c r="AF181" s="146"/>
      <c r="AG181" s="146"/>
      <c r="AH181" s="146"/>
      <c r="AI181" s="147">
        <v>3</v>
      </c>
      <c r="AJ181" s="147">
        <v>2</v>
      </c>
      <c r="AK181" s="146"/>
      <c r="AL181" s="146"/>
      <c r="AM181" s="146"/>
      <c r="AN181" s="146"/>
      <c r="AO181" s="146"/>
      <c r="AP181" s="146"/>
      <c r="AQ181" s="146"/>
      <c r="AR181" s="146"/>
      <c r="AS181" s="146"/>
      <c r="AT181" s="146"/>
      <c r="AU181" s="146"/>
      <c r="AV181" s="146"/>
      <c r="AW181" s="147">
        <v>5</v>
      </c>
      <c r="AX181" s="121"/>
      <c r="AY181" t="s" s="148">
        <f>IF(AF181="","",$W181*AF181)</f>
      </c>
      <c r="AZ181" t="s" s="148">
        <f>IF(AG181="","",$W181*AG181)</f>
      </c>
      <c r="BA181" t="s" s="148">
        <f>IF(AH181="","",$W181*AH181)</f>
      </c>
      <c r="BB181" s="147">
        <f>IF(AI181="","",$W181*AI181)</f>
        <v>0</v>
      </c>
      <c r="BC181" s="147">
        <f>IF(AJ181="","",$W181*AJ181)</f>
        <v>0</v>
      </c>
      <c r="BD181" t="s" s="148">
        <f>IF(AK181="","",$W181*AK181)</f>
      </c>
      <c r="BE181" t="s" s="148">
        <f>IF(AL181="","",$W181*AL181)</f>
      </c>
      <c r="BF181" t="s" s="148">
        <f>IF(AM181="","",$W181*AM181)</f>
      </c>
      <c r="BG181" t="s" s="148">
        <f>IF(AN181="","",$W181*AN181)</f>
      </c>
      <c r="BH181" t="s" s="148">
        <f>IF(AO181="","",$W181*AO181)</f>
      </c>
      <c r="BI181" t="s" s="148">
        <f>IF(AP181="","",$W181*AP181)</f>
      </c>
      <c r="BJ181" t="s" s="148">
        <f>IF(AQ181="","",$W181*AQ181)</f>
      </c>
      <c r="BK181" t="s" s="148">
        <f>IF(AR181="","",$W181*AR181)</f>
      </c>
      <c r="BL181" t="s" s="148">
        <f>IF(AS181="","",$W181*AS181)</f>
      </c>
      <c r="BM181" t="s" s="148">
        <f>IF(AT181="","",$W181*AT181)</f>
      </c>
      <c r="BN181" t="s" s="148">
        <f>IF(AU181="","",$W181*AU181)</f>
      </c>
      <c r="BO181" t="s" s="148">
        <f>IF(AV181="","",$W181*AV181)</f>
      </c>
      <c r="BP181" s="147">
        <f>IF(AW181="","",$W181*AW181)</f>
        <v>0</v>
      </c>
    </row>
    <row r="182" ht="15.75" customHeight="1">
      <c r="A182" t="s" s="153">
        <v>439</v>
      </c>
      <c r="B182" t="s" s="126">
        <v>66</v>
      </c>
      <c r="C182" s="372"/>
      <c r="D182" t="s" s="364">
        <v>116</v>
      </c>
      <c r="E182" s="271">
        <v>5</v>
      </c>
      <c r="F182" s="365">
        <v>100</v>
      </c>
      <c r="G182" s="131">
        <v>0</v>
      </c>
      <c r="H182" s="132">
        <v>0</v>
      </c>
      <c r="I182" s="133">
        <v>0</v>
      </c>
      <c r="J182" s="134">
        <v>0</v>
      </c>
      <c r="K182" s="135">
        <v>0</v>
      </c>
      <c r="L182" s="136">
        <v>0</v>
      </c>
      <c r="M182" s="137">
        <v>0</v>
      </c>
      <c r="N182" s="138">
        <v>0</v>
      </c>
      <c r="O182" s="139">
        <v>0</v>
      </c>
      <c r="P182" s="217">
        <v>0</v>
      </c>
      <c r="Q182" s="141">
        <v>0</v>
      </c>
      <c r="R182" s="327">
        <v>0</v>
      </c>
      <c r="S182" s="142">
        <v>0</v>
      </c>
      <c r="T182" s="328">
        <v>0</v>
      </c>
      <c r="U182" s="47">
        <f>SUM(G182:T182)*F182</f>
        <v>0</v>
      </c>
      <c r="V182" s="48">
        <f>SUM(G182:T182)*E182</f>
        <v>0</v>
      </c>
      <c r="W182" s="145">
        <f>SUM(G182:T182)</f>
        <v>0</v>
      </c>
      <c r="X182" s="146"/>
      <c r="Y182" s="146"/>
      <c r="Z182" s="146"/>
      <c r="AA182" s="146"/>
      <c r="AB182" s="145">
        <f>$W182*5</f>
        <v>0</v>
      </c>
      <c r="AC182" s="146"/>
      <c r="AD182" s="146"/>
      <c r="AE182" s="219"/>
      <c r="AF182" s="146"/>
      <c r="AG182" s="146"/>
      <c r="AH182" s="147">
        <v>4</v>
      </c>
      <c r="AI182" s="147">
        <v>1</v>
      </c>
      <c r="AJ182" s="146"/>
      <c r="AK182" s="146"/>
      <c r="AL182" s="146"/>
      <c r="AM182" s="146"/>
      <c r="AN182" s="146"/>
      <c r="AO182" s="146"/>
      <c r="AP182" s="146"/>
      <c r="AQ182" s="146"/>
      <c r="AR182" s="146"/>
      <c r="AS182" s="146"/>
      <c r="AT182" s="146"/>
      <c r="AU182" s="146"/>
      <c r="AV182" s="146"/>
      <c r="AW182" s="147">
        <v>5</v>
      </c>
      <c r="AX182" s="121"/>
      <c r="AY182" t="s" s="148">
        <f>IF(AF182="","",$W182*AF182)</f>
      </c>
      <c r="AZ182" t="s" s="148">
        <f>IF(AG182="","",$W182*AG182)</f>
      </c>
      <c r="BA182" s="147">
        <f>IF(AH182="","",$W182*AH182)</f>
        <v>0</v>
      </c>
      <c r="BB182" s="147">
        <f>IF(AI182="","",$W182*AI182)</f>
        <v>0</v>
      </c>
      <c r="BC182" t="s" s="148">
        <f>IF(AJ182="","",$W182*AJ182)</f>
      </c>
      <c r="BD182" t="s" s="148">
        <f>IF(AK182="","",$W182*AK182)</f>
      </c>
      <c r="BE182" t="s" s="148">
        <f>IF(AL182="","",$W182*AL182)</f>
      </c>
      <c r="BF182" t="s" s="148">
        <f>IF(AM182="","",$W182*AM182)</f>
      </c>
      <c r="BG182" t="s" s="148">
        <f>IF(AN182="","",$W182*AN182)</f>
      </c>
      <c r="BH182" t="s" s="148">
        <f>IF(AO182="","",$W182*AO182)</f>
      </c>
      <c r="BI182" t="s" s="148">
        <f>IF(AP182="","",$W182*AP182)</f>
      </c>
      <c r="BJ182" t="s" s="148">
        <f>IF(AQ182="","",$W182*AQ182)</f>
      </c>
      <c r="BK182" t="s" s="148">
        <f>IF(AR182="","",$W182*AR182)</f>
      </c>
      <c r="BL182" t="s" s="148">
        <f>IF(AS182="","",$W182*AS182)</f>
      </c>
      <c r="BM182" t="s" s="148">
        <f>IF(AT182="","",$W182*AT182)</f>
      </c>
      <c r="BN182" t="s" s="148">
        <f>IF(AU182="","",$W182*AU182)</f>
      </c>
      <c r="BO182" t="s" s="148">
        <f>IF(AV182="","",$W182*AV182)</f>
      </c>
      <c r="BP182" s="147">
        <f>IF(AW182="","",$W182*AW182)</f>
        <v>0</v>
      </c>
    </row>
    <row r="183" ht="18" customHeight="1">
      <c r="A183" t="s" s="153">
        <v>440</v>
      </c>
      <c r="B183" t="s" s="126">
        <v>66</v>
      </c>
      <c r="C183" s="372"/>
      <c r="D183" t="s" s="364">
        <v>116</v>
      </c>
      <c r="E183" s="271">
        <v>5</v>
      </c>
      <c r="F183" s="365">
        <v>110</v>
      </c>
      <c r="G183" s="131">
        <v>0</v>
      </c>
      <c r="H183" s="132">
        <v>0</v>
      </c>
      <c r="I183" s="133">
        <v>0</v>
      </c>
      <c r="J183" s="134">
        <v>0</v>
      </c>
      <c r="K183" s="135">
        <v>0</v>
      </c>
      <c r="L183" s="136">
        <v>0</v>
      </c>
      <c r="M183" s="137">
        <v>0</v>
      </c>
      <c r="N183" s="138">
        <v>0</v>
      </c>
      <c r="O183" s="139">
        <v>0</v>
      </c>
      <c r="P183" s="217">
        <v>0</v>
      </c>
      <c r="Q183" s="141">
        <v>0</v>
      </c>
      <c r="R183" s="327">
        <v>0</v>
      </c>
      <c r="S183" s="142">
        <v>0</v>
      </c>
      <c r="T183" s="328">
        <v>0</v>
      </c>
      <c r="U183" s="47">
        <f>SUM(G183:T183)*F183</f>
        <v>0</v>
      </c>
      <c r="V183" s="48">
        <f>SUM(G183:T183)*E183</f>
        <v>0</v>
      </c>
      <c r="W183" s="145">
        <f>SUM(G183:T183)</f>
        <v>0</v>
      </c>
      <c r="X183" s="146"/>
      <c r="Y183" s="146"/>
      <c r="Z183" s="146"/>
      <c r="AA183" s="146"/>
      <c r="AB183" s="145">
        <f>$W183*5</f>
        <v>0</v>
      </c>
      <c r="AC183" s="146"/>
      <c r="AD183" s="146"/>
      <c r="AE183" s="219"/>
      <c r="AF183" s="146"/>
      <c r="AG183" s="147">
        <v>1</v>
      </c>
      <c r="AH183" s="147">
        <v>3</v>
      </c>
      <c r="AI183" s="147">
        <v>1</v>
      </c>
      <c r="AJ183" s="146"/>
      <c r="AK183" s="146"/>
      <c r="AL183" s="146"/>
      <c r="AM183" s="146"/>
      <c r="AN183" s="146"/>
      <c r="AO183" s="146"/>
      <c r="AP183" s="146"/>
      <c r="AQ183" s="146"/>
      <c r="AR183" s="146"/>
      <c r="AS183" s="146"/>
      <c r="AT183" s="146"/>
      <c r="AU183" s="146"/>
      <c r="AV183" s="146"/>
      <c r="AW183" s="147">
        <v>5</v>
      </c>
      <c r="AX183" s="121"/>
      <c r="AY183" t="s" s="148">
        <f>IF(AF183="","",$W183*AF183)</f>
      </c>
      <c r="AZ183" s="147">
        <f>IF(AG183="","",$W183*AG183)</f>
        <v>0</v>
      </c>
      <c r="BA183" s="147">
        <f>IF(AH183="","",$W183*AH183)</f>
        <v>0</v>
      </c>
      <c r="BB183" s="147">
        <f>IF(AI183="","",$W183*AI183)</f>
        <v>0</v>
      </c>
      <c r="BC183" t="s" s="148">
        <f>IF(AJ183="","",$W183*AJ183)</f>
      </c>
      <c r="BD183" t="s" s="148">
        <f>IF(AK183="","",$W183*AK183)</f>
      </c>
      <c r="BE183" t="s" s="148">
        <f>IF(AL183="","",$W183*AL183)</f>
      </c>
      <c r="BF183" t="s" s="148">
        <f>IF(AM183="","",$W183*AM183)</f>
      </c>
      <c r="BG183" t="s" s="148">
        <f>IF(AN183="","",$W183*AN183)</f>
      </c>
      <c r="BH183" t="s" s="148">
        <f>IF(AO183="","",$W183*AO183)</f>
      </c>
      <c r="BI183" t="s" s="148">
        <f>IF(AP183="","",$W183*AP183)</f>
      </c>
      <c r="BJ183" t="s" s="148">
        <f>IF(AQ183="","",$W183*AQ183)</f>
      </c>
      <c r="BK183" t="s" s="148">
        <f>IF(AR183="","",$W183*AR183)</f>
      </c>
      <c r="BL183" t="s" s="148">
        <f>IF(AS183="","",$W183*AS183)</f>
      </c>
      <c r="BM183" t="s" s="148">
        <f>IF(AT183="","",$W183*AT183)</f>
      </c>
      <c r="BN183" t="s" s="148">
        <f>IF(AU183="","",$W183*AU183)</f>
      </c>
      <c r="BO183" t="s" s="148">
        <f>IF(AV183="","",$W183*AV183)</f>
      </c>
      <c r="BP183" s="147">
        <f>IF(AW183="","",$W183*AW183)</f>
        <v>0</v>
      </c>
    </row>
    <row r="184" ht="17.25" customHeight="1">
      <c r="A184" t="s" s="153">
        <v>441</v>
      </c>
      <c r="B184" t="s" s="126">
        <v>66</v>
      </c>
      <c r="C184" s="372"/>
      <c r="D184" t="s" s="364">
        <v>116</v>
      </c>
      <c r="E184" s="271">
        <v>5</v>
      </c>
      <c r="F184" s="365">
        <v>120</v>
      </c>
      <c r="G184" s="131">
        <v>0</v>
      </c>
      <c r="H184" s="132">
        <v>0</v>
      </c>
      <c r="I184" s="133">
        <v>0</v>
      </c>
      <c r="J184" s="134">
        <v>0</v>
      </c>
      <c r="K184" s="135">
        <v>0</v>
      </c>
      <c r="L184" s="136">
        <v>0</v>
      </c>
      <c r="M184" s="137">
        <v>0</v>
      </c>
      <c r="N184" s="138">
        <v>0</v>
      </c>
      <c r="O184" s="139">
        <v>0</v>
      </c>
      <c r="P184" s="217">
        <v>0</v>
      </c>
      <c r="Q184" s="141">
        <v>0</v>
      </c>
      <c r="R184" s="327">
        <v>0</v>
      </c>
      <c r="S184" s="142">
        <v>0</v>
      </c>
      <c r="T184" s="328">
        <v>0</v>
      </c>
      <c r="U184" s="47">
        <f>SUM(G184:T184)*F184</f>
        <v>0</v>
      </c>
      <c r="V184" s="48">
        <f>SUM(G184:T184)*E184</f>
        <v>0</v>
      </c>
      <c r="W184" s="145">
        <f>SUM(G184:T184)</f>
        <v>0</v>
      </c>
      <c r="X184" s="146"/>
      <c r="Y184" s="146"/>
      <c r="Z184" s="146"/>
      <c r="AA184" s="146"/>
      <c r="AB184" s="145">
        <f>$W184*5</f>
        <v>0</v>
      </c>
      <c r="AC184" s="146"/>
      <c r="AD184" s="146"/>
      <c r="AE184" s="219"/>
      <c r="AF184" s="146"/>
      <c r="AG184" s="147">
        <v>1</v>
      </c>
      <c r="AH184" s="146"/>
      <c r="AI184" s="147">
        <v>4</v>
      </c>
      <c r="AJ184" s="146"/>
      <c r="AK184" s="146"/>
      <c r="AL184" s="146"/>
      <c r="AM184" s="146"/>
      <c r="AN184" s="146"/>
      <c r="AO184" s="146"/>
      <c r="AP184" s="146"/>
      <c r="AQ184" s="146"/>
      <c r="AR184" s="146"/>
      <c r="AS184" s="146"/>
      <c r="AT184" s="146"/>
      <c r="AU184" s="146"/>
      <c r="AV184" s="146"/>
      <c r="AW184" s="147">
        <v>5</v>
      </c>
      <c r="AX184" s="121"/>
      <c r="AY184" t="s" s="148">
        <f>IF(AF184="","",$W184*AF184)</f>
      </c>
      <c r="AZ184" s="147">
        <f>IF(AG184="","",$W184*AG184)</f>
        <v>0</v>
      </c>
      <c r="BA184" t="s" s="148">
        <f>IF(AH184="","",$W184*AH184)</f>
      </c>
      <c r="BB184" s="147">
        <f>IF(AI184="","",$W184*AI184)</f>
        <v>0</v>
      </c>
      <c r="BC184" t="s" s="148">
        <f>IF(AJ184="","",$W184*AJ184)</f>
      </c>
      <c r="BD184" t="s" s="148">
        <f>IF(AK184="","",$W184*AK184)</f>
      </c>
      <c r="BE184" t="s" s="148">
        <f>IF(AL184="","",$W184*AL184)</f>
      </c>
      <c r="BF184" t="s" s="148">
        <f>IF(AM184="","",$W184*AM184)</f>
      </c>
      <c r="BG184" t="s" s="148">
        <f>IF(AN184="","",$W184*AN184)</f>
      </c>
      <c r="BH184" t="s" s="148">
        <f>IF(AO184="","",$W184*AO184)</f>
      </c>
      <c r="BI184" t="s" s="148">
        <f>IF(AP184="","",$W184*AP184)</f>
      </c>
      <c r="BJ184" t="s" s="148">
        <f>IF(AQ184="","",$W184*AQ184)</f>
      </c>
      <c r="BK184" t="s" s="148">
        <f>IF(AR184="","",$W184*AR184)</f>
      </c>
      <c r="BL184" t="s" s="148">
        <f>IF(AS184="","",$W184*AS184)</f>
      </c>
      <c r="BM184" t="s" s="148">
        <f>IF(AT184="","",$W184*AT184)</f>
      </c>
      <c r="BN184" t="s" s="148">
        <f>IF(AU184="","",$W184*AU184)</f>
      </c>
      <c r="BO184" t="s" s="148">
        <f>IF(AV184="","",$W184*AV184)</f>
      </c>
      <c r="BP184" s="147">
        <f>IF(AW184="","",$W184*AW184)</f>
        <v>0</v>
      </c>
    </row>
    <row r="185" ht="16.5" customHeight="1">
      <c r="A185" t="s" s="153">
        <v>442</v>
      </c>
      <c r="B185" t="s" s="126">
        <v>66</v>
      </c>
      <c r="C185" s="372"/>
      <c r="D185" t="s" s="364">
        <v>116</v>
      </c>
      <c r="E185" s="271">
        <v>4</v>
      </c>
      <c r="F185" s="365">
        <v>130</v>
      </c>
      <c r="G185" s="131">
        <v>0</v>
      </c>
      <c r="H185" s="132">
        <v>0</v>
      </c>
      <c r="I185" s="133">
        <v>0</v>
      </c>
      <c r="J185" s="134">
        <v>0</v>
      </c>
      <c r="K185" s="135">
        <v>0</v>
      </c>
      <c r="L185" s="136">
        <v>0</v>
      </c>
      <c r="M185" s="137">
        <v>0</v>
      </c>
      <c r="N185" s="138">
        <v>0</v>
      </c>
      <c r="O185" s="139">
        <v>0</v>
      </c>
      <c r="P185" s="217">
        <v>0</v>
      </c>
      <c r="Q185" s="141">
        <v>0</v>
      </c>
      <c r="R185" s="327">
        <v>0</v>
      </c>
      <c r="S185" s="142">
        <v>0</v>
      </c>
      <c r="T185" s="328">
        <v>0</v>
      </c>
      <c r="U185" s="47">
        <f>SUM(G185:T185)*F185</f>
        <v>0</v>
      </c>
      <c r="V185" s="48">
        <f>SUM(G185:T185)*E185</f>
        <v>0</v>
      </c>
      <c r="W185" s="145">
        <f>SUM(G185:T185)</f>
        <v>0</v>
      </c>
      <c r="X185" s="146"/>
      <c r="Y185" s="146"/>
      <c r="Z185" s="146"/>
      <c r="AA185" s="146"/>
      <c r="AB185" s="145">
        <f>$W185*4</f>
        <v>0</v>
      </c>
      <c r="AC185" s="146"/>
      <c r="AD185" s="146"/>
      <c r="AE185" s="219"/>
      <c r="AF185" s="146"/>
      <c r="AG185" s="146"/>
      <c r="AH185" s="146"/>
      <c r="AI185" s="147">
        <v>1</v>
      </c>
      <c r="AJ185" s="146"/>
      <c r="AK185" s="147">
        <v>3</v>
      </c>
      <c r="AL185" s="146"/>
      <c r="AM185" s="146"/>
      <c r="AN185" s="146"/>
      <c r="AO185" s="146"/>
      <c r="AP185" s="146"/>
      <c r="AQ185" s="146"/>
      <c r="AR185" s="146"/>
      <c r="AS185" s="146"/>
      <c r="AT185" s="146"/>
      <c r="AU185" s="146"/>
      <c r="AV185" s="146"/>
      <c r="AW185" s="147">
        <v>4</v>
      </c>
      <c r="AX185" s="121"/>
      <c r="AY185" t="s" s="148">
        <f>IF(AF185="","",$W185*AF185)</f>
      </c>
      <c r="AZ185" t="s" s="148">
        <f>IF(AG185="","",$W185*AG185)</f>
      </c>
      <c r="BA185" t="s" s="148">
        <f>IF(AH185="","",$W185*AH185)</f>
      </c>
      <c r="BB185" s="147">
        <f>IF(AI185="","",$W185*AI185)</f>
        <v>0</v>
      </c>
      <c r="BC185" t="s" s="148">
        <f>IF(AJ185="","",$W185*AJ185)</f>
      </c>
      <c r="BD185" s="147">
        <f>IF(AK185="","",$W185*AK185)</f>
        <v>0</v>
      </c>
      <c r="BE185" t="s" s="148">
        <f>IF(AL185="","",$W185*AL185)</f>
      </c>
      <c r="BF185" t="s" s="148">
        <f>IF(AM185="","",$W185*AM185)</f>
      </c>
      <c r="BG185" t="s" s="148">
        <f>IF(AN185="","",$W185*AN185)</f>
      </c>
      <c r="BH185" t="s" s="148">
        <f>IF(AO185="","",$W185*AO185)</f>
      </c>
      <c r="BI185" t="s" s="148">
        <f>IF(AP185="","",$W185*AP185)</f>
      </c>
      <c r="BJ185" t="s" s="148">
        <f>IF(AQ185="","",$W185*AQ185)</f>
      </c>
      <c r="BK185" t="s" s="148">
        <f>IF(AR185="","",$W185*AR185)</f>
      </c>
      <c r="BL185" t="s" s="148">
        <f>IF(AS185="","",$W185*AS185)</f>
      </c>
      <c r="BM185" t="s" s="148">
        <f>IF(AT185="","",$W185*AT185)</f>
      </c>
      <c r="BN185" t="s" s="148">
        <f>IF(AU185="","",$W185*AU185)</f>
      </c>
      <c r="BO185" t="s" s="148">
        <f>IF(AV185="","",$W185*AV185)</f>
      </c>
      <c r="BP185" s="147">
        <f>IF(AW185="","",$W185*AW185)</f>
        <v>0</v>
      </c>
    </row>
    <row r="186" ht="17.25" customHeight="1">
      <c r="A186" t="s" s="153">
        <v>443</v>
      </c>
      <c r="B186" t="s" s="126">
        <v>67</v>
      </c>
      <c r="C186" s="372"/>
      <c r="D186" t="s" s="364">
        <v>116</v>
      </c>
      <c r="E186" s="271">
        <v>4</v>
      </c>
      <c r="F186" s="365">
        <v>130</v>
      </c>
      <c r="G186" s="131">
        <v>0</v>
      </c>
      <c r="H186" s="132">
        <v>0</v>
      </c>
      <c r="I186" s="133">
        <v>0</v>
      </c>
      <c r="J186" s="134">
        <v>0</v>
      </c>
      <c r="K186" s="135">
        <v>0</v>
      </c>
      <c r="L186" s="136">
        <v>0</v>
      </c>
      <c r="M186" s="137">
        <v>0</v>
      </c>
      <c r="N186" s="138">
        <v>0</v>
      </c>
      <c r="O186" s="139">
        <v>0</v>
      </c>
      <c r="P186" s="217">
        <v>0</v>
      </c>
      <c r="Q186" s="141">
        <v>0</v>
      </c>
      <c r="R186" s="327">
        <v>0</v>
      </c>
      <c r="S186" s="142">
        <v>0</v>
      </c>
      <c r="T186" s="328">
        <v>0</v>
      </c>
      <c r="U186" s="47">
        <f>SUM(G186:T186)*F186</f>
        <v>0</v>
      </c>
      <c r="V186" s="48">
        <f>SUM(G186:T186)*E186</f>
        <v>0</v>
      </c>
      <c r="W186" s="145">
        <f>SUM(G186:T186)</f>
        <v>0</v>
      </c>
      <c r="X186" s="146"/>
      <c r="Y186" s="146"/>
      <c r="Z186" s="146"/>
      <c r="AA186" s="146"/>
      <c r="AB186" s="146"/>
      <c r="AC186" s="145">
        <f>$W186*4</f>
        <v>0</v>
      </c>
      <c r="AD186" s="146"/>
      <c r="AE186" s="219"/>
      <c r="AF186" s="146"/>
      <c r="AG186" s="146"/>
      <c r="AH186" s="146"/>
      <c r="AI186" s="147">
        <v>1</v>
      </c>
      <c r="AJ186" s="147">
        <v>2</v>
      </c>
      <c r="AK186" s="146"/>
      <c r="AL186" s="147">
        <v>1</v>
      </c>
      <c r="AM186" s="146"/>
      <c r="AN186" s="146"/>
      <c r="AO186" s="146"/>
      <c r="AP186" s="146"/>
      <c r="AQ186" s="146"/>
      <c r="AR186" s="146"/>
      <c r="AS186" s="146"/>
      <c r="AT186" s="146"/>
      <c r="AU186" s="146"/>
      <c r="AV186" s="146"/>
      <c r="AW186" s="147">
        <v>4</v>
      </c>
      <c r="AX186" s="121"/>
      <c r="AY186" t="s" s="148">
        <f>IF(AF186="","",$W186*AF186)</f>
      </c>
      <c r="AZ186" t="s" s="148">
        <f>IF(AG186="","",$W186*AG186)</f>
      </c>
      <c r="BA186" t="s" s="148">
        <f>IF(AH186="","",$W186*AH186)</f>
      </c>
      <c r="BB186" s="147">
        <f>IF(AI186="","",$W186*AI186)</f>
        <v>0</v>
      </c>
      <c r="BC186" s="147">
        <f>IF(AJ186="","",$W186*AJ186)</f>
        <v>0</v>
      </c>
      <c r="BD186" t="s" s="148">
        <f>IF(AK186="","",$W186*AK186)</f>
      </c>
      <c r="BE186" s="147">
        <f>IF(AL186="","",$W186*AL186)</f>
        <v>0</v>
      </c>
      <c r="BF186" t="s" s="148">
        <f>IF(AM186="","",$W186*AM186)</f>
      </c>
      <c r="BG186" t="s" s="148">
        <f>IF(AN186="","",$W186*AN186)</f>
      </c>
      <c r="BH186" t="s" s="148">
        <f>IF(AO186="","",$W186*AO186)</f>
      </c>
      <c r="BI186" t="s" s="148">
        <f>IF(AP186="","",$W186*AP186)</f>
      </c>
      <c r="BJ186" t="s" s="148">
        <f>IF(AQ186="","",$W186*AQ186)</f>
      </c>
      <c r="BK186" t="s" s="148">
        <f>IF(AR186="","",$W186*AR186)</f>
      </c>
      <c r="BL186" t="s" s="148">
        <f>IF(AS186="","",$W186*AS186)</f>
      </c>
      <c r="BM186" t="s" s="148">
        <f>IF(AT186="","",$W186*AT186)</f>
      </c>
      <c r="BN186" t="s" s="148">
        <f>IF(AU186="","",$W186*AU186)</f>
      </c>
      <c r="BO186" t="s" s="148">
        <f>IF(AV186="","",$W186*AV186)</f>
      </c>
      <c r="BP186" s="147">
        <f>IF(AW186="","",$W186*AW186)</f>
        <v>0</v>
      </c>
    </row>
    <row r="187" ht="16.5" customHeight="1">
      <c r="A187" t="s" s="153">
        <v>444</v>
      </c>
      <c r="B187" t="s" s="126">
        <v>68</v>
      </c>
      <c r="C187" s="372"/>
      <c r="D187" t="s" s="364">
        <v>259</v>
      </c>
      <c r="E187" s="271">
        <v>2</v>
      </c>
      <c r="F187" s="365">
        <v>105</v>
      </c>
      <c r="G187" s="131">
        <v>0</v>
      </c>
      <c r="H187" s="132">
        <v>0</v>
      </c>
      <c r="I187" s="133">
        <v>0</v>
      </c>
      <c r="J187" s="134">
        <v>0</v>
      </c>
      <c r="K187" s="135">
        <v>0</v>
      </c>
      <c r="L187" s="136">
        <v>0</v>
      </c>
      <c r="M187" s="137">
        <v>0</v>
      </c>
      <c r="N187" s="138">
        <v>0</v>
      </c>
      <c r="O187" s="139">
        <v>0</v>
      </c>
      <c r="P187" s="217">
        <v>0</v>
      </c>
      <c r="Q187" s="141">
        <v>0</v>
      </c>
      <c r="R187" s="327">
        <v>0</v>
      </c>
      <c r="S187" s="142">
        <v>0</v>
      </c>
      <c r="T187" s="328">
        <v>0</v>
      </c>
      <c r="U187" s="47">
        <f>SUM(G187:T187)*F187</f>
        <v>0</v>
      </c>
      <c r="V187" s="48">
        <f>SUM(G187:T187)*E187</f>
        <v>0</v>
      </c>
      <c r="W187" s="145">
        <f>SUM(G187:T187)</f>
        <v>0</v>
      </c>
      <c r="X187" s="146"/>
      <c r="Y187" s="146"/>
      <c r="Z187" s="146"/>
      <c r="AA187" s="146"/>
      <c r="AB187" s="146"/>
      <c r="AC187" s="146"/>
      <c r="AD187" s="145">
        <f>$W187*2</f>
        <v>0</v>
      </c>
      <c r="AE187" s="219"/>
      <c r="AF187" s="146"/>
      <c r="AG187" s="146"/>
      <c r="AH187" s="146"/>
      <c r="AI187" s="146"/>
      <c r="AJ187" s="146"/>
      <c r="AK187" s="147">
        <v>1</v>
      </c>
      <c r="AL187" s="147">
        <v>1</v>
      </c>
      <c r="AM187" s="146"/>
      <c r="AN187" s="146"/>
      <c r="AO187" s="146"/>
      <c r="AP187" s="146"/>
      <c r="AQ187" s="146"/>
      <c r="AR187" s="146"/>
      <c r="AS187" s="146"/>
      <c r="AT187" s="146"/>
      <c r="AU187" s="146"/>
      <c r="AV187" s="146"/>
      <c r="AW187" s="147">
        <v>6</v>
      </c>
      <c r="AX187" s="121"/>
      <c r="AY187" t="s" s="148">
        <f>IF(AF187="","",$W187*AF187)</f>
      </c>
      <c r="AZ187" t="s" s="148">
        <f>IF(AG187="","",$W187*AG187)</f>
      </c>
      <c r="BA187" t="s" s="148">
        <f>IF(AH187="","",$W187*AH187)</f>
      </c>
      <c r="BB187" t="s" s="148">
        <f>IF(AI187="","",$W187*AI187)</f>
      </c>
      <c r="BC187" t="s" s="148">
        <f>IF(AJ187="","",$W187*AJ187)</f>
      </c>
      <c r="BD187" s="147">
        <f>IF(AK187="","",$W187*AK187)</f>
        <v>0</v>
      </c>
      <c r="BE187" s="147">
        <f>IF(AL187="","",$W187*AL187)</f>
        <v>0</v>
      </c>
      <c r="BF187" t="s" s="148">
        <f>IF(AM187="","",$W187*AM187)</f>
      </c>
      <c r="BG187" t="s" s="148">
        <f>IF(AN187="","",$W187*AN187)</f>
      </c>
      <c r="BH187" t="s" s="148">
        <f>IF(AO187="","",$W187*AO187)</f>
      </c>
      <c r="BI187" t="s" s="148">
        <f>IF(AP187="","",$W187*AP187)</f>
      </c>
      <c r="BJ187" t="s" s="148">
        <f>IF(AQ187="","",$W187*AQ187)</f>
      </c>
      <c r="BK187" t="s" s="148">
        <f>IF(AR187="","",$W187*AR187)</f>
      </c>
      <c r="BL187" t="s" s="148">
        <f>IF(AS187="","",$W187*AS187)</f>
      </c>
      <c r="BM187" t="s" s="148">
        <f>IF(AT187="","",$W187*AT187)</f>
      </c>
      <c r="BN187" t="s" s="148">
        <f>IF(AU187="","",$W187*AU187)</f>
      </c>
      <c r="BO187" t="s" s="148">
        <f>IF(AV187="","",$W187*AV187)</f>
      </c>
      <c r="BP187" s="147">
        <f>IF(AW187="","",$W187*AW187)</f>
        <v>0</v>
      </c>
    </row>
    <row r="188" ht="18" customHeight="1">
      <c r="A188" t="s" s="153">
        <v>445</v>
      </c>
      <c r="B188" t="s" s="126">
        <v>64</v>
      </c>
      <c r="C188" s="372"/>
      <c r="D188" t="s" s="364">
        <v>446</v>
      </c>
      <c r="E188" s="271">
        <v>10</v>
      </c>
      <c r="F188" s="365">
        <v>90</v>
      </c>
      <c r="G188" s="131">
        <v>0</v>
      </c>
      <c r="H188" s="132">
        <v>0</v>
      </c>
      <c r="I188" s="133">
        <v>0</v>
      </c>
      <c r="J188" s="134">
        <v>0</v>
      </c>
      <c r="K188" s="135">
        <v>0</v>
      </c>
      <c r="L188" s="136">
        <v>0</v>
      </c>
      <c r="M188" s="137">
        <v>0</v>
      </c>
      <c r="N188" s="138">
        <v>0</v>
      </c>
      <c r="O188" s="139">
        <v>0</v>
      </c>
      <c r="P188" s="217">
        <v>0</v>
      </c>
      <c r="Q188" s="141">
        <v>0</v>
      </c>
      <c r="R188" s="327">
        <v>0</v>
      </c>
      <c r="S188" s="142">
        <v>0</v>
      </c>
      <c r="T188" s="328">
        <v>0</v>
      </c>
      <c r="U188" s="47">
        <f>SUM(G188:T188)*F188</f>
        <v>0</v>
      </c>
      <c r="V188" s="48">
        <f>SUM(G188:T188)*E188</f>
        <v>0</v>
      </c>
      <c r="W188" s="145">
        <f>SUM(G188:T188)</f>
        <v>0</v>
      </c>
      <c r="X188" s="146"/>
      <c r="Y188" s="146"/>
      <c r="Z188" s="145">
        <f>$W188*10</f>
        <v>0</v>
      </c>
      <c r="AA188" s="146"/>
      <c r="AB188" s="146"/>
      <c r="AC188" s="146"/>
      <c r="AD188" s="146"/>
      <c r="AE188" s="219"/>
      <c r="AF188" s="146"/>
      <c r="AG188" s="146"/>
      <c r="AH188" s="146"/>
      <c r="AI188" s="146"/>
      <c r="AJ188" s="146"/>
      <c r="AK188" s="146"/>
      <c r="AL188" s="146"/>
      <c r="AM188" s="146"/>
      <c r="AN188" s="146"/>
      <c r="AO188" s="146"/>
      <c r="AP188" s="146"/>
      <c r="AQ188" s="146"/>
      <c r="AR188" s="146"/>
      <c r="AS188" s="146"/>
      <c r="AT188" s="146"/>
      <c r="AU188" s="146"/>
      <c r="AV188" s="146"/>
      <c r="AW188" s="147">
        <v>23</v>
      </c>
      <c r="AX188" s="121"/>
      <c r="AY188" t="s" s="148">
        <f>IF(AF188="","",$W188*AF188)</f>
      </c>
      <c r="AZ188" t="s" s="148">
        <f>IF(AG188="","",$W188*AG188)</f>
      </c>
      <c r="BA188" t="s" s="148">
        <f>IF(AH188="","",$W188*AH188)</f>
      </c>
      <c r="BB188" t="s" s="148">
        <f>IF(AI188="","",$W188*AI188)</f>
      </c>
      <c r="BC188" t="s" s="148">
        <f>IF(AJ188="","",$W188*AJ188)</f>
      </c>
      <c r="BD188" t="s" s="148">
        <f>IF(AK188="","",$W188*AK188)</f>
      </c>
      <c r="BE188" t="s" s="148">
        <f>IF(AL188="","",$W188*AL188)</f>
      </c>
      <c r="BF188" t="s" s="148">
        <f>IF(AM188="","",$W188*AM188)</f>
      </c>
      <c r="BG188" t="s" s="148">
        <f>IF(AN188="","",$W188*AN188)</f>
      </c>
      <c r="BH188" t="s" s="148">
        <f>IF(AO188="","",$W188*AO188)</f>
      </c>
      <c r="BI188" t="s" s="148">
        <f>IF(AP188="","",$W188*AP188)</f>
      </c>
      <c r="BJ188" t="s" s="148">
        <f>IF(AQ188="","",$W188*AQ188)</f>
      </c>
      <c r="BK188" t="s" s="148">
        <f>IF(AR188="","",$W188*AR188)</f>
      </c>
      <c r="BL188" t="s" s="148">
        <f>IF(AS188="","",$W188*AS188)</f>
      </c>
      <c r="BM188" t="s" s="148">
        <f>IF(AT188="","",$W188*AT188)</f>
      </c>
      <c r="BN188" t="s" s="148">
        <f>IF(AU188="","",$W188*AU188)</f>
      </c>
      <c r="BO188" t="s" s="148">
        <f>IF(AV188="","",$W188*AV188)</f>
      </c>
      <c r="BP188" s="147">
        <f>IF(AW188="","",$W188*AW188)</f>
        <v>0</v>
      </c>
    </row>
    <row r="189" ht="16.5" customHeight="1">
      <c r="A189" t="s" s="153">
        <v>447</v>
      </c>
      <c r="B189" t="s" s="126">
        <v>66</v>
      </c>
      <c r="C189" s="372"/>
      <c r="D189" t="s" s="364">
        <v>446</v>
      </c>
      <c r="E189" s="271">
        <v>3</v>
      </c>
      <c r="F189" s="365">
        <v>85</v>
      </c>
      <c r="G189" s="131">
        <v>0</v>
      </c>
      <c r="H189" s="132">
        <v>0</v>
      </c>
      <c r="I189" s="133">
        <v>0</v>
      </c>
      <c r="J189" s="134">
        <v>0</v>
      </c>
      <c r="K189" s="135">
        <v>0</v>
      </c>
      <c r="L189" s="136">
        <v>0</v>
      </c>
      <c r="M189" s="137">
        <v>0</v>
      </c>
      <c r="N189" s="138">
        <v>0</v>
      </c>
      <c r="O189" s="139">
        <v>0</v>
      </c>
      <c r="P189" s="217">
        <v>0</v>
      </c>
      <c r="Q189" s="141">
        <v>0</v>
      </c>
      <c r="R189" s="327">
        <v>0</v>
      </c>
      <c r="S189" s="142">
        <v>0</v>
      </c>
      <c r="T189" s="328">
        <v>0</v>
      </c>
      <c r="U189" s="47">
        <f>SUM(G189:T189)*F189</f>
        <v>0</v>
      </c>
      <c r="V189" s="48">
        <f>SUM(G189:T189)*E189</f>
        <v>0</v>
      </c>
      <c r="W189" s="145">
        <f>SUM(G189:T189)</f>
        <v>0</v>
      </c>
      <c r="X189" s="146"/>
      <c r="Y189" s="146"/>
      <c r="Z189" s="146"/>
      <c r="AA189" s="146"/>
      <c r="AB189" s="145">
        <f>$W189*3</f>
        <v>0</v>
      </c>
      <c r="AC189" s="146"/>
      <c r="AD189" s="146"/>
      <c r="AE189" s="219"/>
      <c r="AF189" s="146"/>
      <c r="AG189" s="146"/>
      <c r="AH189" s="146"/>
      <c r="AI189" s="146"/>
      <c r="AJ189" s="146"/>
      <c r="AK189" s="146"/>
      <c r="AL189" s="146"/>
      <c r="AM189" s="146"/>
      <c r="AN189" s="146"/>
      <c r="AO189" s="146"/>
      <c r="AP189" s="146"/>
      <c r="AQ189" s="146"/>
      <c r="AR189" s="146"/>
      <c r="AS189" s="146"/>
      <c r="AT189" s="146"/>
      <c r="AU189" s="146"/>
      <c r="AV189" s="146"/>
      <c r="AW189" s="147">
        <v>12</v>
      </c>
      <c r="AX189" s="121"/>
      <c r="AY189" t="s" s="148">
        <f>IF(AF189="","",$W189*AF189)</f>
      </c>
      <c r="AZ189" t="s" s="148">
        <f>IF(AG189="","",$W189*AG189)</f>
      </c>
      <c r="BA189" t="s" s="148">
        <f>IF(AH189="","",$W189*AH189)</f>
      </c>
      <c r="BB189" t="s" s="148">
        <f>IF(AI189="","",$W189*AI189)</f>
      </c>
      <c r="BC189" t="s" s="148">
        <f>IF(AJ189="","",$W189*AJ189)</f>
      </c>
      <c r="BD189" t="s" s="148">
        <f>IF(AK189="","",$W189*AK189)</f>
      </c>
      <c r="BE189" t="s" s="148">
        <f>IF(AL189="","",$W189*AL189)</f>
      </c>
      <c r="BF189" t="s" s="148">
        <f>IF(AM189="","",$W189*AM189)</f>
      </c>
      <c r="BG189" t="s" s="148">
        <f>IF(AN189="","",$W189*AN189)</f>
      </c>
      <c r="BH189" t="s" s="148">
        <f>IF(AO189="","",$W189*AO189)</f>
      </c>
      <c r="BI189" t="s" s="148">
        <f>IF(AP189="","",$W189*AP189)</f>
      </c>
      <c r="BJ189" t="s" s="148">
        <f>IF(AQ189="","",$W189*AQ189)</f>
      </c>
      <c r="BK189" t="s" s="148">
        <f>IF(AR189="","",$W189*AR189)</f>
      </c>
      <c r="BL189" t="s" s="148">
        <f>IF(AS189="","",$W189*AS189)</f>
      </c>
      <c r="BM189" t="s" s="148">
        <f>IF(AT189="","",$W189*AT189)</f>
      </c>
      <c r="BN189" t="s" s="148">
        <f>IF(AU189="","",$W189*AU189)</f>
      </c>
      <c r="BO189" t="s" s="148">
        <f>IF(AV189="","",$W189*AV189)</f>
      </c>
      <c r="BP189" s="147">
        <f>IF(AW189="","",$W189*AW189)</f>
        <v>0</v>
      </c>
    </row>
    <row r="190" ht="16.5" customHeight="1">
      <c r="A190" t="s" s="156">
        <v>448</v>
      </c>
      <c r="B190" t="s" s="157">
        <v>68</v>
      </c>
      <c r="C190" s="373"/>
      <c r="D190" t="s" s="367">
        <v>112</v>
      </c>
      <c r="E190" s="368">
        <v>1</v>
      </c>
      <c r="F190" s="369">
        <v>120</v>
      </c>
      <c r="G190" s="162">
        <v>0</v>
      </c>
      <c r="H190" s="163">
        <v>0</v>
      </c>
      <c r="I190" s="164">
        <v>0</v>
      </c>
      <c r="J190" s="165">
        <v>0</v>
      </c>
      <c r="K190" s="166">
        <v>0</v>
      </c>
      <c r="L190" s="167">
        <v>0</v>
      </c>
      <c r="M190" s="168">
        <v>0</v>
      </c>
      <c r="N190" s="169">
        <v>0</v>
      </c>
      <c r="O190" s="170">
        <v>0</v>
      </c>
      <c r="P190" s="272">
        <v>1</v>
      </c>
      <c r="Q190" s="172">
        <v>0</v>
      </c>
      <c r="R190" s="336">
        <v>0</v>
      </c>
      <c r="S190" s="173">
        <v>0</v>
      </c>
      <c r="T190" s="337">
        <v>0</v>
      </c>
      <c r="U190" s="338">
        <f>SUM(G190:T190)*F190</f>
        <v>120</v>
      </c>
      <c r="V190" s="339">
        <f>SUM(G190:T190)*E190</f>
        <v>1</v>
      </c>
      <c r="W190" s="176">
        <f>SUM(G190:T190)</f>
        <v>1</v>
      </c>
      <c r="X190" s="177"/>
      <c r="Y190" s="177"/>
      <c r="Z190" s="177"/>
      <c r="AA190" s="177"/>
      <c r="AB190" s="177"/>
      <c r="AC190" s="177"/>
      <c r="AD190" s="176">
        <f>$W190*1</f>
        <v>1</v>
      </c>
      <c r="AE190" s="219"/>
      <c r="AF190" s="146"/>
      <c r="AG190" s="146"/>
      <c r="AH190" s="146"/>
      <c r="AI190" s="146"/>
      <c r="AJ190" s="146"/>
      <c r="AK190" s="146"/>
      <c r="AL190" s="146"/>
      <c r="AM190" s="146"/>
      <c r="AN190" s="146"/>
      <c r="AO190" s="146"/>
      <c r="AP190" s="146"/>
      <c r="AQ190" s="146"/>
      <c r="AR190" s="146"/>
      <c r="AS190" s="146"/>
      <c r="AT190" s="146"/>
      <c r="AU190" s="146"/>
      <c r="AV190" s="146"/>
      <c r="AW190" s="147">
        <v>8</v>
      </c>
      <c r="AX190" s="121"/>
      <c r="AY190" t="s" s="148">
        <f>IF(AF190="","",$W190*AF190)</f>
      </c>
      <c r="AZ190" t="s" s="148">
        <f>IF(AG190="","",$W190*AG190)</f>
      </c>
      <c r="BA190" t="s" s="148">
        <f>IF(AH190="","",$W190*AH190)</f>
      </c>
      <c r="BB190" t="s" s="148">
        <f>IF(AI190="","",$W190*AI190)</f>
      </c>
      <c r="BC190" t="s" s="148">
        <f>IF(AJ190="","",$W190*AJ190)</f>
      </c>
      <c r="BD190" t="s" s="148">
        <f>IF(AK190="","",$W190*AK190)</f>
      </c>
      <c r="BE190" t="s" s="148">
        <f>IF(AL190="","",$W190*AL190)</f>
      </c>
      <c r="BF190" t="s" s="148">
        <f>IF(AM190="","",$W190*AM190)</f>
      </c>
      <c r="BG190" t="s" s="148">
        <f>IF(AN190="","",$W190*AN190)</f>
      </c>
      <c r="BH190" t="s" s="148">
        <f>IF(AO190="","",$W190*AO190)</f>
      </c>
      <c r="BI190" t="s" s="148">
        <f>IF(AP190="","",$W190*AP190)</f>
      </c>
      <c r="BJ190" t="s" s="148">
        <f>IF(AQ190="","",$W190*AQ190)</f>
      </c>
      <c r="BK190" t="s" s="148">
        <f>IF(AR190="","",$W190*AR190)</f>
      </c>
      <c r="BL190" t="s" s="148">
        <f>IF(AS190="","",$W190*AS190)</f>
      </c>
      <c r="BM190" t="s" s="148">
        <f>IF(AT190="","",$W190*AT190)</f>
      </c>
      <c r="BN190" t="s" s="148">
        <f>IF(AU190="","",$W190*AU190)</f>
      </c>
      <c r="BO190" t="s" s="148">
        <f>IF(AV190="","",$W190*AV190)</f>
      </c>
      <c r="BP190" s="147">
        <f>IF(AW190="","",$W190*AW190)</f>
        <v>8</v>
      </c>
    </row>
    <row r="191" ht="40.2" customHeight="1">
      <c r="A191" t="s" s="342">
        <v>449</v>
      </c>
      <c r="B191" t="s" s="179">
        <v>75</v>
      </c>
      <c r="C191" t="s" s="179">
        <v>76</v>
      </c>
      <c r="D191" t="s" s="318">
        <v>77</v>
      </c>
      <c r="E191" t="s" s="319">
        <v>78</v>
      </c>
      <c r="F191" t="s" s="179">
        <v>189</v>
      </c>
      <c r="G191" t="s" s="180">
        <v>80</v>
      </c>
      <c r="H191" t="s" s="181">
        <v>81</v>
      </c>
      <c r="I191" t="s" s="182">
        <v>82</v>
      </c>
      <c r="J191" t="s" s="183">
        <v>83</v>
      </c>
      <c r="K191" t="s" s="184">
        <v>84</v>
      </c>
      <c r="L191" t="s" s="185">
        <v>85</v>
      </c>
      <c r="M191" t="s" s="186">
        <v>86</v>
      </c>
      <c r="N191" t="s" s="187">
        <v>87</v>
      </c>
      <c r="O191" t="s" s="188">
        <v>88</v>
      </c>
      <c r="P191" t="s" s="189">
        <v>89</v>
      </c>
      <c r="Q191" t="s" s="190">
        <v>90</v>
      </c>
      <c r="R191" t="s" s="343">
        <v>222</v>
      </c>
      <c r="S191" t="s" s="191">
        <v>91</v>
      </c>
      <c r="T191" t="s" s="107">
        <v>223</v>
      </c>
      <c r="U191" t="s" s="318">
        <v>92</v>
      </c>
      <c r="V191" t="s" s="323">
        <v>12</v>
      </c>
      <c r="W191" t="s" s="318">
        <v>93</v>
      </c>
      <c r="X191" t="s" s="82">
        <v>190</v>
      </c>
      <c r="Y191" t="s" s="82">
        <v>191</v>
      </c>
      <c r="Z191" t="s" s="82">
        <v>192</v>
      </c>
      <c r="AA191" t="s" s="82">
        <v>193</v>
      </c>
      <c r="AB191" t="s" s="82">
        <v>98</v>
      </c>
      <c r="AC191" t="s" s="82">
        <v>194</v>
      </c>
      <c r="AD191" t="s" s="83">
        <v>195</v>
      </c>
      <c r="AE191" s="360"/>
      <c r="AF191" t="s" s="120">
        <v>101</v>
      </c>
      <c r="AG191" t="s" s="120">
        <v>102</v>
      </c>
      <c r="AH191" t="s" s="120">
        <v>103</v>
      </c>
      <c r="AI191" t="s" s="120">
        <v>104</v>
      </c>
      <c r="AJ191" t="s" s="120">
        <v>105</v>
      </c>
      <c r="AK191" t="s" s="120">
        <v>106</v>
      </c>
      <c r="AL191" t="s" s="120">
        <v>107</v>
      </c>
      <c r="AM191" t="s" s="120">
        <v>108</v>
      </c>
      <c r="AN191" t="s" s="120">
        <v>224</v>
      </c>
      <c r="AO191" t="s" s="120">
        <v>109</v>
      </c>
      <c r="AP191" t="s" s="120">
        <v>225</v>
      </c>
      <c r="AQ191" t="s" s="120">
        <v>226</v>
      </c>
      <c r="AR191" t="s" s="120">
        <v>227</v>
      </c>
      <c r="AS191" t="s" s="120">
        <v>228</v>
      </c>
      <c r="AT191" t="s" s="120">
        <v>229</v>
      </c>
      <c r="AU191" t="s" s="120">
        <v>230</v>
      </c>
      <c r="AV191" t="s" s="120">
        <v>55</v>
      </c>
      <c r="AW191" t="s" s="120">
        <v>58</v>
      </c>
      <c r="AX191" s="121"/>
      <c r="AY191" t="s" s="120">
        <v>101</v>
      </c>
      <c r="AZ191" t="s" s="120">
        <v>102</v>
      </c>
      <c r="BA191" t="s" s="120">
        <v>103</v>
      </c>
      <c r="BB191" t="s" s="120">
        <v>104</v>
      </c>
      <c r="BC191" t="s" s="120">
        <v>105</v>
      </c>
      <c r="BD191" t="s" s="120">
        <v>106</v>
      </c>
      <c r="BE191" t="s" s="120">
        <v>107</v>
      </c>
      <c r="BF191" t="s" s="120">
        <v>108</v>
      </c>
      <c r="BG191" t="s" s="120">
        <v>224</v>
      </c>
      <c r="BH191" t="s" s="120">
        <v>109</v>
      </c>
      <c r="BI191" t="s" s="120">
        <v>225</v>
      </c>
      <c r="BJ191" t="s" s="120">
        <v>226</v>
      </c>
      <c r="BK191" t="s" s="120">
        <v>227</v>
      </c>
      <c r="BL191" t="s" s="120">
        <v>228</v>
      </c>
      <c r="BM191" t="s" s="120">
        <v>229</v>
      </c>
      <c r="BN191" t="s" s="120">
        <v>230</v>
      </c>
      <c r="BO191" t="s" s="120">
        <v>55</v>
      </c>
      <c r="BP191" t="s" s="120">
        <v>58</v>
      </c>
    </row>
    <row r="192" ht="17.25" customHeight="1">
      <c r="A192" t="s" s="193">
        <v>450</v>
      </c>
      <c r="B192" t="s" s="194">
        <v>451</v>
      </c>
      <c r="C192" s="371"/>
      <c r="D192" t="s" s="194">
        <v>452</v>
      </c>
      <c r="E192" s="269">
        <v>1</v>
      </c>
      <c r="F192" s="363">
        <v>100</v>
      </c>
      <c r="G192" s="198">
        <v>0</v>
      </c>
      <c r="H192" s="199">
        <v>0</v>
      </c>
      <c r="I192" s="200">
        <v>0</v>
      </c>
      <c r="J192" s="201">
        <v>0</v>
      </c>
      <c r="K192" s="202">
        <v>0</v>
      </c>
      <c r="L192" s="203">
        <v>0</v>
      </c>
      <c r="M192" s="204">
        <v>0</v>
      </c>
      <c r="N192" s="205">
        <v>0</v>
      </c>
      <c r="O192" s="206">
        <v>0</v>
      </c>
      <c r="P192" s="207">
        <v>0</v>
      </c>
      <c r="Q192" s="208">
        <v>0</v>
      </c>
      <c r="R192" s="349">
        <v>0</v>
      </c>
      <c r="S192" s="209">
        <v>0</v>
      </c>
      <c r="T192" s="328">
        <v>0</v>
      </c>
      <c r="U192" s="350">
        <f>SUM(G192:T192)*F192</f>
        <v>0</v>
      </c>
      <c r="V192" s="48">
        <f>SUM(G192:T192)*E192</f>
        <v>0</v>
      </c>
      <c r="W192" s="210">
        <f>SUM(G192:T192)</f>
        <v>0</v>
      </c>
      <c r="X192" s="212"/>
      <c r="Y192" s="212"/>
      <c r="Z192" s="212"/>
      <c r="AA192" s="212"/>
      <c r="AB192" s="212"/>
      <c r="AC192" s="212"/>
      <c r="AD192" s="210">
        <f>$W192*1</f>
        <v>0</v>
      </c>
      <c r="AE192" s="219"/>
      <c r="AF192" s="146"/>
      <c r="AG192" s="146"/>
      <c r="AH192" s="147">
        <v>2</v>
      </c>
      <c r="AI192" s="146"/>
      <c r="AJ192" s="146"/>
      <c r="AK192" s="146"/>
      <c r="AL192" s="146"/>
      <c r="AM192" s="146"/>
      <c r="AN192" s="146"/>
      <c r="AO192" s="146"/>
      <c r="AP192" s="146"/>
      <c r="AQ192" s="146"/>
      <c r="AR192" s="146"/>
      <c r="AS192" s="146"/>
      <c r="AT192" s="146"/>
      <c r="AU192" s="146"/>
      <c r="AV192" s="146"/>
      <c r="AW192" s="146"/>
      <c r="AX192" s="121"/>
      <c r="AY192" t="s" s="148">
        <f>IF(AF192="","",$W192*AF192)</f>
      </c>
      <c r="AZ192" t="s" s="148">
        <f>IF(AG192="","",$W192*AG192)</f>
      </c>
      <c r="BA192" s="147">
        <f>IF(AH192="","",$W192*AH192)</f>
        <v>0</v>
      </c>
      <c r="BB192" t="s" s="148">
        <f>IF(AI192="","",$W192*AI192)</f>
      </c>
      <c r="BC192" t="s" s="148">
        <f>IF(AJ192="","",$W192*AJ192)</f>
      </c>
      <c r="BD192" t="s" s="148">
        <f>IF(AK192="","",$W192*AK192)</f>
      </c>
      <c r="BE192" t="s" s="148">
        <f>IF(AL192="","",$W192*AL192)</f>
      </c>
      <c r="BF192" t="s" s="148">
        <f>IF(AM192="","",$W192*AM192)</f>
      </c>
      <c r="BG192" t="s" s="148">
        <f>IF(AN192="","",$W192*AN192)</f>
      </c>
      <c r="BH192" t="s" s="148">
        <f>IF(AO192="","",$W192*AO192)</f>
      </c>
      <c r="BI192" t="s" s="148">
        <f>IF(AP192="","",$W192*AP192)</f>
      </c>
      <c r="BJ192" t="s" s="148">
        <f>IF(AQ192="","",$W192*AQ192)</f>
      </c>
      <c r="BK192" t="s" s="148">
        <f>IF(AR192="","",$W192*AR192)</f>
      </c>
      <c r="BL192" t="s" s="148">
        <f>IF(AS192="","",$W192*AS192)</f>
      </c>
      <c r="BM192" t="s" s="148">
        <f>IF(AT192="","",$W192*AT192)</f>
      </c>
      <c r="BN192" t="s" s="148">
        <f>IF(AU192="","",$W192*AU192)</f>
      </c>
      <c r="BO192" t="s" s="148">
        <f>IF(AV192="","",$W192*AV192)</f>
      </c>
      <c r="BP192" t="s" s="148">
        <f>IF(AW192="","",$W192*AW192)</f>
      </c>
    </row>
    <row r="193" ht="16.5" customHeight="1">
      <c r="A193" t="s" s="153">
        <v>453</v>
      </c>
      <c r="B193" t="s" s="126">
        <v>451</v>
      </c>
      <c r="C193" s="372"/>
      <c r="D193" t="s" s="126">
        <v>452</v>
      </c>
      <c r="E193" s="271">
        <v>1</v>
      </c>
      <c r="F193" s="365">
        <v>150</v>
      </c>
      <c r="G193" s="131">
        <v>0</v>
      </c>
      <c r="H193" s="132">
        <v>0</v>
      </c>
      <c r="I193" s="133">
        <v>0</v>
      </c>
      <c r="J193" s="134">
        <v>0</v>
      </c>
      <c r="K193" s="135">
        <v>0</v>
      </c>
      <c r="L193" s="136">
        <v>0</v>
      </c>
      <c r="M193" s="137">
        <v>0</v>
      </c>
      <c r="N193" s="138">
        <v>0</v>
      </c>
      <c r="O193" s="139">
        <v>0</v>
      </c>
      <c r="P193" s="217">
        <v>0</v>
      </c>
      <c r="Q193" s="141">
        <v>0</v>
      </c>
      <c r="R193" s="327">
        <v>0</v>
      </c>
      <c r="S193" s="142">
        <v>0</v>
      </c>
      <c r="T193" s="328">
        <v>0</v>
      </c>
      <c r="U193" s="47">
        <f>SUM(G193:T193)*F193</f>
        <v>0</v>
      </c>
      <c r="V193" s="48">
        <f>SUM(G193:T193)*E193</f>
        <v>0</v>
      </c>
      <c r="W193" s="145">
        <f>SUM(G193:T193)</f>
        <v>0</v>
      </c>
      <c r="X193" s="146"/>
      <c r="Y193" s="146"/>
      <c r="Z193" s="146"/>
      <c r="AA193" s="146"/>
      <c r="AB193" s="146"/>
      <c r="AC193" s="146"/>
      <c r="AD193" s="145">
        <f>$W193*1</f>
        <v>0</v>
      </c>
      <c r="AE193" s="219"/>
      <c r="AF193" s="146"/>
      <c r="AG193" s="146"/>
      <c r="AH193" s="147">
        <v>2</v>
      </c>
      <c r="AI193" s="146"/>
      <c r="AJ193" s="146"/>
      <c r="AK193" s="146"/>
      <c r="AL193" s="146"/>
      <c r="AM193" s="146"/>
      <c r="AN193" s="146"/>
      <c r="AO193" s="146"/>
      <c r="AP193" s="146"/>
      <c r="AQ193" s="146"/>
      <c r="AR193" s="146"/>
      <c r="AS193" s="146"/>
      <c r="AT193" s="146"/>
      <c r="AU193" s="146"/>
      <c r="AV193" s="146"/>
      <c r="AW193" s="147">
        <v>2</v>
      </c>
      <c r="AX193" s="121"/>
      <c r="AY193" t="s" s="148">
        <f>IF(AF193="","",$W193*AF193)</f>
      </c>
      <c r="AZ193" t="s" s="148">
        <f>IF(AG193="","",$W193*AG193)</f>
      </c>
      <c r="BA193" s="147">
        <f>IF(AH193="","",$W193*AH193)</f>
        <v>0</v>
      </c>
      <c r="BB193" t="s" s="148">
        <f>IF(AI193="","",$W193*AI193)</f>
      </c>
      <c r="BC193" t="s" s="148">
        <f>IF(AJ193="","",$W193*AJ193)</f>
      </c>
      <c r="BD193" t="s" s="148">
        <f>IF(AK193="","",$W193*AK193)</f>
      </c>
      <c r="BE193" t="s" s="148">
        <f>IF(AL193="","",$W193*AL193)</f>
      </c>
      <c r="BF193" t="s" s="148">
        <f>IF(AM193="","",$W193*AM193)</f>
      </c>
      <c r="BG193" t="s" s="148">
        <f>IF(AN193="","",$W193*AN193)</f>
      </c>
      <c r="BH193" t="s" s="148">
        <f>IF(AO193="","",$W193*AO193)</f>
      </c>
      <c r="BI193" t="s" s="148">
        <f>IF(AP193="","",$W193*AP193)</f>
      </c>
      <c r="BJ193" t="s" s="148">
        <f>IF(AQ193="","",$W193*AQ193)</f>
      </c>
      <c r="BK193" t="s" s="148">
        <f>IF(AR193="","",$W193*AR193)</f>
      </c>
      <c r="BL193" t="s" s="148">
        <f>IF(AS193="","",$W193*AS193)</f>
      </c>
      <c r="BM193" t="s" s="148">
        <f>IF(AT193="","",$W193*AT193)</f>
      </c>
      <c r="BN193" t="s" s="148">
        <f>IF(AU193="","",$W193*AU193)</f>
      </c>
      <c r="BO193" t="s" s="148">
        <f>IF(AV193="","",$W193*AV193)</f>
      </c>
      <c r="BP193" s="147">
        <f>IF(AW193="","",$W193*AW193)</f>
        <v>0</v>
      </c>
    </row>
    <row r="194" ht="17.25" customHeight="1">
      <c r="A194" t="s" s="153">
        <v>454</v>
      </c>
      <c r="B194" t="s" s="126">
        <v>64</v>
      </c>
      <c r="C194" s="372"/>
      <c r="D194" t="s" s="126">
        <v>134</v>
      </c>
      <c r="E194" s="271">
        <v>4</v>
      </c>
      <c r="F194" s="365">
        <v>40</v>
      </c>
      <c r="G194" s="131">
        <v>0</v>
      </c>
      <c r="H194" s="132">
        <v>0</v>
      </c>
      <c r="I194" s="133">
        <v>0</v>
      </c>
      <c r="J194" s="134">
        <v>0</v>
      </c>
      <c r="K194" s="135">
        <v>0</v>
      </c>
      <c r="L194" s="136">
        <v>0</v>
      </c>
      <c r="M194" s="137">
        <v>0</v>
      </c>
      <c r="N194" s="138">
        <v>0</v>
      </c>
      <c r="O194" s="139">
        <v>0</v>
      </c>
      <c r="P194" s="217">
        <v>0</v>
      </c>
      <c r="Q194" s="141">
        <v>0</v>
      </c>
      <c r="R194" s="327">
        <v>0</v>
      </c>
      <c r="S194" s="142">
        <v>0</v>
      </c>
      <c r="T194" s="328">
        <v>0</v>
      </c>
      <c r="U194" s="47">
        <f>SUM(G194:T194)*F194</f>
        <v>0</v>
      </c>
      <c r="V194" s="48">
        <f>SUM(G194:T194)*E194</f>
        <v>0</v>
      </c>
      <c r="W194" s="145">
        <f>SUM(G194:T194)</f>
        <v>0</v>
      </c>
      <c r="X194" s="146"/>
      <c r="Y194" s="146"/>
      <c r="Z194" s="145">
        <f>$W194*4</f>
        <v>0</v>
      </c>
      <c r="AA194" s="146"/>
      <c r="AB194" s="146"/>
      <c r="AC194" s="146"/>
      <c r="AD194" s="146"/>
      <c r="AE194" s="219"/>
      <c r="AF194" s="146"/>
      <c r="AG194" s="146"/>
      <c r="AH194" s="147">
        <v>4</v>
      </c>
      <c r="AI194" s="146"/>
      <c r="AJ194" s="146"/>
      <c r="AK194" s="146"/>
      <c r="AL194" s="146"/>
      <c r="AM194" s="146"/>
      <c r="AN194" s="146"/>
      <c r="AO194" s="146"/>
      <c r="AP194" s="146"/>
      <c r="AQ194" s="146"/>
      <c r="AR194" s="146"/>
      <c r="AS194" s="146"/>
      <c r="AT194" s="146"/>
      <c r="AU194" s="146"/>
      <c r="AV194" s="146"/>
      <c r="AW194" s="147">
        <v>4</v>
      </c>
      <c r="AX194" s="121"/>
      <c r="AY194" t="s" s="148">
        <f>IF(AF194="","",$W194*AF194)</f>
      </c>
      <c r="AZ194" t="s" s="148">
        <f>IF(AG194="","",$W194*AG194)</f>
      </c>
      <c r="BA194" s="147">
        <f>IF(AH194="","",$W194*AH194)</f>
        <v>0</v>
      </c>
      <c r="BB194" t="s" s="148">
        <f>IF(AI194="","",$W194*AI194)</f>
      </c>
      <c r="BC194" t="s" s="148">
        <f>IF(AJ194="","",$W194*AJ194)</f>
      </c>
      <c r="BD194" t="s" s="148">
        <f>IF(AK194="","",$W194*AK194)</f>
      </c>
      <c r="BE194" t="s" s="148">
        <f>IF(AL194="","",$W194*AL194)</f>
      </c>
      <c r="BF194" t="s" s="148">
        <f>IF(AM194="","",$W194*AM194)</f>
      </c>
      <c r="BG194" t="s" s="148">
        <f>IF(AN194="","",$W194*AN194)</f>
      </c>
      <c r="BH194" t="s" s="148">
        <f>IF(AO194="","",$W194*AO194)</f>
      </c>
      <c r="BI194" t="s" s="148">
        <f>IF(AP194="","",$W194*AP194)</f>
      </c>
      <c r="BJ194" t="s" s="148">
        <f>IF(AQ194="","",$W194*AQ194)</f>
      </c>
      <c r="BK194" t="s" s="148">
        <f>IF(AR194="","",$W194*AR194)</f>
      </c>
      <c r="BL194" t="s" s="148">
        <f>IF(AS194="","",$W194*AS194)</f>
      </c>
      <c r="BM194" t="s" s="148">
        <f>IF(AT194="","",$W194*AT194)</f>
      </c>
      <c r="BN194" t="s" s="148">
        <f>IF(AU194="","",$W194*AU194)</f>
      </c>
      <c r="BO194" t="s" s="148">
        <f>IF(AV194="","",$W194*AV194)</f>
      </c>
      <c r="BP194" s="147">
        <f>IF(AW194="","",$W194*AW194)</f>
        <v>0</v>
      </c>
    </row>
    <row r="195" ht="16.5" customHeight="1">
      <c r="A195" t="s" s="153">
        <v>455</v>
      </c>
      <c r="B195" t="s" s="126">
        <v>64</v>
      </c>
      <c r="C195" s="372"/>
      <c r="D195" t="s" s="126">
        <v>134</v>
      </c>
      <c r="E195" s="271">
        <v>4</v>
      </c>
      <c r="F195" s="365">
        <v>55</v>
      </c>
      <c r="G195" s="131">
        <v>0</v>
      </c>
      <c r="H195" s="132">
        <v>0</v>
      </c>
      <c r="I195" s="133">
        <v>0</v>
      </c>
      <c r="J195" s="134">
        <v>0</v>
      </c>
      <c r="K195" s="135">
        <v>0</v>
      </c>
      <c r="L195" s="136">
        <v>0</v>
      </c>
      <c r="M195" s="137">
        <v>0</v>
      </c>
      <c r="N195" s="138">
        <v>0</v>
      </c>
      <c r="O195" s="139">
        <v>0</v>
      </c>
      <c r="P195" s="217">
        <v>0</v>
      </c>
      <c r="Q195" s="141">
        <v>0</v>
      </c>
      <c r="R195" s="327">
        <v>0</v>
      </c>
      <c r="S195" s="142">
        <v>0</v>
      </c>
      <c r="T195" s="328">
        <v>0</v>
      </c>
      <c r="U195" s="47">
        <f>SUM(G195:T195)*F195</f>
        <v>0</v>
      </c>
      <c r="V195" s="48">
        <f>SUM(G195:T195)*E195</f>
        <v>0</v>
      </c>
      <c r="W195" s="145">
        <f>SUM(G195:T195)</f>
        <v>0</v>
      </c>
      <c r="X195" s="146"/>
      <c r="Y195" s="146"/>
      <c r="Z195" s="145">
        <f>$W195*4</f>
        <v>0</v>
      </c>
      <c r="AA195" s="146"/>
      <c r="AB195" s="146"/>
      <c r="AC195" s="146"/>
      <c r="AD195" s="146"/>
      <c r="AE195" s="219"/>
      <c r="AF195" s="146"/>
      <c r="AG195" s="146"/>
      <c r="AH195" s="147">
        <v>4</v>
      </c>
      <c r="AI195" s="146"/>
      <c r="AJ195" s="146"/>
      <c r="AK195" s="146"/>
      <c r="AL195" s="146"/>
      <c r="AM195" s="146"/>
      <c r="AN195" s="146"/>
      <c r="AO195" s="146"/>
      <c r="AP195" s="146"/>
      <c r="AQ195" s="146"/>
      <c r="AR195" s="146"/>
      <c r="AS195" s="146"/>
      <c r="AT195" s="146"/>
      <c r="AU195" s="146"/>
      <c r="AV195" s="146"/>
      <c r="AW195" s="147">
        <v>4</v>
      </c>
      <c r="AX195" s="121"/>
      <c r="AY195" t="s" s="148">
        <f>IF(AF195="","",$W195*AF195)</f>
      </c>
      <c r="AZ195" t="s" s="148">
        <f>IF(AG195="","",$W195*AG195)</f>
      </c>
      <c r="BA195" s="147">
        <f>IF(AH195="","",$W195*AH195)</f>
        <v>0</v>
      </c>
      <c r="BB195" t="s" s="148">
        <f>IF(AI195="","",$W195*AI195)</f>
      </c>
      <c r="BC195" t="s" s="148">
        <f>IF(AJ195="","",$W195*AJ195)</f>
      </c>
      <c r="BD195" t="s" s="148">
        <f>IF(AK195="","",$W195*AK195)</f>
      </c>
      <c r="BE195" t="s" s="148">
        <f>IF(AL195="","",$W195*AL195)</f>
      </c>
      <c r="BF195" t="s" s="148">
        <f>IF(AM195="","",$W195*AM195)</f>
      </c>
      <c r="BG195" t="s" s="148">
        <f>IF(AN195="","",$W195*AN195)</f>
      </c>
      <c r="BH195" t="s" s="148">
        <f>IF(AO195="","",$W195*AO195)</f>
      </c>
      <c r="BI195" t="s" s="148">
        <f>IF(AP195="","",$W195*AP195)</f>
      </c>
      <c r="BJ195" t="s" s="148">
        <f>IF(AQ195="","",$W195*AQ195)</f>
      </c>
      <c r="BK195" t="s" s="148">
        <f>IF(AR195="","",$W195*AR195)</f>
      </c>
      <c r="BL195" t="s" s="148">
        <f>IF(AS195="","",$W195*AS195)</f>
      </c>
      <c r="BM195" t="s" s="148">
        <f>IF(AT195="","",$W195*AT195)</f>
      </c>
      <c r="BN195" t="s" s="148">
        <f>IF(AU195="","",$W195*AU195)</f>
      </c>
      <c r="BO195" t="s" s="148">
        <f>IF(AV195="","",$W195*AV195)</f>
      </c>
      <c r="BP195" s="147">
        <f>IF(AW195="","",$W195*AW195)</f>
        <v>0</v>
      </c>
    </row>
    <row r="196" ht="15.75" customHeight="1">
      <c r="A196" t="s" s="153">
        <v>456</v>
      </c>
      <c r="B196" t="s" s="126">
        <v>64</v>
      </c>
      <c r="C196" s="372"/>
      <c r="D196" t="s" s="126">
        <v>259</v>
      </c>
      <c r="E196" s="271">
        <v>4</v>
      </c>
      <c r="F196" s="365">
        <v>40</v>
      </c>
      <c r="G196" s="131">
        <v>0</v>
      </c>
      <c r="H196" s="132">
        <v>0</v>
      </c>
      <c r="I196" s="133">
        <v>0</v>
      </c>
      <c r="J196" s="134">
        <v>0</v>
      </c>
      <c r="K196" s="135">
        <v>0</v>
      </c>
      <c r="L196" s="136">
        <v>0</v>
      </c>
      <c r="M196" s="137">
        <v>0</v>
      </c>
      <c r="N196" s="138">
        <v>0</v>
      </c>
      <c r="O196" s="139">
        <v>0</v>
      </c>
      <c r="P196" s="217">
        <v>0</v>
      </c>
      <c r="Q196" s="141">
        <v>0</v>
      </c>
      <c r="R196" s="327">
        <v>0</v>
      </c>
      <c r="S196" s="142">
        <v>0</v>
      </c>
      <c r="T196" s="328">
        <v>0</v>
      </c>
      <c r="U196" s="47">
        <f>SUM(G196:T196)*F196</f>
        <v>0</v>
      </c>
      <c r="V196" s="48">
        <f>SUM(G196:T196)*E196</f>
        <v>0</v>
      </c>
      <c r="W196" s="145">
        <f>SUM(G196:T196)</f>
        <v>0</v>
      </c>
      <c r="X196" s="146"/>
      <c r="Y196" s="146"/>
      <c r="Z196" s="145">
        <f>$W196*4</f>
        <v>0</v>
      </c>
      <c r="AA196" s="146"/>
      <c r="AB196" s="146"/>
      <c r="AC196" s="146"/>
      <c r="AD196" s="146"/>
      <c r="AE196" s="219"/>
      <c r="AF196" s="146"/>
      <c r="AG196" s="146"/>
      <c r="AH196" s="147">
        <v>4</v>
      </c>
      <c r="AI196" s="146"/>
      <c r="AJ196" s="146"/>
      <c r="AK196" s="146"/>
      <c r="AL196" s="146"/>
      <c r="AM196" s="146"/>
      <c r="AN196" s="146"/>
      <c r="AO196" s="146"/>
      <c r="AP196" s="146"/>
      <c r="AQ196" s="146"/>
      <c r="AR196" s="146"/>
      <c r="AS196" s="146"/>
      <c r="AT196" s="146"/>
      <c r="AU196" s="146"/>
      <c r="AV196" s="146"/>
      <c r="AW196" s="147">
        <v>4</v>
      </c>
      <c r="AX196" s="121"/>
      <c r="AY196" t="s" s="148">
        <f>IF(AF196="","",$W196*AF196)</f>
      </c>
      <c r="AZ196" t="s" s="148">
        <f>IF(AG196="","",$W196*AG196)</f>
      </c>
      <c r="BA196" s="147">
        <f>IF(AH196="","",$W196*AH196)</f>
        <v>0</v>
      </c>
      <c r="BB196" t="s" s="148">
        <f>IF(AI196="","",$W196*AI196)</f>
      </c>
      <c r="BC196" t="s" s="148">
        <f>IF(AJ196="","",$W196*AJ196)</f>
      </c>
      <c r="BD196" t="s" s="148">
        <f>IF(AK196="","",$W196*AK196)</f>
      </c>
      <c r="BE196" t="s" s="148">
        <f>IF(AL196="","",$W196*AL196)</f>
      </c>
      <c r="BF196" t="s" s="148">
        <f>IF(AM196="","",$W196*AM196)</f>
      </c>
      <c r="BG196" t="s" s="148">
        <f>IF(AN196="","",$W196*AN196)</f>
      </c>
      <c r="BH196" t="s" s="148">
        <f>IF(AO196="","",$W196*AO196)</f>
      </c>
      <c r="BI196" t="s" s="148">
        <f>IF(AP196="","",$W196*AP196)</f>
      </c>
      <c r="BJ196" t="s" s="148">
        <f>IF(AQ196="","",$W196*AQ196)</f>
      </c>
      <c r="BK196" t="s" s="148">
        <f>IF(AR196="","",$W196*AR196)</f>
      </c>
      <c r="BL196" t="s" s="148">
        <f>IF(AS196="","",$W196*AS196)</f>
      </c>
      <c r="BM196" t="s" s="148">
        <f>IF(AT196="","",$W196*AT196)</f>
      </c>
      <c r="BN196" t="s" s="148">
        <f>IF(AU196="","",$W196*AU196)</f>
      </c>
      <c r="BO196" t="s" s="148">
        <f>IF(AV196="","",$W196*AV196)</f>
      </c>
      <c r="BP196" s="147">
        <f>IF(AW196="","",$W196*AW196)</f>
        <v>0</v>
      </c>
    </row>
    <row r="197" ht="17.25" customHeight="1">
      <c r="A197" t="s" s="153">
        <v>457</v>
      </c>
      <c r="B197" t="s" s="126">
        <v>458</v>
      </c>
      <c r="C197" s="372"/>
      <c r="D197" t="s" s="126">
        <v>452</v>
      </c>
      <c r="E197" s="271">
        <v>4</v>
      </c>
      <c r="F197" s="365">
        <v>90</v>
      </c>
      <c r="G197" s="131">
        <v>0</v>
      </c>
      <c r="H197" s="132">
        <v>0</v>
      </c>
      <c r="I197" s="133">
        <v>0</v>
      </c>
      <c r="J197" s="134">
        <v>0</v>
      </c>
      <c r="K197" s="135">
        <v>0</v>
      </c>
      <c r="L197" s="136">
        <v>0</v>
      </c>
      <c r="M197" s="137">
        <v>0</v>
      </c>
      <c r="N197" s="138">
        <v>0</v>
      </c>
      <c r="O197" s="139">
        <v>0</v>
      </c>
      <c r="P197" s="217">
        <v>0</v>
      </c>
      <c r="Q197" s="141">
        <v>0</v>
      </c>
      <c r="R197" s="327">
        <v>0</v>
      </c>
      <c r="S197" s="142">
        <v>0</v>
      </c>
      <c r="T197" s="328">
        <v>0</v>
      </c>
      <c r="U197" s="47">
        <f>SUM(G197:T197)*F197</f>
        <v>0</v>
      </c>
      <c r="V197" s="48">
        <f>SUM(G197:T197)*E197</f>
        <v>0</v>
      </c>
      <c r="W197" s="145">
        <f>SUM(G197:T197)</f>
        <v>0</v>
      </c>
      <c r="X197" s="146"/>
      <c r="Y197" s="146"/>
      <c r="Z197" s="146"/>
      <c r="AA197" s="145">
        <f>$W197*4</f>
        <v>0</v>
      </c>
      <c r="AB197" s="146"/>
      <c r="AC197" s="146"/>
      <c r="AD197" s="146"/>
      <c r="AE197" s="219"/>
      <c r="AF197" s="146"/>
      <c r="AG197" s="146"/>
      <c r="AH197" s="146"/>
      <c r="AI197" s="146"/>
      <c r="AJ197" s="147">
        <v>4</v>
      </c>
      <c r="AK197" s="146"/>
      <c r="AL197" s="146"/>
      <c r="AM197" s="146"/>
      <c r="AN197" s="146"/>
      <c r="AO197" s="146"/>
      <c r="AP197" s="146"/>
      <c r="AQ197" s="146"/>
      <c r="AR197" s="146"/>
      <c r="AS197" s="146"/>
      <c r="AT197" s="146"/>
      <c r="AU197" s="146"/>
      <c r="AV197" s="146"/>
      <c r="AW197" s="146"/>
      <c r="AX197" s="121"/>
      <c r="AY197" t="s" s="148">
        <f>IF(AF197="","",$W197*AF197)</f>
      </c>
      <c r="AZ197" t="s" s="148">
        <f>IF(AG197="","",$W197*AG197)</f>
      </c>
      <c r="BA197" t="s" s="148">
        <f>IF(AH197="","",$W197*AH197)</f>
      </c>
      <c r="BB197" t="s" s="148">
        <f>IF(AI197="","",$W197*AI197)</f>
      </c>
      <c r="BC197" s="147">
        <f>IF(AJ197="","",$W197*AJ197)</f>
        <v>0</v>
      </c>
      <c r="BD197" t="s" s="148">
        <f>IF(AK197="","",$W197*AK197)</f>
      </c>
      <c r="BE197" t="s" s="148">
        <f>IF(AL197="","",$W197*AL197)</f>
      </c>
      <c r="BF197" t="s" s="148">
        <f>IF(AM197="","",$W197*AM197)</f>
      </c>
      <c r="BG197" t="s" s="148">
        <f>IF(AN197="","",$W197*AN197)</f>
      </c>
      <c r="BH197" t="s" s="148">
        <f>IF(AO197="","",$W197*AO197)</f>
      </c>
      <c r="BI197" t="s" s="148">
        <f>IF(AP197="","",$W197*AP197)</f>
      </c>
      <c r="BJ197" t="s" s="148">
        <f>IF(AQ197="","",$W197*AQ197)</f>
      </c>
      <c r="BK197" t="s" s="148">
        <f>IF(AR197="","",$W197*AR197)</f>
      </c>
      <c r="BL197" t="s" s="148">
        <f>IF(AS197="","",$W197*AS197)</f>
      </c>
      <c r="BM197" t="s" s="148">
        <f>IF(AT197="","",$W197*AT197)</f>
      </c>
      <c r="BN197" t="s" s="148">
        <f>IF(AU197="","",$W197*AU197)</f>
      </c>
      <c r="BO197" t="s" s="148">
        <f>IF(AV197="","",$W197*AV197)</f>
      </c>
      <c r="BP197" t="s" s="148">
        <f>IF(AW197="","",$W197*AW197)</f>
      </c>
    </row>
    <row r="198" ht="15.75" customHeight="1">
      <c r="A198" t="s" s="156">
        <v>459</v>
      </c>
      <c r="B198" t="s" s="157">
        <v>66</v>
      </c>
      <c r="C198" s="373"/>
      <c r="D198" t="s" s="157">
        <v>452</v>
      </c>
      <c r="E198" s="368">
        <v>4</v>
      </c>
      <c r="F198" s="369">
        <v>110</v>
      </c>
      <c r="G198" s="162">
        <v>0</v>
      </c>
      <c r="H198" s="163">
        <v>0</v>
      </c>
      <c r="I198" s="164">
        <v>0</v>
      </c>
      <c r="J198" s="165">
        <v>0</v>
      </c>
      <c r="K198" s="166">
        <v>0</v>
      </c>
      <c r="L198" s="167">
        <v>0</v>
      </c>
      <c r="M198" s="168">
        <v>0</v>
      </c>
      <c r="N198" s="169">
        <v>0</v>
      </c>
      <c r="O198" s="170">
        <v>0</v>
      </c>
      <c r="P198" s="272">
        <v>0</v>
      </c>
      <c r="Q198" s="172">
        <v>0</v>
      </c>
      <c r="R198" s="336">
        <v>0</v>
      </c>
      <c r="S198" s="173">
        <v>0</v>
      </c>
      <c r="T198" s="337">
        <v>0</v>
      </c>
      <c r="U198" s="338">
        <f>SUM(G198:T198)*F198</f>
        <v>0</v>
      </c>
      <c r="V198" s="339">
        <f>SUM(G198:T198)*E198</f>
        <v>0</v>
      </c>
      <c r="W198" s="176">
        <f>SUM(G198:T198)</f>
        <v>0</v>
      </c>
      <c r="X198" s="177"/>
      <c r="Y198" s="177"/>
      <c r="Z198" s="177"/>
      <c r="AA198" s="177"/>
      <c r="AB198" s="176">
        <f>$W198*4</f>
        <v>0</v>
      </c>
      <c r="AC198" s="177"/>
      <c r="AD198" s="177"/>
      <c r="AE198" s="219"/>
      <c r="AF198" s="146"/>
      <c r="AG198" s="146"/>
      <c r="AH198" s="146"/>
      <c r="AI198" s="147">
        <v>4</v>
      </c>
      <c r="AJ198" s="146"/>
      <c r="AK198" s="146"/>
      <c r="AL198" s="146"/>
      <c r="AM198" s="146"/>
      <c r="AN198" s="146"/>
      <c r="AO198" s="146"/>
      <c r="AP198" s="146"/>
      <c r="AQ198" s="146"/>
      <c r="AR198" s="146"/>
      <c r="AS198" s="146"/>
      <c r="AT198" s="146"/>
      <c r="AU198" s="146"/>
      <c r="AV198" s="146"/>
      <c r="AW198" s="146"/>
      <c r="AX198" s="121"/>
      <c r="AY198" t="s" s="148">
        <f>IF(AF198="","",$W198*AF198)</f>
      </c>
      <c r="AZ198" t="s" s="148">
        <f>IF(AG198="","",$W198*AG198)</f>
      </c>
      <c r="BA198" t="s" s="148">
        <f>IF(AH198="","",$W198*AH198)</f>
      </c>
      <c r="BB198" s="147">
        <f>IF(AI198="","",$W198*AI198)</f>
        <v>0</v>
      </c>
      <c r="BC198" t="s" s="148">
        <f>IF(AJ198="","",$W198*AJ198)</f>
      </c>
      <c r="BD198" t="s" s="148">
        <f>IF(AK198="","",$W198*AK198)</f>
      </c>
      <c r="BE198" t="s" s="148">
        <f>IF(AL198="","",$W198*AL198)</f>
      </c>
      <c r="BF198" t="s" s="148">
        <f>IF(AM198="","",$W198*AM198)</f>
      </c>
      <c r="BG198" t="s" s="148">
        <f>IF(AN198="","",$W198*AN198)</f>
      </c>
      <c r="BH198" t="s" s="148">
        <f>IF(AO198="","",$W198*AO198)</f>
      </c>
      <c r="BI198" t="s" s="148">
        <f>IF(AP198="","",$W198*AP198)</f>
      </c>
      <c r="BJ198" t="s" s="148">
        <f>IF(AQ198="","",$W198*AQ198)</f>
      </c>
      <c r="BK198" t="s" s="148">
        <f>IF(AR198="","",$W198*AR198)</f>
      </c>
      <c r="BL198" t="s" s="148">
        <f>IF(AS198="","",$W198*AS198)</f>
      </c>
      <c r="BM198" t="s" s="148">
        <f>IF(AT198="","",$W198*AT198)</f>
      </c>
      <c r="BN198" t="s" s="148">
        <f>IF(AU198="","",$W198*AU198)</f>
      </c>
      <c r="BO198" t="s" s="148">
        <f>IF(AV198="","",$W198*AV198)</f>
      </c>
      <c r="BP198" t="s" s="148">
        <f>IF(AW198="","",$W198*AW198)</f>
      </c>
    </row>
    <row r="199" ht="28.2" customHeight="1">
      <c r="A199" t="s" s="375">
        <v>460</v>
      </c>
      <c r="B199" t="s" s="102">
        <v>75</v>
      </c>
      <c r="C199" t="s" s="179">
        <v>76</v>
      </c>
      <c r="D199" t="s" s="318">
        <v>77</v>
      </c>
      <c r="E199" t="s" s="319">
        <v>78</v>
      </c>
      <c r="F199" t="s" s="179">
        <v>189</v>
      </c>
      <c r="G199" t="s" s="180">
        <v>80</v>
      </c>
      <c r="H199" t="s" s="181">
        <v>81</v>
      </c>
      <c r="I199" t="s" s="182">
        <v>82</v>
      </c>
      <c r="J199" t="s" s="183">
        <v>83</v>
      </c>
      <c r="K199" t="s" s="184">
        <v>84</v>
      </c>
      <c r="L199" t="s" s="185">
        <v>85</v>
      </c>
      <c r="M199" t="s" s="186">
        <v>86</v>
      </c>
      <c r="N199" t="s" s="187">
        <v>87</v>
      </c>
      <c r="O199" t="s" s="188">
        <v>88</v>
      </c>
      <c r="P199" t="s" s="189">
        <v>89</v>
      </c>
      <c r="Q199" t="s" s="190">
        <v>90</v>
      </c>
      <c r="R199" t="s" s="343">
        <v>222</v>
      </c>
      <c r="S199" t="s" s="191">
        <v>91</v>
      </c>
      <c r="T199" t="s" s="107">
        <v>223</v>
      </c>
      <c r="U199" t="s" s="318">
        <v>92</v>
      </c>
      <c r="V199" t="s" s="323">
        <v>12</v>
      </c>
      <c r="W199" t="s" s="318">
        <v>93</v>
      </c>
      <c r="X199" t="s" s="82">
        <v>190</v>
      </c>
      <c r="Y199" t="s" s="82">
        <v>191</v>
      </c>
      <c r="Z199" t="s" s="82">
        <v>192</v>
      </c>
      <c r="AA199" t="s" s="82">
        <v>193</v>
      </c>
      <c r="AB199" t="s" s="82">
        <v>98</v>
      </c>
      <c r="AC199" t="s" s="82">
        <v>194</v>
      </c>
      <c r="AD199" t="s" s="83">
        <v>195</v>
      </c>
      <c r="AE199" s="360"/>
      <c r="AF199" t="s" s="120">
        <v>101</v>
      </c>
      <c r="AG199" t="s" s="120">
        <v>102</v>
      </c>
      <c r="AH199" t="s" s="120">
        <v>103</v>
      </c>
      <c r="AI199" t="s" s="120">
        <v>104</v>
      </c>
      <c r="AJ199" t="s" s="120">
        <v>105</v>
      </c>
      <c r="AK199" t="s" s="120">
        <v>106</v>
      </c>
      <c r="AL199" t="s" s="120">
        <v>107</v>
      </c>
      <c r="AM199" t="s" s="120">
        <v>108</v>
      </c>
      <c r="AN199" t="s" s="120">
        <v>224</v>
      </c>
      <c r="AO199" t="s" s="120">
        <v>109</v>
      </c>
      <c r="AP199" t="s" s="120">
        <v>225</v>
      </c>
      <c r="AQ199" t="s" s="120">
        <v>226</v>
      </c>
      <c r="AR199" t="s" s="120">
        <v>227</v>
      </c>
      <c r="AS199" t="s" s="120">
        <v>228</v>
      </c>
      <c r="AT199" t="s" s="120">
        <v>229</v>
      </c>
      <c r="AU199" t="s" s="120">
        <v>230</v>
      </c>
      <c r="AV199" t="s" s="120">
        <v>55</v>
      </c>
      <c r="AW199" t="s" s="120">
        <v>58</v>
      </c>
      <c r="AX199" s="121"/>
      <c r="AY199" t="s" s="120">
        <v>101</v>
      </c>
      <c r="AZ199" t="s" s="120">
        <v>102</v>
      </c>
      <c r="BA199" t="s" s="120">
        <v>103</v>
      </c>
      <c r="BB199" t="s" s="120">
        <v>104</v>
      </c>
      <c r="BC199" t="s" s="120">
        <v>105</v>
      </c>
      <c r="BD199" t="s" s="120">
        <v>106</v>
      </c>
      <c r="BE199" t="s" s="120">
        <v>107</v>
      </c>
      <c r="BF199" t="s" s="120">
        <v>108</v>
      </c>
      <c r="BG199" t="s" s="120">
        <v>224</v>
      </c>
      <c r="BH199" t="s" s="120">
        <v>109</v>
      </c>
      <c r="BI199" t="s" s="120">
        <v>225</v>
      </c>
      <c r="BJ199" t="s" s="120">
        <v>226</v>
      </c>
      <c r="BK199" t="s" s="120">
        <v>227</v>
      </c>
      <c r="BL199" t="s" s="120">
        <v>228</v>
      </c>
      <c r="BM199" t="s" s="120">
        <v>229</v>
      </c>
      <c r="BN199" t="s" s="120">
        <v>230</v>
      </c>
      <c r="BO199" t="s" s="120">
        <v>55</v>
      </c>
      <c r="BP199" t="s" s="120">
        <v>58</v>
      </c>
    </row>
    <row r="200" ht="17.25" customHeight="1">
      <c r="A200" t="s" s="153">
        <v>461</v>
      </c>
      <c r="B200" t="s" s="126">
        <v>64</v>
      </c>
      <c r="C200" s="371"/>
      <c r="D200" t="s" s="194">
        <v>462</v>
      </c>
      <c r="E200" s="269">
        <v>6</v>
      </c>
      <c r="F200" s="376">
        <v>82.5</v>
      </c>
      <c r="G200" s="198">
        <v>0</v>
      </c>
      <c r="H200" s="199">
        <v>0</v>
      </c>
      <c r="I200" s="200">
        <v>0</v>
      </c>
      <c r="J200" s="201"/>
      <c r="K200" s="202">
        <v>0</v>
      </c>
      <c r="L200" s="203"/>
      <c r="M200" s="204">
        <v>0</v>
      </c>
      <c r="N200" s="205">
        <v>0</v>
      </c>
      <c r="O200" s="206">
        <v>0</v>
      </c>
      <c r="P200" s="207">
        <v>0</v>
      </c>
      <c r="Q200" s="208">
        <v>0</v>
      </c>
      <c r="R200" s="349">
        <v>0</v>
      </c>
      <c r="S200" s="209">
        <v>0</v>
      </c>
      <c r="T200" s="328">
        <v>0</v>
      </c>
      <c r="U200" s="350">
        <f>SUM(G200:T200)*F200</f>
        <v>0</v>
      </c>
      <c r="V200" s="48">
        <f>SUM(G200:T200)*E200</f>
        <v>0</v>
      </c>
      <c r="W200" s="210">
        <f>SUM(G200:T200)</f>
        <v>0</v>
      </c>
      <c r="X200" s="212"/>
      <c r="Y200" s="212"/>
      <c r="Z200" s="210">
        <f>$W200*6</f>
        <v>0</v>
      </c>
      <c r="AA200" s="212"/>
      <c r="AB200" s="212"/>
      <c r="AC200" s="212"/>
      <c r="AD200" s="212"/>
      <c r="AE200" s="219"/>
      <c r="AF200" s="146"/>
      <c r="AG200" s="147">
        <v>4</v>
      </c>
      <c r="AH200" s="147">
        <v>2</v>
      </c>
      <c r="AI200" s="146"/>
      <c r="AJ200" s="146"/>
      <c r="AK200" s="146"/>
      <c r="AL200" s="146"/>
      <c r="AM200" s="146"/>
      <c r="AN200" s="146"/>
      <c r="AO200" s="146"/>
      <c r="AP200" s="146"/>
      <c r="AQ200" s="146"/>
      <c r="AR200" s="146"/>
      <c r="AS200" s="146"/>
      <c r="AT200" s="146"/>
      <c r="AU200" s="146"/>
      <c r="AV200" s="146"/>
      <c r="AW200" s="146"/>
      <c r="AX200" s="121"/>
      <c r="AY200" t="s" s="148">
        <f>IF(AF200="","",$W200*AF200)</f>
      </c>
      <c r="AZ200" s="147">
        <f>IF(AG200="","",$W200*AG200)</f>
        <v>0</v>
      </c>
      <c r="BA200" s="147">
        <f>IF(AH200="","",$W200*AH200)</f>
        <v>0</v>
      </c>
      <c r="BB200" t="s" s="148">
        <f>IF(AI200="","",$W200*AI200)</f>
      </c>
      <c r="BC200" t="s" s="148">
        <f>IF(AJ200="","",$W200*AJ200)</f>
      </c>
      <c r="BD200" t="s" s="148">
        <f>IF(AK200="","",$W200*AK200)</f>
      </c>
      <c r="BE200" t="s" s="148">
        <f>IF(AL200="","",$W200*AL200)</f>
      </c>
      <c r="BF200" t="s" s="148">
        <f>IF(AM200="","",$W200*AM200)</f>
      </c>
      <c r="BG200" t="s" s="148">
        <f>IF(AN200="","",$W200*AN200)</f>
      </c>
      <c r="BH200" t="s" s="148">
        <f>IF(AO200="","",$W200*AO200)</f>
      </c>
      <c r="BI200" t="s" s="148">
        <f>IF(AP200="","",$W200*AP200)</f>
      </c>
      <c r="BJ200" t="s" s="148">
        <f>IF(AQ200="","",$W200*AQ200)</f>
      </c>
      <c r="BK200" t="s" s="148">
        <f>IF(AR200="","",$W200*AR200)</f>
      </c>
      <c r="BL200" t="s" s="148">
        <f>IF(AS200="","",$W200*AS200)</f>
      </c>
      <c r="BM200" t="s" s="148">
        <f>IF(AT200="","",$W200*AT200)</f>
      </c>
      <c r="BN200" t="s" s="148">
        <f>IF(AU200="","",$W200*AU200)</f>
      </c>
      <c r="BO200" t="s" s="148">
        <f>IF(AV200="","",$W200*AV200)</f>
      </c>
      <c r="BP200" t="s" s="148">
        <f>IF(AW200="","",$W200*AW200)</f>
      </c>
    </row>
    <row r="201" ht="16.5" customHeight="1">
      <c r="A201" t="s" s="153">
        <v>463</v>
      </c>
      <c r="B201" t="s" s="126">
        <v>64</v>
      </c>
      <c r="C201" s="372"/>
      <c r="D201" t="s" s="126">
        <v>462</v>
      </c>
      <c r="E201" s="271">
        <v>6</v>
      </c>
      <c r="F201" s="377">
        <v>82.5</v>
      </c>
      <c r="G201" s="131">
        <v>0</v>
      </c>
      <c r="H201" s="132">
        <v>0</v>
      </c>
      <c r="I201" s="133">
        <v>0</v>
      </c>
      <c r="J201" s="134"/>
      <c r="K201" s="135">
        <v>0</v>
      </c>
      <c r="L201" s="136"/>
      <c r="M201" s="137"/>
      <c r="N201" s="138">
        <v>0</v>
      </c>
      <c r="O201" s="139">
        <v>0</v>
      </c>
      <c r="P201" s="217">
        <v>0</v>
      </c>
      <c r="Q201" s="141">
        <v>0</v>
      </c>
      <c r="R201" s="327">
        <v>0</v>
      </c>
      <c r="S201" s="142">
        <v>0</v>
      </c>
      <c r="T201" s="328">
        <v>0</v>
      </c>
      <c r="U201" s="47">
        <f>SUM(G201:T201)*F201</f>
        <v>0</v>
      </c>
      <c r="V201" s="48">
        <f>SUM(G201:T201)*E201</f>
        <v>0</v>
      </c>
      <c r="W201" s="145">
        <f>SUM(G201:T201)</f>
        <v>0</v>
      </c>
      <c r="X201" s="146"/>
      <c r="Y201" s="146"/>
      <c r="Z201" s="145">
        <f>$W201*6</f>
        <v>0</v>
      </c>
      <c r="AA201" s="146"/>
      <c r="AB201" s="146"/>
      <c r="AC201" s="146"/>
      <c r="AD201" s="146"/>
      <c r="AE201" s="219"/>
      <c r="AF201" s="93">
        <v>1</v>
      </c>
      <c r="AG201" s="147">
        <v>3</v>
      </c>
      <c r="AH201" s="147">
        <v>2</v>
      </c>
      <c r="AI201" s="146"/>
      <c r="AJ201" s="146"/>
      <c r="AK201" s="146"/>
      <c r="AL201" s="146"/>
      <c r="AM201" s="146"/>
      <c r="AN201" s="146"/>
      <c r="AO201" s="146"/>
      <c r="AP201" s="146"/>
      <c r="AQ201" s="146"/>
      <c r="AR201" s="146"/>
      <c r="AS201" s="146"/>
      <c r="AT201" s="146"/>
      <c r="AU201" s="146"/>
      <c r="AV201" s="146"/>
      <c r="AW201" s="147">
        <v>6</v>
      </c>
      <c r="AX201" s="121"/>
      <c r="AY201" s="147">
        <f>IF(AF201="","",$W201*AF201)</f>
        <v>0</v>
      </c>
      <c r="AZ201" s="147">
        <f>IF(AG201="","",$W201*AG201)</f>
        <v>0</v>
      </c>
      <c r="BA201" s="147">
        <f>IF(AH201="","",$W201*AH201)</f>
        <v>0</v>
      </c>
      <c r="BB201" t="s" s="148">
        <f>IF(AI201="","",$W201*AI201)</f>
      </c>
      <c r="BC201" t="s" s="148">
        <f>IF(AJ201="","",$W201*AJ201)</f>
      </c>
      <c r="BD201" t="s" s="148">
        <f>IF(AK201="","",$W201*AK201)</f>
      </c>
      <c r="BE201" t="s" s="148">
        <f>IF(AL201="","",$W201*AL201)</f>
      </c>
      <c r="BF201" t="s" s="148">
        <f>IF(AM201="","",$W201*AM201)</f>
      </c>
      <c r="BG201" t="s" s="148">
        <f>IF(AN201="","",$W201*AN201)</f>
      </c>
      <c r="BH201" t="s" s="148">
        <f>IF(AO201="","",$W201*AO201)</f>
      </c>
      <c r="BI201" t="s" s="148">
        <f>IF(AP201="","",$W201*AP201)</f>
      </c>
      <c r="BJ201" t="s" s="148">
        <f>IF(AQ201="","",$W201*AQ201)</f>
      </c>
      <c r="BK201" t="s" s="148">
        <f>IF(AR201="","",$W201*AR201)</f>
      </c>
      <c r="BL201" t="s" s="148">
        <f>IF(AS201="","",$W201*AS201)</f>
      </c>
      <c r="BM201" t="s" s="148">
        <f>IF(AT201="","",$W201*AT201)</f>
      </c>
      <c r="BN201" t="s" s="148">
        <f>IF(AU201="","",$W201*AU201)</f>
      </c>
      <c r="BO201" t="s" s="148">
        <f>IF(AV201="","",$W201*AV201)</f>
      </c>
      <c r="BP201" s="147">
        <f>IF(AW201="","",$W201*AW201)</f>
        <v>0</v>
      </c>
    </row>
    <row r="202" ht="17.25" customHeight="1">
      <c r="A202" t="s" s="153">
        <v>464</v>
      </c>
      <c r="B202" t="s" s="126">
        <v>64</v>
      </c>
      <c r="C202" s="372"/>
      <c r="D202" t="s" s="126">
        <v>462</v>
      </c>
      <c r="E202" s="271">
        <v>6</v>
      </c>
      <c r="F202" s="377">
        <v>82.5</v>
      </c>
      <c r="G202" s="131">
        <v>0</v>
      </c>
      <c r="H202" s="132">
        <v>0</v>
      </c>
      <c r="I202" s="133">
        <v>0</v>
      </c>
      <c r="J202" s="134"/>
      <c r="K202" s="135">
        <v>0</v>
      </c>
      <c r="L202" s="136"/>
      <c r="M202" s="137">
        <v>0</v>
      </c>
      <c r="N202" s="138">
        <v>0</v>
      </c>
      <c r="O202" s="139">
        <v>0</v>
      </c>
      <c r="P202" s="217">
        <v>0</v>
      </c>
      <c r="Q202" s="141">
        <v>0</v>
      </c>
      <c r="R202" s="327">
        <v>0</v>
      </c>
      <c r="S202" s="142">
        <v>0</v>
      </c>
      <c r="T202" s="328">
        <v>0</v>
      </c>
      <c r="U202" s="47">
        <f>SUM(G202:T202)*F202</f>
        <v>0</v>
      </c>
      <c r="V202" s="48">
        <f>SUM(G202:T202)*E202</f>
        <v>0</v>
      </c>
      <c r="W202" s="145">
        <f>SUM(G202:T202)</f>
        <v>0</v>
      </c>
      <c r="X202" s="146"/>
      <c r="Y202" s="146"/>
      <c r="Z202" s="145">
        <f>$W202*6</f>
        <v>0</v>
      </c>
      <c r="AA202" s="146"/>
      <c r="AB202" s="146"/>
      <c r="AC202" s="146"/>
      <c r="AD202" s="146"/>
      <c r="AE202" s="219"/>
      <c r="AF202" s="93">
        <v>3</v>
      </c>
      <c r="AG202" s="147">
        <v>2</v>
      </c>
      <c r="AH202" s="147">
        <v>1</v>
      </c>
      <c r="AI202" s="146"/>
      <c r="AJ202" s="146"/>
      <c r="AK202" s="146"/>
      <c r="AL202" s="146"/>
      <c r="AM202" s="146"/>
      <c r="AN202" s="146"/>
      <c r="AO202" s="146"/>
      <c r="AP202" s="146"/>
      <c r="AQ202" s="146"/>
      <c r="AR202" s="146"/>
      <c r="AS202" s="146"/>
      <c r="AT202" s="146"/>
      <c r="AU202" s="146"/>
      <c r="AV202" s="146"/>
      <c r="AW202" s="147">
        <v>6</v>
      </c>
      <c r="AX202" s="121"/>
      <c r="AY202" s="147">
        <f>IF(AF202="","",$W202*AF202)</f>
        <v>0</v>
      </c>
      <c r="AZ202" s="147">
        <f>IF(AG202="","",$W202*AG202)</f>
        <v>0</v>
      </c>
      <c r="BA202" s="147">
        <f>IF(AH202="","",$W202*AH202)</f>
        <v>0</v>
      </c>
      <c r="BB202" t="s" s="148">
        <f>IF(AI202="","",$W202*AI202)</f>
      </c>
      <c r="BC202" t="s" s="148">
        <f>IF(AJ202="","",$W202*AJ202)</f>
      </c>
      <c r="BD202" t="s" s="148">
        <f>IF(AK202="","",$W202*AK202)</f>
      </c>
      <c r="BE202" t="s" s="148">
        <f>IF(AL202="","",$W202*AL202)</f>
      </c>
      <c r="BF202" t="s" s="148">
        <f>IF(AM202="","",$W202*AM202)</f>
      </c>
      <c r="BG202" t="s" s="148">
        <f>IF(AN202="","",$W202*AN202)</f>
      </c>
      <c r="BH202" t="s" s="148">
        <f>IF(AO202="","",$W202*AO202)</f>
      </c>
      <c r="BI202" t="s" s="148">
        <f>IF(AP202="","",$W202*AP202)</f>
      </c>
      <c r="BJ202" t="s" s="148">
        <f>IF(AQ202="","",$W202*AQ202)</f>
      </c>
      <c r="BK202" t="s" s="148">
        <f>IF(AR202="","",$W202*AR202)</f>
      </c>
      <c r="BL202" t="s" s="148">
        <f>IF(AS202="","",$W202*AS202)</f>
      </c>
      <c r="BM202" t="s" s="148">
        <f>IF(AT202="","",$W202*AT202)</f>
      </c>
      <c r="BN202" t="s" s="148">
        <f>IF(AU202="","",$W202*AU202)</f>
      </c>
      <c r="BO202" t="s" s="148">
        <f>IF(AV202="","",$W202*AV202)</f>
      </c>
      <c r="BP202" s="147">
        <f>IF(AW202="","",$W202*AW202)</f>
        <v>0</v>
      </c>
    </row>
    <row r="203" ht="17.25" customHeight="1">
      <c r="A203" t="s" s="153">
        <v>465</v>
      </c>
      <c r="B203" t="s" s="126">
        <v>64</v>
      </c>
      <c r="C203" s="372"/>
      <c r="D203" t="s" s="126">
        <v>462</v>
      </c>
      <c r="E203" s="271">
        <v>26</v>
      </c>
      <c r="F203" s="377">
        <v>170</v>
      </c>
      <c r="G203" s="131">
        <v>0</v>
      </c>
      <c r="H203" s="132">
        <v>0</v>
      </c>
      <c r="I203" s="133">
        <v>0</v>
      </c>
      <c r="J203" s="134">
        <v>0</v>
      </c>
      <c r="K203" s="135">
        <v>0</v>
      </c>
      <c r="L203" s="136">
        <v>0</v>
      </c>
      <c r="M203" s="137">
        <v>0</v>
      </c>
      <c r="N203" s="138">
        <v>0</v>
      </c>
      <c r="O203" s="139">
        <v>0</v>
      </c>
      <c r="P203" s="217">
        <v>0</v>
      </c>
      <c r="Q203" s="141">
        <v>0</v>
      </c>
      <c r="R203" s="327">
        <v>0</v>
      </c>
      <c r="S203" s="142">
        <v>0</v>
      </c>
      <c r="T203" s="328">
        <v>0</v>
      </c>
      <c r="U203" s="47">
        <f>SUM(G203:T203)*F203</f>
        <v>0</v>
      </c>
      <c r="V203" s="48">
        <f>SUM(G203:T203)*E203</f>
        <v>0</v>
      </c>
      <c r="W203" s="145">
        <f>SUM(G203:T203)</f>
        <v>0</v>
      </c>
      <c r="X203" s="146"/>
      <c r="Y203" s="146"/>
      <c r="Z203" s="145">
        <f>$W203*26</f>
        <v>0</v>
      </c>
      <c r="AA203" s="146"/>
      <c r="AB203" s="146"/>
      <c r="AC203" s="146"/>
      <c r="AD203" s="146"/>
      <c r="AE203" s="219"/>
      <c r="AF203" s="93">
        <v>26</v>
      </c>
      <c r="AG203" s="146"/>
      <c r="AH203" s="146"/>
      <c r="AI203" s="146"/>
      <c r="AJ203" s="146"/>
      <c r="AK203" s="146"/>
      <c r="AL203" s="146"/>
      <c r="AM203" s="146"/>
      <c r="AN203" s="146"/>
      <c r="AO203" s="146"/>
      <c r="AP203" s="146"/>
      <c r="AQ203" s="146"/>
      <c r="AR203" s="146"/>
      <c r="AS203" s="146"/>
      <c r="AT203" s="146"/>
      <c r="AU203" s="146"/>
      <c r="AV203" s="146"/>
      <c r="AW203" s="146"/>
      <c r="AX203" s="121"/>
      <c r="AY203" s="147">
        <f>IF(AF203="","",$W203*AF203)</f>
        <v>0</v>
      </c>
      <c r="AZ203" t="s" s="148">
        <f>IF(AG203="","",$W203*AG203)</f>
      </c>
      <c r="BA203" t="s" s="148">
        <f>IF(AH203="","",$W203*AH203)</f>
      </c>
      <c r="BB203" t="s" s="148">
        <f>IF(AI203="","",$W203*AI203)</f>
      </c>
      <c r="BC203" t="s" s="148">
        <f>IF(AJ203="","",$W203*AJ203)</f>
      </c>
      <c r="BD203" t="s" s="148">
        <f>IF(AK203="","",$W203*AK203)</f>
      </c>
      <c r="BE203" t="s" s="148">
        <f>IF(AL203="","",$W203*AL203)</f>
      </c>
      <c r="BF203" t="s" s="148">
        <f>IF(AM203="","",$W203*AM203)</f>
      </c>
      <c r="BG203" t="s" s="148">
        <f>IF(AN203="","",$W203*AN203)</f>
      </c>
      <c r="BH203" t="s" s="148">
        <f>IF(AO203="","",$W203*AO203)</f>
      </c>
      <c r="BI203" t="s" s="148">
        <f>IF(AP203="","",$W203*AP203)</f>
      </c>
      <c r="BJ203" t="s" s="148">
        <f>IF(AQ203="","",$W203*AQ203)</f>
      </c>
      <c r="BK203" t="s" s="148">
        <f>IF(AR203="","",$W203*AR203)</f>
      </c>
      <c r="BL203" t="s" s="148">
        <f>IF(AS203="","",$W203*AS203)</f>
      </c>
      <c r="BM203" t="s" s="148">
        <f>IF(AT203="","",$W203*AT203)</f>
      </c>
      <c r="BN203" t="s" s="148">
        <f>IF(AU203="","",$W203*AU203)</f>
      </c>
      <c r="BO203" t="s" s="148">
        <f>IF(AV203="","",$W203*AV203)</f>
      </c>
      <c r="BP203" t="s" s="148">
        <f>IF(AW203="","",$W203*AW203)</f>
      </c>
    </row>
    <row r="204" ht="17.25" customHeight="1">
      <c r="A204" t="s" s="153">
        <v>466</v>
      </c>
      <c r="B204" t="s" s="126">
        <v>65</v>
      </c>
      <c r="C204" s="372"/>
      <c r="D204" t="s" s="126">
        <v>462</v>
      </c>
      <c r="E204" s="271">
        <v>10</v>
      </c>
      <c r="F204" s="377">
        <v>180</v>
      </c>
      <c r="G204" s="131">
        <v>0</v>
      </c>
      <c r="H204" s="132">
        <v>0</v>
      </c>
      <c r="I204" s="133">
        <v>0</v>
      </c>
      <c r="J204" s="134">
        <v>0</v>
      </c>
      <c r="K204" s="135">
        <v>0</v>
      </c>
      <c r="L204" s="136">
        <v>0</v>
      </c>
      <c r="M204" s="137">
        <v>0</v>
      </c>
      <c r="N204" s="138">
        <v>0</v>
      </c>
      <c r="O204" s="139">
        <v>0</v>
      </c>
      <c r="P204" s="217">
        <v>0</v>
      </c>
      <c r="Q204" s="141">
        <v>0</v>
      </c>
      <c r="R204" s="327">
        <v>0</v>
      </c>
      <c r="S204" s="142">
        <v>0</v>
      </c>
      <c r="T204" s="328">
        <v>0</v>
      </c>
      <c r="U204" s="47">
        <f>SUM(G204:T204)*F204</f>
        <v>0</v>
      </c>
      <c r="V204" s="48">
        <f>SUM(G204:T204)*E204</f>
        <v>0</v>
      </c>
      <c r="W204" s="145">
        <f>SUM(G204:T204)</f>
        <v>0</v>
      </c>
      <c r="X204" s="146"/>
      <c r="Y204" s="146"/>
      <c r="Z204" s="146"/>
      <c r="AA204" s="145">
        <f>$W204*10</f>
        <v>0</v>
      </c>
      <c r="AB204" s="146"/>
      <c r="AC204" s="146"/>
      <c r="AD204" s="146"/>
      <c r="AE204" s="219"/>
      <c r="AF204" s="146"/>
      <c r="AG204" s="146"/>
      <c r="AH204" s="147">
        <v>10</v>
      </c>
      <c r="AI204" s="146"/>
      <c r="AJ204" s="146"/>
      <c r="AK204" s="146"/>
      <c r="AL204" s="146"/>
      <c r="AM204" s="146"/>
      <c r="AN204" s="146"/>
      <c r="AO204" s="146"/>
      <c r="AP204" s="146"/>
      <c r="AQ204" s="146"/>
      <c r="AR204" s="146"/>
      <c r="AS204" s="146"/>
      <c r="AT204" s="146"/>
      <c r="AU204" s="146"/>
      <c r="AV204" s="146"/>
      <c r="AW204" s="147">
        <v>10</v>
      </c>
      <c r="AX204" s="121"/>
      <c r="AY204" t="s" s="148">
        <f>IF(AF204="","",$W204*AF204)</f>
      </c>
      <c r="AZ204" t="s" s="148">
        <f>IF(AG204="","",$W204*AG204)</f>
      </c>
      <c r="BA204" s="147">
        <f>IF(AH204="","",$W204*AH204)</f>
        <v>0</v>
      </c>
      <c r="BB204" t="s" s="148">
        <f>IF(AI204="","",$W204*AI204)</f>
      </c>
      <c r="BC204" t="s" s="148">
        <f>IF(AJ204="","",$W204*AJ204)</f>
      </c>
      <c r="BD204" t="s" s="148">
        <f>IF(AK204="","",$W204*AK204)</f>
      </c>
      <c r="BE204" t="s" s="148">
        <f>IF(AL204="","",$W204*AL204)</f>
      </c>
      <c r="BF204" t="s" s="148">
        <f>IF(AM204="","",$W204*AM204)</f>
      </c>
      <c r="BG204" t="s" s="148">
        <f>IF(AN204="","",$W204*AN204)</f>
      </c>
      <c r="BH204" t="s" s="148">
        <f>IF(AO204="","",$W204*AO204)</f>
      </c>
      <c r="BI204" t="s" s="148">
        <f>IF(AP204="","",$W204*AP204)</f>
      </c>
      <c r="BJ204" t="s" s="148">
        <f>IF(AQ204="","",$W204*AQ204)</f>
      </c>
      <c r="BK204" t="s" s="148">
        <f>IF(AR204="","",$W204*AR204)</f>
      </c>
      <c r="BL204" t="s" s="148">
        <f>IF(AS204="","",$W204*AS204)</f>
      </c>
      <c r="BM204" t="s" s="148">
        <f>IF(AT204="","",$W204*AT204)</f>
      </c>
      <c r="BN204" t="s" s="148">
        <f>IF(AU204="","",$W204*AU204)</f>
      </c>
      <c r="BO204" t="s" s="148">
        <f>IF(AV204="","",$W204*AV204)</f>
      </c>
      <c r="BP204" s="147">
        <f>IF(AW204="","",$W204*AW204)</f>
        <v>0</v>
      </c>
    </row>
    <row r="205" ht="19.5" customHeight="1">
      <c r="A205" t="s" s="153">
        <v>467</v>
      </c>
      <c r="B205" t="s" s="126">
        <v>65</v>
      </c>
      <c r="C205" s="372"/>
      <c r="D205" t="s" s="126">
        <v>462</v>
      </c>
      <c r="E205" s="271">
        <v>10</v>
      </c>
      <c r="F205" s="378">
        <v>180</v>
      </c>
      <c r="G205" s="162">
        <v>0</v>
      </c>
      <c r="H205" s="163">
        <v>0</v>
      </c>
      <c r="I205" s="164">
        <v>0</v>
      </c>
      <c r="J205" s="165">
        <v>0</v>
      </c>
      <c r="K205" s="166">
        <v>0</v>
      </c>
      <c r="L205" s="167">
        <v>0</v>
      </c>
      <c r="M205" s="168">
        <v>0</v>
      </c>
      <c r="N205" s="169">
        <v>0</v>
      </c>
      <c r="O205" s="170">
        <v>0</v>
      </c>
      <c r="P205" s="272">
        <v>0</v>
      </c>
      <c r="Q205" s="172">
        <v>0</v>
      </c>
      <c r="R205" s="336">
        <v>0</v>
      </c>
      <c r="S205" s="173">
        <v>0</v>
      </c>
      <c r="T205" s="337">
        <v>0</v>
      </c>
      <c r="U205" s="338">
        <f>SUM(G205:T205)*F205</f>
        <v>0</v>
      </c>
      <c r="V205" s="339">
        <f>SUM(G205:T205)*E205</f>
        <v>0</v>
      </c>
      <c r="W205" s="176">
        <f>SUM(G205:T205)</f>
        <v>0</v>
      </c>
      <c r="X205" s="177"/>
      <c r="Y205" s="177"/>
      <c r="Z205" s="177"/>
      <c r="AA205" s="176">
        <f>$W205*10</f>
        <v>0</v>
      </c>
      <c r="AB205" s="177"/>
      <c r="AC205" s="177"/>
      <c r="AD205" s="177"/>
      <c r="AE205" s="219"/>
      <c r="AF205" s="146"/>
      <c r="AG205" s="147">
        <v>3</v>
      </c>
      <c r="AH205" s="147">
        <v>7</v>
      </c>
      <c r="AI205" s="146"/>
      <c r="AJ205" s="146"/>
      <c r="AK205" s="146"/>
      <c r="AL205" s="146"/>
      <c r="AM205" s="146"/>
      <c r="AN205" s="146"/>
      <c r="AO205" s="146"/>
      <c r="AP205" s="146"/>
      <c r="AQ205" s="146"/>
      <c r="AR205" s="146"/>
      <c r="AS205" s="146"/>
      <c r="AT205" s="146"/>
      <c r="AU205" s="146"/>
      <c r="AV205" s="146"/>
      <c r="AW205" s="147">
        <v>10</v>
      </c>
      <c r="AX205" s="121"/>
      <c r="AY205" t="s" s="148">
        <f>IF(AF205="","",$W205*AF205)</f>
      </c>
      <c r="AZ205" s="147">
        <f>IF(AG205="","",$W205*AG205)</f>
        <v>0</v>
      </c>
      <c r="BA205" s="147">
        <f>IF(AH205="","",$W205*AH205)</f>
        <v>0</v>
      </c>
      <c r="BB205" t="s" s="148">
        <f>IF(AI205="","",$W205*AI205)</f>
      </c>
      <c r="BC205" t="s" s="148">
        <f>IF(AJ205="","",$W205*AJ205)</f>
      </c>
      <c r="BD205" t="s" s="148">
        <f>IF(AK205="","",$W205*AK205)</f>
      </c>
      <c r="BE205" t="s" s="148">
        <f>IF(AL205="","",$W205*AL205)</f>
      </c>
      <c r="BF205" t="s" s="148">
        <f>IF(AM205="","",$W205*AM205)</f>
      </c>
      <c r="BG205" t="s" s="148">
        <f>IF(AN205="","",$W205*AN205)</f>
      </c>
      <c r="BH205" t="s" s="148">
        <f>IF(AO205="","",$W205*AO205)</f>
      </c>
      <c r="BI205" t="s" s="148">
        <f>IF(AP205="","",$W205*AP205)</f>
      </c>
      <c r="BJ205" t="s" s="148">
        <f>IF(AQ205="","",$W205*AQ205)</f>
      </c>
      <c r="BK205" t="s" s="148">
        <f>IF(AR205="","",$W205*AR205)</f>
      </c>
      <c r="BL205" t="s" s="148">
        <f>IF(AS205="","",$W205*AS205)</f>
      </c>
      <c r="BM205" t="s" s="148">
        <f>IF(AT205="","",$W205*AT205)</f>
      </c>
      <c r="BN205" t="s" s="148">
        <f>IF(AU205="","",$W205*AU205)</f>
      </c>
      <c r="BO205" t="s" s="148">
        <f>IF(AV205="","",$W205*AV205)</f>
      </c>
      <c r="BP205" s="147">
        <f>IF(AW205="","",$W205*AW205)</f>
        <v>0</v>
      </c>
    </row>
    <row r="206" ht="13.8" customHeight="1">
      <c r="A206" s="63"/>
      <c r="B206" s="63"/>
      <c r="C206" s="63"/>
      <c r="D206" s="63"/>
      <c r="E206" s="273"/>
      <c r="F206" t="s" s="379">
        <v>69</v>
      </c>
      <c r="G206" s="275">
        <f>SUM(G3:G205)</f>
        <v>10</v>
      </c>
      <c r="H206" s="275">
        <f>SUM(H3:H205)</f>
        <v>2</v>
      </c>
      <c r="I206" s="275">
        <f>SUM(I3:I205)</f>
        <v>0</v>
      </c>
      <c r="J206" s="275">
        <f>SUM(J3:J205)</f>
        <v>23</v>
      </c>
      <c r="K206" s="275">
        <f>SUM(K3:K205)</f>
        <v>15</v>
      </c>
      <c r="L206" s="275">
        <f>SUM(L3:L205)</f>
        <v>13</v>
      </c>
      <c r="M206" s="275">
        <f>SUM(M3:M205)</f>
        <v>17</v>
      </c>
      <c r="N206" s="275">
        <f>SUM(N3:N205)</f>
        <v>2</v>
      </c>
      <c r="O206" s="275">
        <f>SUM(O3:O205)</f>
        <v>14</v>
      </c>
      <c r="P206" s="275">
        <f>SUM(P3:P205)</f>
        <v>11</v>
      </c>
      <c r="Q206" s="275">
        <f>SUM(Q3:Q205)</f>
        <v>3</v>
      </c>
      <c r="R206" s="275">
        <f>SUM(R3:R205)</f>
        <v>2</v>
      </c>
      <c r="S206" s="275">
        <f>SUM(S3:S205)</f>
        <v>3</v>
      </c>
      <c r="T206" s="275">
        <f>SUM(T3:T205)</f>
        <v>0</v>
      </c>
      <c r="U206" s="380">
        <f>SUM(U3:U205)</f>
        <v>13260</v>
      </c>
      <c r="V206" s="381">
        <f>SUM(V3:V205)</f>
        <v>1122</v>
      </c>
      <c r="W206" s="382">
        <f>SUM(W3:W205)</f>
        <v>115</v>
      </c>
      <c r="X206" s="383">
        <f>SUM(X3:X205)</f>
        <v>0</v>
      </c>
      <c r="Y206" s="382">
        <f>SUM(Y3:Y205)</f>
        <v>120</v>
      </c>
      <c r="Z206" s="382">
        <f>SUM(Z3:Z205)</f>
        <v>370</v>
      </c>
      <c r="AA206" s="383">
        <f>SUM(AA3:AA205)</f>
        <v>474</v>
      </c>
      <c r="AB206" s="383">
        <f>SUM(AB3:AB205)</f>
        <v>136</v>
      </c>
      <c r="AC206" s="383">
        <f>SUM(AC3:AC205)</f>
        <v>18</v>
      </c>
      <c r="AD206" s="384">
        <f>SUM(AD3:AD205)</f>
        <v>2</v>
      </c>
      <c r="AE206" s="303"/>
      <c r="AF206" s="63"/>
      <c r="AG206" s="281"/>
      <c r="AH206" s="281"/>
      <c r="AI206" s="281"/>
      <c r="AJ206" s="281"/>
      <c r="AK206" s="281"/>
      <c r="AL206" s="281"/>
      <c r="AM206" s="281"/>
      <c r="AN206" s="281"/>
      <c r="AO206" s="281"/>
      <c r="AP206" s="281"/>
      <c r="AQ206" s="281"/>
      <c r="AR206" s="281"/>
      <c r="AS206" s="281"/>
      <c r="AT206" s="281"/>
      <c r="AU206" s="281"/>
      <c r="AV206" s="281"/>
      <c r="AW206" s="281"/>
      <c r="AX206" s="282"/>
      <c r="AY206" s="147">
        <f>SUM(AY3:AY205)</f>
        <v>209</v>
      </c>
      <c r="AZ206" s="147">
        <f>SUM(AZ3:AZ205)</f>
        <v>339</v>
      </c>
      <c r="BA206" s="147">
        <f>SUM(BA3:BA205)</f>
        <v>302</v>
      </c>
      <c r="BB206" s="147">
        <f>SUM(BB3:BB205)</f>
        <v>100</v>
      </c>
      <c r="BC206" s="147">
        <f>SUM(BC3:BC205)</f>
        <v>36</v>
      </c>
      <c r="BD206" s="147">
        <f>SUM(BD3:BD205)</f>
        <v>9</v>
      </c>
      <c r="BE206" s="147">
        <f>SUM(BE3:BE205)</f>
        <v>12</v>
      </c>
      <c r="BF206" s="147">
        <f>SUM(BF3:BF205)</f>
        <v>3</v>
      </c>
      <c r="BG206" s="147">
        <f>SUM(BG3:BG205)</f>
        <v>0</v>
      </c>
      <c r="BH206" s="147">
        <f>SUM(BH3:BH205)</f>
        <v>0</v>
      </c>
      <c r="BI206" s="147">
        <f>SUM(BI3:BI205)</f>
        <v>0</v>
      </c>
      <c r="BJ206" s="147">
        <f>SUM(BJ3:BJ205)</f>
        <v>0</v>
      </c>
      <c r="BK206" s="147">
        <f>SUM(BK3:BK205)</f>
        <v>0</v>
      </c>
      <c r="BL206" s="147">
        <f>SUM(BL3:BL205)</f>
        <v>0</v>
      </c>
      <c r="BM206" s="147">
        <f>SUM(BM3:BM205)</f>
        <v>0</v>
      </c>
      <c r="BN206" s="147">
        <f>SUM(BN3:BN205)</f>
        <v>0</v>
      </c>
      <c r="BO206" s="147">
        <f>SUM(BO3:BO205)</f>
        <v>0</v>
      </c>
      <c r="BP206" s="147">
        <f>SUM(BP3:BP205)</f>
        <v>1276</v>
      </c>
    </row>
    <row r="207" ht="13.8" customHeight="1">
      <c r="A207" s="71"/>
      <c r="B207" s="71"/>
      <c r="C207" s="2"/>
      <c r="D207" s="2"/>
      <c r="E207" s="2"/>
      <c r="F207" s="35"/>
      <c r="G207" s="297"/>
      <c r="H207" s="297"/>
      <c r="I207" s="297"/>
      <c r="J207" s="297"/>
      <c r="K207" s="297"/>
      <c r="L207" s="297"/>
      <c r="M207" s="297"/>
      <c r="N207" s="297"/>
      <c r="O207" s="297"/>
      <c r="P207" s="297"/>
      <c r="Q207" s="297"/>
      <c r="R207" s="297"/>
      <c r="S207" s="297"/>
      <c r="T207" s="297"/>
      <c r="U207" s="35"/>
      <c r="V207" s="35"/>
      <c r="W207" s="35"/>
      <c r="X207" s="78"/>
      <c r="Y207" s="78"/>
      <c r="Z207" s="78"/>
      <c r="AA207" s="78"/>
      <c r="AB207" s="78"/>
      <c r="AC207" s="78"/>
      <c r="AD207" s="78"/>
      <c r="AE207" s="287"/>
      <c r="AF207" s="2"/>
      <c r="AG207" s="3"/>
      <c r="AH207" s="3"/>
      <c r="AI207" s="3"/>
      <c r="AJ207" s="3"/>
      <c r="AK207" s="3"/>
      <c r="AL207" s="3"/>
      <c r="AM207" s="3"/>
      <c r="AN207" s="3"/>
      <c r="AO207" s="3"/>
      <c r="AP207" s="3"/>
      <c r="AQ207" s="3"/>
      <c r="AR207" s="3"/>
      <c r="AS207" s="3"/>
      <c r="AT207" s="3"/>
      <c r="AU207" s="3"/>
      <c r="AV207" s="3"/>
      <c r="AW207" s="3"/>
      <c r="AX207" s="3"/>
      <c r="AY207" s="281"/>
      <c r="AZ207" s="281"/>
      <c r="BA207" s="281"/>
      <c r="BB207" s="281"/>
      <c r="BC207" s="281"/>
      <c r="BD207" s="281"/>
      <c r="BE207" s="281"/>
      <c r="BF207" s="281"/>
      <c r="BG207" s="281"/>
      <c r="BH207" s="281"/>
      <c r="BI207" s="281"/>
      <c r="BJ207" s="281"/>
      <c r="BK207" s="281"/>
      <c r="BL207" s="281"/>
      <c r="BM207" s="281"/>
      <c r="BN207" s="281"/>
      <c r="BO207" s="281"/>
      <c r="BP207" s="281"/>
    </row>
    <row r="208" ht="14.4" customHeight="1">
      <c r="A208" t="s" s="385">
        <v>468</v>
      </c>
      <c r="B208" s="386"/>
      <c r="C208" s="290"/>
      <c r="D208" s="2"/>
      <c r="E208" s="2"/>
      <c r="F208" s="80"/>
      <c r="G208" t="s" s="387">
        <v>469</v>
      </c>
      <c r="H208" s="388"/>
      <c r="I208" s="388"/>
      <c r="J208" s="388"/>
      <c r="K208" s="388"/>
      <c r="L208" s="388"/>
      <c r="M208" s="388"/>
      <c r="N208" s="388"/>
      <c r="O208" s="388"/>
      <c r="P208" s="388"/>
      <c r="Q208" s="388"/>
      <c r="R208" s="388"/>
      <c r="S208" s="388"/>
      <c r="T208" s="388"/>
      <c r="U208" s="290"/>
      <c r="V208" s="2"/>
      <c r="W208" s="80"/>
      <c r="X208" t="s" s="387">
        <v>470</v>
      </c>
      <c r="Y208" s="388"/>
      <c r="Z208" s="388"/>
      <c r="AA208" s="388"/>
      <c r="AB208" s="388"/>
      <c r="AC208" s="388"/>
      <c r="AD208" s="388"/>
      <c r="AE208" s="389"/>
      <c r="AF208" s="77"/>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c r="BL208" s="3"/>
      <c r="BM208" s="3"/>
      <c r="BN208" s="3"/>
      <c r="BO208" s="3"/>
      <c r="BP208" s="3"/>
    </row>
    <row r="209" ht="13.8" customHeight="1">
      <c r="A209" s="78"/>
      <c r="B209" s="78"/>
      <c r="C209" s="2"/>
      <c r="D209" s="2"/>
      <c r="E209" s="2"/>
      <c r="F209" s="2"/>
      <c r="G209" s="297"/>
      <c r="H209" s="297"/>
      <c r="I209" s="297"/>
      <c r="J209" s="297"/>
      <c r="K209" s="297"/>
      <c r="L209" s="297"/>
      <c r="M209" s="297"/>
      <c r="N209" s="297"/>
      <c r="O209" s="297"/>
      <c r="P209" s="297"/>
      <c r="Q209" s="297"/>
      <c r="R209" s="297"/>
      <c r="S209" s="297"/>
      <c r="T209" s="297"/>
      <c r="U209" s="71"/>
      <c r="V209" s="2"/>
      <c r="W209" s="2"/>
      <c r="X209" s="78"/>
      <c r="Y209" s="78"/>
      <c r="Z209" s="78"/>
      <c r="AA209" s="78"/>
      <c r="AB209" s="78"/>
      <c r="AC209" s="78"/>
      <c r="AD209" s="78"/>
      <c r="AE209" s="297"/>
      <c r="AF209" s="2"/>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c r="BL209" s="3"/>
      <c r="BM209" s="3"/>
      <c r="BN209" s="3"/>
      <c r="BO209" s="3"/>
      <c r="BP209" s="3"/>
    </row>
    <row r="210" ht="44.25" customHeight="1">
      <c r="A210" t="s" s="307">
        <v>216</v>
      </c>
      <c r="B210" s="390">
        <f>U206</f>
        <v>13260</v>
      </c>
      <c r="C210" s="77"/>
      <c r="D210" s="391"/>
      <c r="E210" s="2"/>
      <c r="F210" s="80"/>
      <c r="G210" t="s" s="180">
        <v>80</v>
      </c>
      <c r="H210" t="s" s="181">
        <v>81</v>
      </c>
      <c r="I210" t="s" s="182">
        <v>82</v>
      </c>
      <c r="J210" t="s" s="183">
        <v>83</v>
      </c>
      <c r="K210" t="s" s="184">
        <v>84</v>
      </c>
      <c r="L210" t="s" s="185">
        <v>85</v>
      </c>
      <c r="M210" t="s" s="186">
        <v>86</v>
      </c>
      <c r="N210" t="s" s="187">
        <v>87</v>
      </c>
      <c r="O210" t="s" s="188">
        <v>88</v>
      </c>
      <c r="P210" t="s" s="189">
        <v>89</v>
      </c>
      <c r="Q210" t="s" s="190">
        <v>90</v>
      </c>
      <c r="R210" t="s" s="343">
        <v>222</v>
      </c>
      <c r="S210" t="s" s="191">
        <v>91</v>
      </c>
      <c r="T210" t="s" s="184">
        <v>223</v>
      </c>
      <c r="U210" t="s" s="302">
        <v>69</v>
      </c>
      <c r="V210" s="77"/>
      <c r="W210" s="89"/>
      <c r="X210" t="s" s="82">
        <v>94</v>
      </c>
      <c r="Y210" t="s" s="82">
        <v>95</v>
      </c>
      <c r="Z210" t="s" s="82">
        <v>96</v>
      </c>
      <c r="AA210" t="s" s="82">
        <v>97</v>
      </c>
      <c r="AB210" t="s" s="82">
        <v>217</v>
      </c>
      <c r="AC210" t="s" s="82">
        <v>99</v>
      </c>
      <c r="AD210" t="s" s="83">
        <v>100</v>
      </c>
      <c r="AE210" t="s" s="84">
        <v>69</v>
      </c>
      <c r="AF210" s="77"/>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c r="BL210" s="3"/>
      <c r="BM210" s="3"/>
      <c r="BN210" s="3"/>
      <c r="BO210" s="3"/>
      <c r="BP210" s="3"/>
    </row>
    <row r="211" ht="13.8" customHeight="1">
      <c r="A211" t="s" s="307">
        <v>218</v>
      </c>
      <c r="B211" s="390">
        <f>B210*1.2</f>
        <v>15912</v>
      </c>
      <c r="C211" s="77"/>
      <c r="D211" s="392"/>
      <c r="E211" s="72"/>
      <c r="F211" s="80"/>
      <c r="G211" s="304">
        <f>SUMPRODUCT($E$3:$E$205,G3:G205)</f>
        <v>140</v>
      </c>
      <c r="H211" s="304">
        <f>SUMPRODUCT($E$3:$E$205,H3:H205)</f>
        <v>15</v>
      </c>
      <c r="I211" s="304">
        <f>SUMPRODUCT($E$3:$E$205,I3:I205)</f>
        <v>0</v>
      </c>
      <c r="J211" s="304">
        <f>SUMPRODUCT($E$3:$E$205,J3:J205)</f>
        <v>142</v>
      </c>
      <c r="K211" s="304">
        <f>SUMPRODUCT($E$3:$E$205,K3:K205)</f>
        <v>170</v>
      </c>
      <c r="L211" s="304">
        <f>SUMPRODUCT($E$3:$E$205,L3:L205)</f>
        <v>125</v>
      </c>
      <c r="M211" s="304">
        <f>SUMPRODUCT($E$3:$E$205,M3:M205)</f>
        <v>153</v>
      </c>
      <c r="N211" s="304">
        <f>SUMPRODUCT($E$3:$E$205,N3:N205)</f>
        <v>15</v>
      </c>
      <c r="O211" s="304">
        <f>SUMPRODUCT($E$3:$E$205,O3:O205)</f>
        <v>120</v>
      </c>
      <c r="P211" s="304">
        <f>SUMPRODUCT($E$3:$E$205,P3:P205)</f>
        <v>106</v>
      </c>
      <c r="Q211" s="304">
        <f>SUMPRODUCT($E$3:$E$205,Q3:Q205)</f>
        <v>15</v>
      </c>
      <c r="R211" s="304">
        <f>SUMPRODUCT($E$3:$E$205,R3:R205)</f>
        <v>60</v>
      </c>
      <c r="S211" s="304">
        <f>SUMPRODUCT($E$3:$E$205,S3:S205)</f>
        <v>61</v>
      </c>
      <c r="T211" s="304">
        <f>SUMPRODUCT($E$3:$E$205,T3:T205)</f>
        <v>0</v>
      </c>
      <c r="U211" s="306">
        <f>SUM(G211:T211)</f>
        <v>1122</v>
      </c>
      <c r="V211" s="77"/>
      <c r="W211" s="80"/>
      <c r="X211" s="306">
        <f>X206</f>
        <v>0</v>
      </c>
      <c r="Y211" s="393">
        <f>Y206</f>
        <v>120</v>
      </c>
      <c r="Z211" s="393">
        <f>Z206</f>
        <v>370</v>
      </c>
      <c r="AA211" s="306">
        <f>AA206</f>
        <v>474</v>
      </c>
      <c r="AB211" s="306">
        <f>AB206</f>
        <v>136</v>
      </c>
      <c r="AC211" s="306">
        <f>AC206</f>
        <v>18</v>
      </c>
      <c r="AD211" s="306">
        <f>AD206</f>
        <v>2</v>
      </c>
      <c r="AE211" s="304">
        <f>SUM(X211:AD211)</f>
        <v>1120</v>
      </c>
      <c r="AF211" s="77"/>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c r="BL211" s="3"/>
      <c r="BM211" s="3"/>
      <c r="BN211" s="3"/>
      <c r="BO211" s="3"/>
      <c r="BP211" s="3"/>
    </row>
    <row r="212" ht="13.8" customHeight="1">
      <c r="A212" t="s" s="307">
        <v>219</v>
      </c>
      <c r="B212" s="394">
        <f>V206</f>
        <v>1122</v>
      </c>
      <c r="C212" s="77"/>
      <c r="D212" s="392"/>
      <c r="E212" s="72"/>
      <c r="F212" s="80"/>
      <c r="G212" s="309">
        <f>_xlfn.IFERROR(G211/$U$211,0)</f>
        <v>0.124777183600713</v>
      </c>
      <c r="H212" s="309">
        <f>_xlfn.IFERROR(H211/$U$211,0)</f>
        <v>0.0133689839572193</v>
      </c>
      <c r="I212" s="309">
        <f>_xlfn.IFERROR(I211/$U$211,0)</f>
        <v>0</v>
      </c>
      <c r="J212" s="309">
        <f>_xlfn.IFERROR(J211/$U$211,0)</f>
        <v>0.126559714795009</v>
      </c>
      <c r="K212" s="309">
        <f>_xlfn.IFERROR(K211/$U$211,0)</f>
        <v>0.151515151515152</v>
      </c>
      <c r="L212" s="309">
        <f>_xlfn.IFERROR(L211/$U$211,0)</f>
        <v>0.111408199643494</v>
      </c>
      <c r="M212" s="309">
        <f>_xlfn.IFERROR(M211/$U$211,0)</f>
        <v>0.136363636363636</v>
      </c>
      <c r="N212" s="309">
        <f>_xlfn.IFERROR(N211/$U$211,0)</f>
        <v>0.0133689839572193</v>
      </c>
      <c r="O212" s="309">
        <f>_xlfn.IFERROR(O211/$U$211,0)</f>
        <v>0.106951871657754</v>
      </c>
      <c r="P212" s="309">
        <f>_xlfn.IFERROR(P211/$U$211,0)</f>
        <v>0.0944741532976827</v>
      </c>
      <c r="Q212" s="309">
        <f>_xlfn.IFERROR(Q211/$U$211,0)</f>
        <v>0.0133689839572193</v>
      </c>
      <c r="R212" s="309">
        <f>_xlfn.IFERROR(R211/$U$211,0)</f>
        <v>0.053475935828877</v>
      </c>
      <c r="S212" s="309">
        <f>_xlfn.IFERROR(S211/$U$211,0)</f>
        <v>0.054367201426025</v>
      </c>
      <c r="T212" s="309">
        <f>_xlfn.IFERROR(T211/$U$211,0)</f>
        <v>0</v>
      </c>
      <c r="U212" s="87">
        <f>_xlfn.IFERROR(U211/$U$211,0)</f>
        <v>1</v>
      </c>
      <c r="V212" s="77"/>
      <c r="W212" s="80"/>
      <c r="X212" s="87">
        <f>_xlfn.IFERROR(X211/$AE$211,0)</f>
        <v>0</v>
      </c>
      <c r="Y212" s="87">
        <f>_xlfn.IFERROR(Y211/$AE$211,0)</f>
        <v>0.107142857142857</v>
      </c>
      <c r="Z212" s="87">
        <f>_xlfn.IFERROR(Z211/$AE$211,0)</f>
        <v>0.330357142857143</v>
      </c>
      <c r="AA212" s="87">
        <f>_xlfn.IFERROR(AA211/$AE$211,0)</f>
        <v>0.423214285714286</v>
      </c>
      <c r="AB212" s="87">
        <f>_xlfn.IFERROR(AB211/$AE$211,0)</f>
        <v>0.121428571428571</v>
      </c>
      <c r="AC212" s="87">
        <f>_xlfn.IFERROR(AC211/$AE$211,0)</f>
        <v>0.0160714285714286</v>
      </c>
      <c r="AD212" s="87">
        <f>_xlfn.IFERROR(AD211/$AE$211,0)</f>
        <v>0.00178571428571429</v>
      </c>
      <c r="AE212" s="309">
        <f>_xlfn.IFERROR(AE211/$AE$211,0)</f>
        <v>1</v>
      </c>
      <c r="AF212" s="77"/>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c r="BL212" s="3"/>
      <c r="BM212" s="3"/>
      <c r="BN212" s="3"/>
      <c r="BO212" s="3"/>
      <c r="BP212" s="3"/>
    </row>
    <row r="213" ht="13.2" customHeight="1">
      <c r="A213" s="35"/>
      <c r="B213" s="35"/>
      <c r="C213" s="2"/>
      <c r="D213" s="2"/>
      <c r="E213" s="2"/>
      <c r="F213" s="2"/>
      <c r="G213" s="395"/>
      <c r="H213" s="395"/>
      <c r="I213" s="395"/>
      <c r="J213" s="395"/>
      <c r="K213" s="395"/>
      <c r="L213" s="395"/>
      <c r="M213" s="395"/>
      <c r="N213" s="395"/>
      <c r="O213" s="395"/>
      <c r="P213" s="395"/>
      <c r="Q213" s="395"/>
      <c r="R213" s="395"/>
      <c r="S213" s="395"/>
      <c r="T213" s="395"/>
      <c r="U213" s="36"/>
      <c r="V213" s="99"/>
      <c r="W213" s="99"/>
      <c r="X213" s="36"/>
      <c r="Y213" s="35"/>
      <c r="Z213" s="35"/>
      <c r="AA213" s="35"/>
      <c r="AB213" s="35"/>
      <c r="AC213" s="35"/>
      <c r="AD213" s="35"/>
      <c r="AE213" s="285"/>
      <c r="AF213" s="2"/>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c r="BL213" s="3"/>
      <c r="BM213" s="3"/>
      <c r="BN213" s="3"/>
      <c r="BO213" s="3"/>
      <c r="BP213" s="3"/>
    </row>
    <row r="214" ht="13.8" customHeight="1">
      <c r="A214" s="2"/>
      <c r="B214" s="2"/>
      <c r="C214" s="2"/>
      <c r="D214" s="2"/>
      <c r="E214" s="2"/>
      <c r="F214" s="89"/>
      <c r="G214" t="s" s="396">
        <v>70</v>
      </c>
      <c r="H214" s="397"/>
      <c r="I214" s="397"/>
      <c r="J214" s="397"/>
      <c r="K214" s="397"/>
      <c r="L214" s="397"/>
      <c r="M214" s="397"/>
      <c r="N214" s="397"/>
      <c r="O214" s="397"/>
      <c r="P214" s="397"/>
      <c r="Q214" s="397"/>
      <c r="R214" s="397"/>
      <c r="S214" s="397"/>
      <c r="T214" s="397"/>
      <c r="U214" s="397"/>
      <c r="V214" s="397"/>
      <c r="W214" s="397"/>
      <c r="X214" s="397"/>
      <c r="Y214" s="54"/>
      <c r="Z214" s="2"/>
      <c r="AA214" s="2"/>
      <c r="AB214" s="2"/>
      <c r="AC214" s="2"/>
      <c r="AD214" s="2"/>
      <c r="AE214" s="3"/>
      <c r="AF214" s="2"/>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c r="BL214" s="3"/>
      <c r="BM214" s="3"/>
      <c r="BN214" s="3"/>
      <c r="BO214" s="3"/>
      <c r="BP214" s="3"/>
    </row>
    <row r="215" ht="41.4" customHeight="1">
      <c r="A215" s="2"/>
      <c r="B215" s="2"/>
      <c r="C215" s="2"/>
      <c r="D215" s="2"/>
      <c r="E215" s="2"/>
      <c r="F215" s="89"/>
      <c r="G215" t="s" s="120">
        <v>101</v>
      </c>
      <c r="H215" t="s" s="120">
        <v>102</v>
      </c>
      <c r="I215" t="s" s="120">
        <v>103</v>
      </c>
      <c r="J215" t="s" s="120">
        <v>104</v>
      </c>
      <c r="K215" t="s" s="120">
        <v>105</v>
      </c>
      <c r="L215" t="s" s="120">
        <v>106</v>
      </c>
      <c r="M215" t="s" s="120">
        <v>107</v>
      </c>
      <c r="N215" t="s" s="120">
        <v>108</v>
      </c>
      <c r="O215" t="s" s="120">
        <v>224</v>
      </c>
      <c r="P215" t="s" s="120">
        <v>109</v>
      </c>
      <c r="Q215" t="s" s="120">
        <v>225</v>
      </c>
      <c r="R215" t="s" s="120">
        <v>226</v>
      </c>
      <c r="S215" t="s" s="120">
        <v>227</v>
      </c>
      <c r="T215" t="s" s="120">
        <v>228</v>
      </c>
      <c r="U215" t="s" s="120">
        <v>229</v>
      </c>
      <c r="V215" t="s" s="120">
        <v>230</v>
      </c>
      <c r="W215" t="s" s="120">
        <v>55</v>
      </c>
      <c r="X215" t="s" s="120">
        <v>58</v>
      </c>
      <c r="Y215" s="54"/>
      <c r="Z215" s="2"/>
      <c r="AA215" s="2"/>
      <c r="AB215" s="2"/>
      <c r="AC215" s="2"/>
      <c r="AD215" s="2"/>
      <c r="AE215" s="3"/>
      <c r="AF215" s="2"/>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c r="BL215" s="3"/>
      <c r="BM215" s="3"/>
      <c r="BN215" s="3"/>
      <c r="BO215" s="3"/>
      <c r="BP215" s="3"/>
    </row>
    <row r="216" ht="13.2" customHeight="1">
      <c r="A216" s="2"/>
      <c r="B216" s="2"/>
      <c r="C216" s="2"/>
      <c r="D216" s="2"/>
      <c r="E216" s="2"/>
      <c r="F216" s="89"/>
      <c r="G216" s="147">
        <f>AY206</f>
        <v>209</v>
      </c>
      <c r="H216" s="147">
        <f>AZ206</f>
        <v>339</v>
      </c>
      <c r="I216" s="147">
        <f>BA206</f>
        <v>302</v>
      </c>
      <c r="J216" s="147">
        <f>BB206</f>
        <v>100</v>
      </c>
      <c r="K216" s="147">
        <f>BC206</f>
        <v>36</v>
      </c>
      <c r="L216" s="147">
        <f>BD206</f>
        <v>9</v>
      </c>
      <c r="M216" s="147">
        <f>BE206</f>
        <v>12</v>
      </c>
      <c r="N216" s="147">
        <f>BF206</f>
        <v>3</v>
      </c>
      <c r="O216" s="147">
        <f>BG206</f>
        <v>0</v>
      </c>
      <c r="P216" s="147">
        <f>BH206</f>
        <v>0</v>
      </c>
      <c r="Q216" s="147">
        <f>BI206</f>
        <v>0</v>
      </c>
      <c r="R216" s="147">
        <f>BJ206</f>
        <v>0</v>
      </c>
      <c r="S216" s="147">
        <f>BK206</f>
        <v>0</v>
      </c>
      <c r="T216" s="147">
        <f>BL206</f>
        <v>0</v>
      </c>
      <c r="U216" s="93">
        <f>BM206</f>
        <v>0</v>
      </c>
      <c r="V216" s="93">
        <f>BN206</f>
        <v>0</v>
      </c>
      <c r="W216" s="93">
        <f>BO206</f>
        <v>0</v>
      </c>
      <c r="X216" s="93">
        <f>BP206</f>
        <v>1276</v>
      </c>
      <c r="Y216" s="54"/>
      <c r="Z216" s="2"/>
      <c r="AA216" s="2"/>
      <c r="AB216" s="2"/>
      <c r="AC216" s="2"/>
      <c r="AD216" s="2"/>
      <c r="AE216" s="3"/>
      <c r="AF216" s="2"/>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c r="BL216" s="3"/>
      <c r="BM216" s="3"/>
      <c r="BN216" s="3"/>
      <c r="BO216" s="3"/>
      <c r="BP216" s="3"/>
    </row>
  </sheetData>
  <mergeCells count="5">
    <mergeCell ref="A208:B208"/>
    <mergeCell ref="X208:AE208"/>
    <mergeCell ref="G208:T208"/>
    <mergeCell ref="G1:AD1"/>
    <mergeCell ref="G214:X214"/>
  </mergeCells>
  <hyperlinks>
    <hyperlink ref="A3" r:id="rId1" location="" tooltip="" display="COOKIES"/>
    <hyperlink ref="A4" r:id="rId2" location="" tooltip="" display="DEMO"/>
    <hyperlink ref="A5" r:id="rId3" location="" tooltip="" display="WIDGETS"/>
    <hyperlink ref="A6" r:id="rId4" location="" tooltip="" display="CRISTALS"/>
    <hyperlink ref="A7" r:id="rId5" location="" tooltip="" display="OPALES"/>
    <hyperlink ref="A8" r:id="rId6" location="" tooltip="" display="RAINBOW"/>
    <hyperlink ref="A9" r:id="rId7" location="" tooltip="" display="BOOST"/>
    <hyperlink ref="A10" r:id="rId8" location="" tooltip="" display="NEMESIS"/>
    <hyperlink ref="A11" r:id="rId9" location="" tooltip="" display="MIRAGE"/>
    <hyperlink ref="A12" r:id="rId10" location="" tooltip="" display="DIKTAT"/>
    <hyperlink ref="A13" r:id="rId11" location="" tooltip="" display="ONSIGHT"/>
    <hyperlink ref="A14" r:id="rId12" location="" tooltip="" display="TRAINER"/>
    <hyperlink ref="A15" r:id="rId13" location="" tooltip="" display="QUARTZ"/>
    <hyperlink ref="A16" r:id="rId14" location="" tooltip="" display="GEODES"/>
    <hyperlink ref="A17" r:id="rId15" location="" tooltip="" display="CRIMPAHS"/>
    <hyperlink ref="A18" r:id="rId16" location="" tooltip="" display="NIAK"/>
    <hyperlink ref="A19" r:id="rId17" location="" tooltip="" display="GROOVE"/>
    <hyperlink ref="A20" r:id="rId18" location="" tooltip="" display="GROOVE 2"/>
    <hyperlink ref="A21" r:id="rId19" location="" tooltip="" display="GROOVE 3"/>
    <hyperlink ref="A22" r:id="rId20" location="" tooltip="" display="YANK"/>
    <hyperlink ref="A23" r:id="rId21" location="" tooltip="" display="OVERDRIVE"/>
    <hyperlink ref="A24" r:id="rId22" location="" tooltip="" display="HYPERDRIVE"/>
    <hyperlink ref="A25" r:id="rId23" location="" tooltip="" display="CLAWS"/>
    <hyperlink ref="A26" r:id="rId24" location="" tooltip="" display="RIFT"/>
    <hyperlink ref="A27" r:id="rId25" location="" tooltip="" display="FRANTIC"/>
    <hyperlink ref="A28" r:id="rId26" location="" tooltip="" display="NOUF NOUF"/>
    <hyperlink ref="A29" r:id="rId27" location="" tooltip="" display="NIF NIF"/>
    <hyperlink ref="A30" r:id="rId28" location="" tooltip="" display="NAF NAF"/>
    <hyperlink ref="A31" r:id="rId29" location="" tooltip="" display="HENAFF 1"/>
    <hyperlink ref="A32" r:id="rId30" location="" tooltip="" display="HENAFF 2"/>
    <hyperlink ref="A33" r:id="rId31" location="" tooltip="" display="HENAFF 3"/>
    <hyperlink ref="A34" r:id="rId32" location="" tooltip="" display="MINY"/>
    <hyperlink ref="A35" r:id="rId33" location="" tooltip="" display="EDDY"/>
    <hyperlink ref="A39" r:id="rId34" location="" tooltip="" display="SLEDGES 1"/>
    <hyperlink ref="A40" r:id="rId35" location="" tooltip="" display="SLEDGES 2"/>
    <hyperlink ref="A41" r:id="rId36" location="" tooltip="" display="SLEDGES 3"/>
    <hyperlink ref="A42" r:id="rId37" location="" tooltip="" display="SLEDGES 4"/>
    <hyperlink ref="A43" r:id="rId38" location="" tooltip="" display="SLEDGES 5"/>
    <hyperlink ref="A44" r:id="rId39" location="" tooltip="" display="CONFUSION"/>
    <hyperlink ref="A45" r:id="rId40" location="" tooltip="" display="ILLUSION"/>
    <hyperlink ref="A46" r:id="rId41" location="" tooltip="" display="QUIPROQUO"/>
    <hyperlink ref="A47" r:id="rId42" location="" tooltip="" display="QUIPROQUO 2"/>
    <hyperlink ref="A48" r:id="rId43" location="" tooltip="" display="DISORDER"/>
    <hyperlink ref="A49" r:id="rId44" location="" tooltip="" display="DISORDER 2"/>
    <hyperlink ref="A50" r:id="rId45" location="" tooltip="" display="BLADES"/>
    <hyperlink ref="A51" r:id="rId46" location="" tooltip="" display="BLADES 2"/>
    <hyperlink ref="A52" r:id="rId47" location="" tooltip="" display="PLAYER 1"/>
    <hyperlink ref="A53" r:id="rId48" location="" tooltip="" display="PLAYER 2"/>
    <hyperlink ref="A54" r:id="rId49" location="" tooltip="" display="PLAYER 3"/>
    <hyperlink ref="A55" r:id="rId50" location="" tooltip="" display="PLAYER 4"/>
    <hyperlink ref="A56" r:id="rId51" location="" tooltip="" display="PLAYER 5"/>
    <hyperlink ref="A57" r:id="rId52" location="" tooltip="" display="SWINGER"/>
    <hyperlink ref="A58" r:id="rId53" location="" tooltip="" display="HOOKER"/>
    <hyperlink ref="A59" r:id="rId54" location="" tooltip="" display="GRABBER"/>
    <hyperlink ref="A60" r:id="rId55" location="" tooltip="" display="DUNKER"/>
    <hyperlink ref="A61" r:id="rId56" location="" tooltip="" display="LOOPER"/>
    <hyperlink ref="A62" r:id="rId57" location="" tooltip="" display="GAMBLER"/>
    <hyperlink ref="A63" r:id="rId58" location="" tooltip="" display="TROOPER"/>
    <hyperlink ref="A64" r:id="rId59" location="" tooltip="" display="BOOMER"/>
    <hyperlink ref="A65" r:id="rId60" location="" tooltip="" display="CLIPPER"/>
    <hyperlink ref="A66" r:id="rId61" location="" tooltip="" display="SKYDIVER"/>
    <hyperlink ref="A67" r:id="rId62" location="" tooltip="" display="RIDER"/>
    <hyperlink ref="A68" r:id="rId63" location="" tooltip="" display="STRIKER"/>
    <hyperlink ref="A69" r:id="rId64" location="" tooltip="" display="TRANSPORTER"/>
    <hyperlink ref="A70" r:id="rId65" location="" tooltip="" display="MUNGA"/>
    <hyperlink ref="A71" r:id="rId66" location="" tooltip="" display="SNAKEPIT"/>
    <hyperlink ref="A72" r:id="rId67" location="" tooltip="" display="KONCEPT"/>
    <hyperlink ref="A73" r:id="rId68" location="" tooltip="" display="STORM"/>
    <hyperlink ref="A74" r:id="rId69" location="" tooltip="" display="ULTRABRIDGE"/>
    <hyperlink ref="A75" r:id="rId70" location="" tooltip="" display="ULTRABRIDGE 2"/>
    <hyperlink ref="A76" r:id="rId71" location="" tooltip="" display="MOGULS"/>
    <hyperlink ref="A77" r:id="rId72" location="" tooltip="" display="FUSION"/>
    <hyperlink ref="A78" r:id="rId73" location="" tooltip="" display="RAMPAGE"/>
    <hyperlink ref="A79" r:id="rId74" location="" tooltip="" display="SIMULATOR 1"/>
    <hyperlink ref="A80" r:id="rId75" location="" tooltip="" display="SIMULATOR 2"/>
    <hyperlink ref="A81" r:id="rId76" location="" tooltip="" display="SIMULATOR 3"/>
    <hyperlink ref="A82" r:id="rId77" location="" tooltip="" display="SIMULATOR 4"/>
    <hyperlink ref="A83" r:id="rId78" location="" tooltip="" display="SIMULATOR 5"/>
    <hyperlink ref="A84" r:id="rId79" location="" tooltip="" display="YINYANG"/>
    <hyperlink ref="A85" r:id="rId80" location="" tooltip="" display="EYELASH"/>
    <hyperlink ref="A86" r:id="rId81" location="" tooltip="" display="FRENCHFIN"/>
    <hyperlink ref="A88" r:id="rId82" location="" tooltip="" display="BADTRIP"/>
    <hyperlink ref="A89" r:id="rId83" location="" tooltip="" display="LOVEBOAT"/>
    <hyperlink ref="A90" r:id="rId84" location="" tooltip="" display="GURU"/>
    <hyperlink ref="A91" r:id="rId85" location="" tooltip="" display="MISFIT"/>
    <hyperlink ref="A92" r:id="rId86" location="" tooltip="" display="MADNESS"/>
    <hyperlink ref="A93" r:id="rId87" location="" tooltip="" display="9c+"/>
    <hyperlink ref="A95" r:id="rId88" location="" tooltip="" display="Optimum Player"/>
    <hyperlink ref="A96" r:id="rId89" location="" tooltip="" display="4A"/>
    <hyperlink ref="A97" r:id="rId90" location="" tooltip="" display="4B"/>
    <hyperlink ref="A98" r:id="rId91" location="" tooltip="" display="5A"/>
    <hyperlink ref="A99" r:id="rId92" location="" tooltip="" display="5B"/>
    <hyperlink ref="A100" r:id="rId93" location="" tooltip="" display="6A"/>
    <hyperlink ref="A101" r:id="rId94" location="" tooltip="" display="6B"/>
    <hyperlink ref="A104" r:id="rId95" location="" tooltip="" display="Pack Initiation"/>
    <hyperlink ref="A107" r:id="rId96" location="" tooltip="" display="TWISTER"/>
    <hyperlink ref="A108" r:id="rId97" location="" tooltip="" display="TROLLS"/>
    <hyperlink ref="A109" r:id="rId98" location="" tooltip="" display="ORBIT"/>
    <hyperlink ref="A110" r:id="rId99" location="" tooltip="" display="GRAVITY"/>
    <hyperlink ref="A111" r:id="rId100" location="" tooltip="" display="LYTHOS"/>
    <hyperlink ref="A112" r:id="rId101" location="" tooltip="" display="PANDORA"/>
    <hyperlink ref="A113" r:id="rId102" location="" tooltip="" display="FRAKTUR"/>
    <hyperlink ref="A114" r:id="rId103" location="" tooltip="" display="SUPERNOVA"/>
    <hyperlink ref="A115" r:id="rId104" location="" tooltip="" display="SATELLITE"/>
    <hyperlink ref="A116" r:id="rId105" location="" tooltip="" display="SKUD"/>
    <hyperlink ref="A117" r:id="rId106" location="" tooltip="" display="ARKEOS"/>
    <hyperlink ref="A118" r:id="rId107" location="" tooltip="" display="DNA"/>
    <hyperlink ref="A119" r:id="rId108" location="" tooltip="" display="MUTATION"/>
    <hyperlink ref="A120" r:id="rId109" location="" tooltip="" display="CLONES"/>
    <hyperlink ref="A121" r:id="rId110" location="" tooltip="" display="AXIOM"/>
    <hyperlink ref="A122" r:id="rId111" location="" tooltip="" display="ASTEROID"/>
    <hyperlink ref="A123" r:id="rId112" location="" tooltip="" display="EQUINOX"/>
    <hyperlink ref="A124" r:id="rId113" location="" tooltip="" display="ALCOVE"/>
    <hyperlink ref="A125" r:id="rId114" location="" tooltip="" display="WIZZARD"/>
    <hyperlink ref="A126" r:id="rId115" location="" tooltip="" display="STANZA"/>
    <hyperlink ref="A127" r:id="rId116" location="" tooltip="" display="MONZONITE"/>
    <hyperlink ref="A128" r:id="rId117" location="" tooltip="" display="SIRIUS"/>
    <hyperlink ref="A129" r:id="rId118" location="" tooltip="" display="CASSIOPEIA"/>
    <hyperlink ref="A137" r:id="rId119" location="" tooltip="" display="TCHIPS"/>
    <hyperlink ref="A138" r:id="rId120" location="" tooltip="" display="TAOS"/>
    <hyperlink ref="A139" r:id="rId121" location="" tooltip="" display="ARTEFACTS"/>
    <hyperlink ref="A140" r:id="rId122" location="" tooltip="" display="PUEBLO"/>
    <hyperlink ref="A141" r:id="rId123" location="" tooltip="" display="CAMP 4"/>
    <hyperlink ref="A142" r:id="rId124" location="" tooltip="" display="TOTEM"/>
    <hyperlink ref="A143" r:id="rId125" location="" tooltip="" display="COYOTE"/>
    <hyperlink ref="A144" r:id="rId126" location="" tooltip="" display="MYSTIC"/>
    <hyperlink ref="A145" r:id="rId127" location="" tooltip="" display="SANCTUARY"/>
    <hyperlink ref="A146" r:id="rId128" location="" tooltip="" display="SLAYER"/>
    <hyperlink ref="A147" r:id="rId129" location="" tooltip="" display="SOLARIS"/>
    <hyperlink ref="A148" r:id="rId130" location="" tooltip="" display="CANYON"/>
    <hyperlink ref="A149" r:id="rId131" location="" tooltip="" display="MOAB"/>
    <hyperlink ref="A150" r:id="rId132" location="" tooltip="" display="RODEO"/>
    <hyperlink ref="A151" r:id="rId133" location="" tooltip="" display="LEGEND"/>
    <hyperlink ref="A153" r:id="rId134" location="" tooltip="" display="FOCUS"/>
    <hyperlink ref="A154" r:id="rId135" location="" tooltip="" display="BLOODLINE"/>
    <hyperlink ref="A155" r:id="rId136" location="" tooltip="" display="MORPHINE"/>
    <hyperlink ref="A156" r:id="rId137" location="" tooltip="" display="TRIPTIK"/>
    <hyperlink ref="A157" r:id="rId138" location="" tooltip="" display="MANTRA"/>
    <hyperlink ref="A158" r:id="rId139" location="" tooltip="" display="DEBILOFF"/>
    <hyperlink ref="A159" r:id="rId140" location="" tooltip="" display="STYX"/>
    <hyperlink ref="A160" r:id="rId141" location="" tooltip="" display="BUTTERFLY"/>
    <hyperlink ref="A161" r:id="rId142" location="" tooltip="" display="TURBULENCE"/>
    <hyperlink ref="A162" r:id="rId143" location="" tooltip="" display="WORMHOLE"/>
    <hyperlink ref="A163" r:id="rId144" location="" tooltip="" display="HYPE"/>
    <hyperlink ref="A164" r:id="rId145" location="" tooltip="" display="OMEGA"/>
    <hyperlink ref="A165" r:id="rId146" location="" tooltip="" display="DAVAÏ"/>
    <hyperlink ref="A166" r:id="rId147" location="" tooltip="" display="KRAGGER"/>
    <hyperlink ref="A167" r:id="rId148" location="" tooltip="" display="MONKEEZ"/>
    <hyperlink ref="A168" r:id="rId149" location="" tooltip="" display="RIVIERA TUFA"/>
    <hyperlink ref="A169" r:id="rId150" location="" tooltip="" display="DINO SPINE"/>
    <hyperlink ref="A171" r:id="rId151" location="" tooltip="" display="DREI ZINNEN"/>
    <hyperlink ref="A172" r:id="rId152" location="" tooltip="" display="JOUANNE"/>
    <hyperlink ref="A173" r:id="rId153" location="" tooltip="" display="APREMONT"/>
    <hyperlink ref="A174" r:id="rId154" location="" tooltip="" display="VOLTANE"/>
    <hyperlink ref="A175" r:id="rId155" location="" tooltip="" display="SABLONS"/>
    <hyperlink ref="A176" r:id="rId156" location="" tooltip="" display="BARBIZONS"/>
    <hyperlink ref="A177" r:id="rId157" location="" tooltip="" display="COCCINELLE"/>
    <hyperlink ref="A178" r:id="rId158" location="" tooltip="" display="TROGLODYTE"/>
    <hyperlink ref="A179" r:id="rId159" location="" tooltip="" display="CUISINIERE"/>
    <hyperlink ref="A180" r:id="rId160" location="" tooltip="" display="FRANCHARD"/>
    <hyperlink ref="A181" r:id="rId161" location="" tooltip="" display="ELEPHANT"/>
    <hyperlink ref="A182" r:id="rId162" location="" tooltip="" display="HERCULE"/>
    <hyperlink ref="A183" r:id="rId163" location="" tooltip="" display="REMPART"/>
    <hyperlink ref="A184" r:id="rId164" location="" tooltip="" display="MERVEILLE"/>
    <hyperlink ref="A185" r:id="rId165" location="" tooltip="" display="CUVIER"/>
    <hyperlink ref="A186" r:id="rId166" location="" tooltip="" display="BUTHIERS"/>
    <hyperlink ref="A187" r:id="rId167" location="" tooltip="" display="BIZONS"/>
    <hyperlink ref="A188" r:id="rId168" location="" tooltip="" display="BISCUITS"/>
    <hyperlink ref="A189" r:id="rId169" location="" tooltip="" display="KARMA"/>
    <hyperlink ref="A190" r:id="rId170" location="" tooltip="" display="LE CŒUR"/>
    <hyperlink ref="A192" r:id="rId171" location="" tooltip="" display="DINGO"/>
    <hyperlink ref="A193" r:id="rId172" location="" tooltip="" display="FROGGY"/>
    <hyperlink ref="A194" r:id="rId173" location="" tooltip="" display="EDGES M"/>
    <hyperlink ref="A195" r:id="rId174" location="" tooltip="" display="EDGES L"/>
    <hyperlink ref="A196" r:id="rId175" location="" tooltip="" display="SLOPERS"/>
    <hyperlink ref="A197" r:id="rId176" location="" tooltip="" display="FIREBALL L"/>
    <hyperlink ref="A198" r:id="rId177" location="" tooltip="" display="FIREBALL XL"/>
    <hyperlink ref="A200" r:id="rId178" location="" tooltip="" display="Kid 1"/>
    <hyperlink ref="A201" r:id="rId179" location="" tooltip="" display="Kid 2"/>
    <hyperlink ref="A202" r:id="rId180" location="" tooltip="" display="Kid 3"/>
    <hyperlink ref="A203" r:id="rId181" location="" tooltip="" display="ALPHABET"/>
    <hyperlink ref="A204" r:id="rId182" location="" tooltip="" display="V-PARK"/>
    <hyperlink ref="A205" r:id="rId183" location="" tooltip="" display="HALLOWEEN"/>
  </hyperlinks>
  <pageMargins left="0.708661" right="0.708661" top="0.748031" bottom="0.748031" header="0.314961" footer="0.314961"/>
  <pageSetup firstPageNumber="1" fitToHeight="1" fitToWidth="1" scale="39" useFirstPageNumber="0" orientation="landscape" pageOrder="downThenOver"/>
  <headerFooter>
    <oddFooter>&amp;C&amp;"Helvetica Neue,Regular"&amp;12&amp;K000000&amp;P</oddFooter>
  </headerFooter>
  <drawing r:id="rId184"/>
</worksheet>
</file>

<file path=xl/worksheets/sheet4.xml><?xml version="1.0" encoding="utf-8"?>
<worksheet xmlns:r="http://schemas.openxmlformats.org/officeDocument/2006/relationships" xmlns="http://schemas.openxmlformats.org/spreadsheetml/2006/main">
  <sheetPr>
    <pageSetUpPr fitToPage="1"/>
  </sheetPr>
  <dimension ref="A1:BC46"/>
  <sheetViews>
    <sheetView workbookViewId="0" showGridLines="0" defaultGridColor="1"/>
  </sheetViews>
  <sheetFormatPr defaultColWidth="11.5" defaultRowHeight="13.2" customHeight="1" outlineLevelRow="0" outlineLevelCol="0"/>
  <cols>
    <col min="1" max="1" width="36.3516" style="398" customWidth="1"/>
    <col min="2" max="2" width="28.3516" style="398" customWidth="1"/>
    <col min="3" max="3" width="13" style="398" customWidth="1"/>
    <col min="4" max="4" width="13.5" style="398" customWidth="1"/>
    <col min="5" max="5" width="11.5" style="398" customWidth="1"/>
    <col min="6" max="6" width="11.1719" style="398" customWidth="1"/>
    <col min="7" max="7" width="10.5" style="398" customWidth="1"/>
    <col min="8" max="8" width="11" style="398" customWidth="1"/>
    <col min="9" max="9" width="10.3516" style="398" customWidth="1"/>
    <col min="10" max="10" width="9" style="398" customWidth="1"/>
    <col min="11" max="11" width="11.5" style="398" customWidth="1"/>
    <col min="12" max="12" width="10.8516" style="398" customWidth="1"/>
    <col min="13" max="13" width="11.5" style="398" customWidth="1"/>
    <col min="14" max="15" width="9.5" style="398" customWidth="1"/>
    <col min="16" max="16" width="9.67188" style="398" customWidth="1"/>
    <col min="17" max="17" width="10" style="398" customWidth="1"/>
    <col min="18" max="18" width="8.67188" style="398" customWidth="1"/>
    <col min="19" max="19" width="19.6719" style="398" customWidth="1"/>
    <col min="20" max="38" width="11.5" style="398" customWidth="1"/>
    <col min="39" max="39" width="3.35156" style="398" customWidth="1"/>
    <col min="40" max="55" width="11.5" style="398" customWidth="1"/>
    <col min="56" max="16384" width="11.5" style="398" customWidth="1"/>
  </cols>
  <sheetData>
    <row r="1" ht="103.2" customHeight="1">
      <c r="A1" s="71"/>
      <c r="B1" s="71"/>
      <c r="C1" s="95"/>
      <c r="D1" s="95"/>
      <c r="E1" s="95"/>
      <c r="F1" s="95"/>
      <c r="G1" t="s" s="399">
        <v>471</v>
      </c>
      <c r="H1" s="400"/>
      <c r="I1" s="400"/>
      <c r="J1" s="400"/>
      <c r="K1" s="400"/>
      <c r="L1" s="400"/>
      <c r="M1" s="400"/>
      <c r="N1" s="400"/>
      <c r="O1" s="400"/>
      <c r="P1" s="400"/>
      <c r="Q1" s="400"/>
      <c r="R1" s="400"/>
      <c r="S1" s="400"/>
      <c r="T1" s="400"/>
      <c r="U1" s="400"/>
      <c r="V1" s="401"/>
      <c r="W1" s="401"/>
      <c r="X1" s="401"/>
      <c r="Y1" s="401"/>
      <c r="Z1" s="401"/>
      <c r="AA1" s="401"/>
      <c r="AB1" s="401"/>
      <c r="AC1" s="2"/>
      <c r="AD1" s="100"/>
      <c r="AE1" s="100"/>
      <c r="AF1" s="100"/>
      <c r="AG1" s="100"/>
      <c r="AH1" s="100"/>
      <c r="AI1" s="100"/>
      <c r="AJ1" s="100"/>
      <c r="AK1" s="100"/>
      <c r="AL1" s="100"/>
      <c r="AM1" s="315"/>
      <c r="AN1" s="316"/>
      <c r="AO1" s="316"/>
      <c r="AP1" s="316"/>
      <c r="AQ1" s="316"/>
      <c r="AR1" s="316"/>
      <c r="AS1" s="316"/>
      <c r="AT1" s="316"/>
      <c r="AU1" s="316"/>
      <c r="AV1" s="316"/>
      <c r="AW1" s="315"/>
      <c r="AX1" s="315"/>
      <c r="AY1" s="315"/>
      <c r="AZ1" s="315"/>
      <c r="BA1" s="315"/>
      <c r="BB1" s="315"/>
      <c r="BC1" s="315"/>
    </row>
    <row r="2" ht="57.75" customHeight="1">
      <c r="A2" t="s" s="402">
        <v>472</v>
      </c>
      <c r="B2" t="s" s="102">
        <v>75</v>
      </c>
      <c r="C2" t="s" s="102">
        <v>76</v>
      </c>
      <c r="D2" t="s" s="102">
        <v>77</v>
      </c>
      <c r="E2" t="s" s="102">
        <v>78</v>
      </c>
      <c r="F2" t="s" s="102">
        <v>79</v>
      </c>
      <c r="G2" t="s" s="103">
        <v>80</v>
      </c>
      <c r="H2" t="s" s="104">
        <v>81</v>
      </c>
      <c r="I2" t="s" s="105">
        <v>82</v>
      </c>
      <c r="J2" t="s" s="403">
        <v>83</v>
      </c>
      <c r="K2" t="s" s="107">
        <v>84</v>
      </c>
      <c r="L2" t="s" s="108">
        <v>85</v>
      </c>
      <c r="M2" t="s" s="109">
        <v>86</v>
      </c>
      <c r="N2" t="s" s="110">
        <v>87</v>
      </c>
      <c r="O2" t="s" s="111">
        <v>88</v>
      </c>
      <c r="P2" t="s" s="112">
        <v>89</v>
      </c>
      <c r="Q2" t="s" s="113">
        <v>90</v>
      </c>
      <c r="R2" t="s" s="114">
        <v>91</v>
      </c>
      <c r="S2" t="s" s="102">
        <v>92</v>
      </c>
      <c r="T2" t="s" s="102">
        <v>12</v>
      </c>
      <c r="U2" t="s" s="115">
        <v>93</v>
      </c>
      <c r="V2" t="s" s="404">
        <v>190</v>
      </c>
      <c r="W2" t="s" s="404">
        <v>191</v>
      </c>
      <c r="X2" t="s" s="404">
        <v>192</v>
      </c>
      <c r="Y2" t="s" s="404">
        <v>193</v>
      </c>
      <c r="Z2" t="s" s="404">
        <v>98</v>
      </c>
      <c r="AA2" t="s" s="404">
        <v>194</v>
      </c>
      <c r="AB2" t="s" s="404">
        <v>195</v>
      </c>
      <c r="AC2" s="405"/>
      <c r="AD2" t="s" s="120">
        <v>102</v>
      </c>
      <c r="AE2" t="s" s="120">
        <v>103</v>
      </c>
      <c r="AF2" t="s" s="120">
        <v>104</v>
      </c>
      <c r="AG2" t="s" s="120">
        <v>105</v>
      </c>
      <c r="AH2" t="s" s="120">
        <v>106</v>
      </c>
      <c r="AI2" t="s" s="120">
        <v>107</v>
      </c>
      <c r="AJ2" t="s" s="120">
        <v>108</v>
      </c>
      <c r="AK2" t="s" s="120">
        <v>224</v>
      </c>
      <c r="AL2" t="s" s="120">
        <v>58</v>
      </c>
      <c r="AM2" s="406"/>
      <c r="AN2" t="s" s="120">
        <v>102</v>
      </c>
      <c r="AO2" t="s" s="120">
        <v>103</v>
      </c>
      <c r="AP2" t="s" s="120">
        <v>104</v>
      </c>
      <c r="AQ2" t="s" s="120">
        <v>105</v>
      </c>
      <c r="AR2" t="s" s="120">
        <v>106</v>
      </c>
      <c r="AS2" t="s" s="120">
        <v>107</v>
      </c>
      <c r="AT2" t="s" s="120">
        <v>108</v>
      </c>
      <c r="AU2" t="s" s="120">
        <v>224</v>
      </c>
      <c r="AV2" t="s" s="120">
        <v>58</v>
      </c>
      <c r="AW2" s="284"/>
      <c r="AX2" s="3"/>
      <c r="AY2" s="3"/>
      <c r="AZ2" s="3"/>
      <c r="BA2" s="3"/>
      <c r="BB2" s="3"/>
      <c r="BC2" s="3"/>
    </row>
    <row r="3" ht="15" customHeight="1">
      <c r="A3" t="s" s="152">
        <v>473</v>
      </c>
      <c r="B3" t="s" s="407">
        <v>66</v>
      </c>
      <c r="C3" t="s" s="127">
        <v>474</v>
      </c>
      <c r="D3" t="s" s="126">
        <v>183</v>
      </c>
      <c r="E3" s="215">
        <v>5</v>
      </c>
      <c r="F3" s="216">
        <v>300</v>
      </c>
      <c r="G3" s="131">
        <v>0</v>
      </c>
      <c r="H3" s="132">
        <v>0</v>
      </c>
      <c r="I3" s="133">
        <v>0</v>
      </c>
      <c r="J3" s="134">
        <v>0</v>
      </c>
      <c r="K3" s="135">
        <v>0</v>
      </c>
      <c r="L3" s="136">
        <v>0</v>
      </c>
      <c r="M3" s="137">
        <v>0</v>
      </c>
      <c r="N3" s="138">
        <v>0</v>
      </c>
      <c r="O3" s="408">
        <v>0</v>
      </c>
      <c r="P3" s="217">
        <v>0</v>
      </c>
      <c r="Q3" s="141">
        <v>0</v>
      </c>
      <c r="R3" s="142">
        <v>0</v>
      </c>
      <c r="S3" s="409">
        <f>SUM(G3:R3)*F3</f>
        <v>0</v>
      </c>
      <c r="T3" s="144">
        <f>SUM(G3:R3)*E3</f>
        <v>0</v>
      </c>
      <c r="U3" s="145">
        <f>SUM(G3:R3)</f>
        <v>0</v>
      </c>
      <c r="V3" s="146"/>
      <c r="W3" s="146"/>
      <c r="X3" s="146"/>
      <c r="Y3" s="146"/>
      <c r="Z3" s="410">
        <f>U3*5</f>
        <v>0</v>
      </c>
      <c r="AA3" s="146"/>
      <c r="AB3" s="146"/>
      <c r="AC3" s="411"/>
      <c r="AD3" s="146"/>
      <c r="AE3" s="146"/>
      <c r="AF3" s="147">
        <v>1</v>
      </c>
      <c r="AG3" s="147">
        <v>4</v>
      </c>
      <c r="AH3" s="146"/>
      <c r="AI3" s="146"/>
      <c r="AJ3" s="146"/>
      <c r="AK3" s="146"/>
      <c r="AL3" s="147">
        <v>10</v>
      </c>
      <c r="AM3" s="121"/>
      <c r="AN3" t="s" s="148">
        <f>IF(AD3="","",$U3*AD3)</f>
      </c>
      <c r="AO3" t="s" s="148">
        <f>IF(AE3="","",$U3*AE3)</f>
      </c>
      <c r="AP3" s="147">
        <f>IF(AF3="","",$U3*AF3)</f>
        <v>0</v>
      </c>
      <c r="AQ3" s="147">
        <f>IF(AG3="","",$U3*AG3)</f>
        <v>0</v>
      </c>
      <c r="AR3" t="s" s="148">
        <f>IF(AH3="","",$U3*AH3)</f>
      </c>
      <c r="AS3" t="s" s="148">
        <f>IF(AI3="","",$U3*AI3)</f>
      </c>
      <c r="AT3" t="s" s="148">
        <f>IF(AJ3="","",$U3*AJ3)</f>
      </c>
      <c r="AU3" t="s" s="148">
        <f>IF(AK3="","",$U3*AK3)</f>
      </c>
      <c r="AV3" s="147">
        <f>IF(AL3="","",$U3*AL3)</f>
        <v>0</v>
      </c>
      <c r="AW3" s="284"/>
      <c r="AX3" s="3"/>
      <c r="AY3" s="3"/>
      <c r="AZ3" s="3"/>
      <c r="BA3" s="3"/>
      <c r="BB3" s="3"/>
      <c r="BC3" s="3"/>
    </row>
    <row r="4" ht="15" customHeight="1">
      <c r="A4" t="s" s="152">
        <v>475</v>
      </c>
      <c r="B4" t="s" s="407">
        <v>66</v>
      </c>
      <c r="C4" t="s" s="127">
        <v>474</v>
      </c>
      <c r="D4" t="s" s="126">
        <v>183</v>
      </c>
      <c r="E4" s="215">
        <v>5</v>
      </c>
      <c r="F4" s="216">
        <v>275</v>
      </c>
      <c r="G4" s="131">
        <v>0</v>
      </c>
      <c r="H4" s="132">
        <v>0</v>
      </c>
      <c r="I4" s="133">
        <v>0</v>
      </c>
      <c r="J4" s="134">
        <v>0</v>
      </c>
      <c r="K4" s="135">
        <v>0</v>
      </c>
      <c r="L4" s="136">
        <v>0</v>
      </c>
      <c r="M4" s="137">
        <v>0</v>
      </c>
      <c r="N4" s="138">
        <v>0</v>
      </c>
      <c r="O4" s="408">
        <v>0</v>
      </c>
      <c r="P4" s="217">
        <v>0</v>
      </c>
      <c r="Q4" s="141">
        <v>0</v>
      </c>
      <c r="R4" s="142">
        <v>0</v>
      </c>
      <c r="S4" s="409">
        <f>SUM(G4:R4)*F4</f>
        <v>0</v>
      </c>
      <c r="T4" s="144">
        <f>SUM(G4:R4)*E4</f>
        <v>0</v>
      </c>
      <c r="U4" s="145">
        <f>SUM(G4:R4)</f>
        <v>0</v>
      </c>
      <c r="V4" s="146"/>
      <c r="W4" s="146"/>
      <c r="X4" s="146"/>
      <c r="Y4" s="146"/>
      <c r="Z4" s="410">
        <f>U4*5</f>
        <v>0</v>
      </c>
      <c r="AA4" s="146"/>
      <c r="AB4" s="146"/>
      <c r="AC4" s="411"/>
      <c r="AD4" s="146"/>
      <c r="AE4" s="146"/>
      <c r="AF4" s="146"/>
      <c r="AG4" s="146"/>
      <c r="AH4" s="146"/>
      <c r="AI4" s="146"/>
      <c r="AJ4" s="146"/>
      <c r="AK4" s="146"/>
      <c r="AL4" s="147">
        <v>10</v>
      </c>
      <c r="AM4" s="121"/>
      <c r="AN4" t="s" s="148">
        <f>IF(AD4="","",$U4*AD4)</f>
      </c>
      <c r="AO4" t="s" s="148">
        <f>IF(AE4="","",$U4*AE4)</f>
      </c>
      <c r="AP4" t="s" s="148">
        <f>IF(AF4="","",$U4*AF4)</f>
      </c>
      <c r="AQ4" t="s" s="148">
        <f>IF(AG4="","",$U4*AG4)</f>
      </c>
      <c r="AR4" t="s" s="148">
        <f>IF(AH4="","",$U4*AH4)</f>
      </c>
      <c r="AS4" t="s" s="148">
        <f>IF(AI4="","",$U4*AI4)</f>
      </c>
      <c r="AT4" t="s" s="148">
        <f>IF(AJ4="","",$U4*AJ4)</f>
      </c>
      <c r="AU4" t="s" s="148">
        <f>IF(AK4="","",$U4*AK4)</f>
      </c>
      <c r="AV4" s="147">
        <f>IF(AL4="","",$U4*AL4)</f>
        <v>0</v>
      </c>
      <c r="AW4" s="284"/>
      <c r="AX4" s="3"/>
      <c r="AY4" s="3"/>
      <c r="AZ4" s="3"/>
      <c r="BA4" s="3"/>
      <c r="BB4" s="3"/>
      <c r="BC4" s="3"/>
    </row>
    <row r="5" ht="15" customHeight="1">
      <c r="A5" t="s" s="152">
        <v>476</v>
      </c>
      <c r="B5" t="s" s="407">
        <v>67</v>
      </c>
      <c r="C5" t="s" s="127">
        <v>474</v>
      </c>
      <c r="D5" t="s" s="126">
        <v>183</v>
      </c>
      <c r="E5" s="215">
        <v>4</v>
      </c>
      <c r="F5" s="216">
        <v>240</v>
      </c>
      <c r="G5" s="131">
        <v>0</v>
      </c>
      <c r="H5" s="132">
        <v>0</v>
      </c>
      <c r="I5" s="133">
        <v>0</v>
      </c>
      <c r="J5" s="134">
        <v>0</v>
      </c>
      <c r="K5" s="135">
        <v>0</v>
      </c>
      <c r="L5" s="136">
        <v>0</v>
      </c>
      <c r="M5" s="137">
        <v>0</v>
      </c>
      <c r="N5" s="138">
        <v>0</v>
      </c>
      <c r="O5" s="408">
        <v>0</v>
      </c>
      <c r="P5" s="217">
        <v>0</v>
      </c>
      <c r="Q5" s="141">
        <v>0</v>
      </c>
      <c r="R5" s="142">
        <v>0</v>
      </c>
      <c r="S5" s="409">
        <f>SUM(G5:R5)*F5</f>
        <v>0</v>
      </c>
      <c r="T5" s="144">
        <f>SUM(G5:R5)*E5</f>
        <v>0</v>
      </c>
      <c r="U5" s="145">
        <f>SUM(G5:R5)</f>
        <v>0</v>
      </c>
      <c r="V5" s="146"/>
      <c r="W5" s="146"/>
      <c r="X5" s="146"/>
      <c r="Y5" s="146"/>
      <c r="Z5" s="146"/>
      <c r="AA5" s="410">
        <f>U5*4</f>
        <v>0</v>
      </c>
      <c r="AB5" s="146"/>
      <c r="AC5" s="411"/>
      <c r="AD5" s="147">
        <v>1</v>
      </c>
      <c r="AE5" s="146"/>
      <c r="AF5" s="147">
        <v>1</v>
      </c>
      <c r="AG5" s="146"/>
      <c r="AH5" s="146"/>
      <c r="AI5" s="147">
        <v>1</v>
      </c>
      <c r="AJ5" s="146"/>
      <c r="AK5" s="147">
        <v>1</v>
      </c>
      <c r="AL5" s="147">
        <v>16</v>
      </c>
      <c r="AM5" s="121"/>
      <c r="AN5" s="147">
        <f>IF(AD5="","",$U5*AD5)</f>
        <v>0</v>
      </c>
      <c r="AO5" t="s" s="148">
        <f>IF(AE5="","",$U5*AE5)</f>
      </c>
      <c r="AP5" s="147">
        <f>IF(AF5="","",$U5*AF5)</f>
        <v>0</v>
      </c>
      <c r="AQ5" t="s" s="148">
        <f>IF(AG5="","",$U5*AG5)</f>
      </c>
      <c r="AR5" t="s" s="148">
        <f>IF(AH5="","",$U5*AH5)</f>
      </c>
      <c r="AS5" s="147">
        <f>IF(AI5="","",$U5*AI5)</f>
        <v>0</v>
      </c>
      <c r="AT5" t="s" s="148">
        <f>IF(AJ5="","",$U5*AJ5)</f>
      </c>
      <c r="AU5" s="147">
        <f>IF(AK5="","",$U5*AK5)</f>
        <v>0</v>
      </c>
      <c r="AV5" s="147">
        <f>IF(AL5="","",$U5*AL5)</f>
        <v>0</v>
      </c>
      <c r="AW5" s="284"/>
      <c r="AX5" s="3"/>
      <c r="AY5" s="3"/>
      <c r="AZ5" s="3"/>
      <c r="BA5" s="3"/>
      <c r="BB5" s="3"/>
      <c r="BC5" s="3"/>
    </row>
    <row r="6" ht="15" customHeight="1">
      <c r="A6" t="s" s="152">
        <v>477</v>
      </c>
      <c r="B6" t="s" s="407">
        <v>64</v>
      </c>
      <c r="C6" t="s" s="127">
        <v>474</v>
      </c>
      <c r="D6" t="s" s="126">
        <v>183</v>
      </c>
      <c r="E6" s="215">
        <v>10</v>
      </c>
      <c r="F6" s="216">
        <v>62.5</v>
      </c>
      <c r="G6" s="131">
        <v>0</v>
      </c>
      <c r="H6" s="132">
        <v>0</v>
      </c>
      <c r="I6" s="133">
        <v>0</v>
      </c>
      <c r="J6" s="134">
        <v>0</v>
      </c>
      <c r="K6" s="135">
        <v>0</v>
      </c>
      <c r="L6" s="136">
        <v>0</v>
      </c>
      <c r="M6" s="137">
        <v>0</v>
      </c>
      <c r="N6" s="138">
        <v>0</v>
      </c>
      <c r="O6" s="408">
        <v>0</v>
      </c>
      <c r="P6" s="217">
        <v>0</v>
      </c>
      <c r="Q6" s="141">
        <v>0</v>
      </c>
      <c r="R6" s="142">
        <v>0</v>
      </c>
      <c r="S6" s="409">
        <f>SUM(G6:R6)*F6</f>
        <v>0</v>
      </c>
      <c r="T6" s="144">
        <f>SUM(G6:R6)*E6</f>
        <v>0</v>
      </c>
      <c r="U6" s="145">
        <f>SUM(G6:R6)</f>
        <v>0</v>
      </c>
      <c r="V6" s="146"/>
      <c r="W6" s="146"/>
      <c r="X6" s="410">
        <f>U6*10</f>
        <v>0</v>
      </c>
      <c r="Y6" s="146"/>
      <c r="Z6" s="146"/>
      <c r="AA6" s="146"/>
      <c r="AB6" s="146"/>
      <c r="AC6" s="411"/>
      <c r="AD6" s="146"/>
      <c r="AE6" s="146"/>
      <c r="AF6" s="146"/>
      <c r="AG6" s="146"/>
      <c r="AH6" s="146"/>
      <c r="AI6" s="146"/>
      <c r="AJ6" s="146"/>
      <c r="AK6" s="146"/>
      <c r="AL6" s="147">
        <v>20</v>
      </c>
      <c r="AM6" s="121"/>
      <c r="AN6" t="s" s="148">
        <f>IF(AD6="","",$U6*AD6)</f>
      </c>
      <c r="AO6" t="s" s="148">
        <f>IF(AE6="","",$U6*AE6)</f>
      </c>
      <c r="AP6" t="s" s="148">
        <f>IF(AF6="","",$U6*AF6)</f>
      </c>
      <c r="AQ6" t="s" s="148">
        <f>IF(AG6="","",$U6*AG6)</f>
      </c>
      <c r="AR6" t="s" s="148">
        <f>IF(AH6="","",$U6*AH6)</f>
      </c>
      <c r="AS6" t="s" s="148">
        <f>IF(AI6="","",$U6*AI6)</f>
      </c>
      <c r="AT6" t="s" s="148">
        <f>IF(AJ6="","",$U6*AJ6)</f>
      </c>
      <c r="AU6" t="s" s="148">
        <f>IF(AK6="","",$U6*AK6)</f>
      </c>
      <c r="AV6" s="147">
        <f>IF(AL6="","",$U6*AL6)</f>
        <v>0</v>
      </c>
      <c r="AW6" s="284"/>
      <c r="AX6" s="3"/>
      <c r="AY6" s="3"/>
      <c r="AZ6" s="3"/>
      <c r="BA6" s="3"/>
      <c r="BB6" s="3"/>
      <c r="BC6" s="3"/>
    </row>
    <row r="7" ht="15" customHeight="1">
      <c r="A7" t="s" s="152">
        <v>478</v>
      </c>
      <c r="B7" t="s" s="407">
        <v>65</v>
      </c>
      <c r="C7" t="s" s="127">
        <v>474</v>
      </c>
      <c r="D7" t="s" s="126">
        <v>183</v>
      </c>
      <c r="E7" s="215">
        <v>10</v>
      </c>
      <c r="F7" s="216">
        <v>140</v>
      </c>
      <c r="G7" s="131">
        <v>0</v>
      </c>
      <c r="H7" s="132">
        <v>0</v>
      </c>
      <c r="I7" s="133">
        <v>0</v>
      </c>
      <c r="J7" s="134">
        <v>0</v>
      </c>
      <c r="K7" s="135">
        <v>0</v>
      </c>
      <c r="L7" s="136">
        <v>0</v>
      </c>
      <c r="M7" s="137">
        <v>0</v>
      </c>
      <c r="N7" s="138">
        <v>0</v>
      </c>
      <c r="O7" s="408">
        <v>0</v>
      </c>
      <c r="P7" s="217">
        <v>0</v>
      </c>
      <c r="Q7" s="141">
        <v>0</v>
      </c>
      <c r="R7" s="142">
        <v>0</v>
      </c>
      <c r="S7" s="409">
        <f>SUM(G7:R7)*F7</f>
        <v>0</v>
      </c>
      <c r="T7" s="144">
        <f>SUM(G7:R7)*E7</f>
        <v>0</v>
      </c>
      <c r="U7" s="145">
        <f>SUM(G7:R7)</f>
        <v>0</v>
      </c>
      <c r="V7" s="146"/>
      <c r="W7" s="146"/>
      <c r="X7" s="146"/>
      <c r="Y7" s="410">
        <f>U7*10</f>
        <v>0</v>
      </c>
      <c r="Z7" s="146"/>
      <c r="AA7" s="146"/>
      <c r="AB7" s="146"/>
      <c r="AC7" s="411"/>
      <c r="AD7" s="146"/>
      <c r="AE7" s="146"/>
      <c r="AF7" s="146"/>
      <c r="AG7" s="146"/>
      <c r="AH7" s="146"/>
      <c r="AI7" s="146"/>
      <c r="AJ7" s="146"/>
      <c r="AK7" s="146"/>
      <c r="AL7" s="147">
        <v>20</v>
      </c>
      <c r="AM7" s="121"/>
      <c r="AN7" t="s" s="148">
        <f>IF(AD7="","",$U7*AD7)</f>
      </c>
      <c r="AO7" t="s" s="148">
        <f>IF(AE7="","",$U7*AE7)</f>
      </c>
      <c r="AP7" t="s" s="148">
        <f>IF(AF7="","",$U7*AF7)</f>
      </c>
      <c r="AQ7" t="s" s="148">
        <f>IF(AG7="","",$U7*AG7)</f>
      </c>
      <c r="AR7" t="s" s="148">
        <f>IF(AH7="","",$U7*AH7)</f>
      </c>
      <c r="AS7" t="s" s="148">
        <f>IF(AI7="","",$U7*AI7)</f>
      </c>
      <c r="AT7" t="s" s="148">
        <f>IF(AJ7="","",$U7*AJ7)</f>
      </c>
      <c r="AU7" t="s" s="148">
        <f>IF(AK7="","",$U7*AK7)</f>
      </c>
      <c r="AV7" s="147">
        <f>IF(AL7="","",$U7*AL7)</f>
        <v>0</v>
      </c>
      <c r="AW7" s="284"/>
      <c r="AX7" s="3"/>
      <c r="AY7" s="3"/>
      <c r="AZ7" s="3"/>
      <c r="BA7" s="3"/>
      <c r="BB7" s="3"/>
      <c r="BC7" s="3"/>
    </row>
    <row r="8" ht="15" customHeight="1">
      <c r="A8" t="s" s="152">
        <v>479</v>
      </c>
      <c r="B8" t="s" s="407">
        <v>65</v>
      </c>
      <c r="C8" t="s" s="127">
        <v>474</v>
      </c>
      <c r="D8" t="s" s="126">
        <v>123</v>
      </c>
      <c r="E8" s="215">
        <v>5</v>
      </c>
      <c r="F8" s="216">
        <v>110</v>
      </c>
      <c r="G8" s="131">
        <v>0</v>
      </c>
      <c r="H8" s="132">
        <v>0</v>
      </c>
      <c r="I8" s="133">
        <v>0</v>
      </c>
      <c r="J8" s="134">
        <v>0</v>
      </c>
      <c r="K8" s="135">
        <v>0</v>
      </c>
      <c r="L8" s="136">
        <v>0</v>
      </c>
      <c r="M8" s="137">
        <v>0</v>
      </c>
      <c r="N8" s="138">
        <v>0</v>
      </c>
      <c r="O8" s="408">
        <v>0</v>
      </c>
      <c r="P8" s="217">
        <v>0</v>
      </c>
      <c r="Q8" s="141">
        <v>0</v>
      </c>
      <c r="R8" s="142">
        <v>0</v>
      </c>
      <c r="S8" s="409">
        <f>SUM(G8:R8)*F8</f>
        <v>0</v>
      </c>
      <c r="T8" s="144">
        <f>SUM(G8:R8)*E8</f>
        <v>0</v>
      </c>
      <c r="U8" s="145">
        <f>SUM(G8:R8)</f>
        <v>0</v>
      </c>
      <c r="V8" s="146"/>
      <c r="W8" s="146"/>
      <c r="X8" s="146"/>
      <c r="Y8" s="410">
        <f>U8*5</f>
        <v>0</v>
      </c>
      <c r="Z8" s="146"/>
      <c r="AA8" s="146"/>
      <c r="AB8" s="146"/>
      <c r="AC8" s="411"/>
      <c r="AD8" s="147">
        <v>5</v>
      </c>
      <c r="AE8" s="146"/>
      <c r="AF8" s="146"/>
      <c r="AG8" s="146"/>
      <c r="AH8" s="146"/>
      <c r="AI8" s="146"/>
      <c r="AJ8" s="146"/>
      <c r="AK8" s="146"/>
      <c r="AL8" s="147">
        <v>10</v>
      </c>
      <c r="AM8" s="121"/>
      <c r="AN8" s="147">
        <f>IF(AD8="","",$U8*AD8)</f>
        <v>0</v>
      </c>
      <c r="AO8" t="s" s="148">
        <f>IF(AE8="","",$U8*AE8)</f>
      </c>
      <c r="AP8" t="s" s="148">
        <f>IF(AF8="","",$U8*AF8)</f>
      </c>
      <c r="AQ8" t="s" s="148">
        <f>IF(AG8="","",$U8*AG8)</f>
      </c>
      <c r="AR8" t="s" s="148">
        <f>IF(AH8="","",$U8*AH8)</f>
      </c>
      <c r="AS8" t="s" s="148">
        <f>IF(AI8="","",$U8*AI8)</f>
      </c>
      <c r="AT8" t="s" s="148">
        <f>IF(AJ8="","",$U8*AJ8)</f>
      </c>
      <c r="AU8" t="s" s="148">
        <f>IF(AK8="","",$U8*AK8)</f>
      </c>
      <c r="AV8" s="147">
        <f>IF(AL8="","",$U8*AL8)</f>
        <v>0</v>
      </c>
      <c r="AW8" s="284"/>
      <c r="AX8" s="3"/>
      <c r="AY8" s="3"/>
      <c r="AZ8" s="3"/>
      <c r="BA8" s="3"/>
      <c r="BB8" s="3"/>
      <c r="BC8" s="3"/>
    </row>
    <row r="9" ht="15" customHeight="1">
      <c r="A9" t="s" s="152">
        <v>480</v>
      </c>
      <c r="B9" t="s" s="407">
        <v>66</v>
      </c>
      <c r="C9" t="s" s="127">
        <v>474</v>
      </c>
      <c r="D9" t="s" s="126">
        <v>123</v>
      </c>
      <c r="E9" s="215">
        <v>4</v>
      </c>
      <c r="F9" s="216">
        <v>300</v>
      </c>
      <c r="G9" s="131">
        <v>0</v>
      </c>
      <c r="H9" s="132">
        <v>0</v>
      </c>
      <c r="I9" s="133">
        <v>0</v>
      </c>
      <c r="J9" s="134">
        <v>0</v>
      </c>
      <c r="K9" s="135">
        <v>0</v>
      </c>
      <c r="L9" s="136">
        <v>0</v>
      </c>
      <c r="M9" s="137">
        <v>0</v>
      </c>
      <c r="N9" s="138">
        <v>0</v>
      </c>
      <c r="O9" s="408">
        <v>0</v>
      </c>
      <c r="P9" s="217">
        <v>0</v>
      </c>
      <c r="Q9" s="141">
        <v>0</v>
      </c>
      <c r="R9" s="142">
        <v>0</v>
      </c>
      <c r="S9" s="409">
        <f>SUM(G9:R9)*F9</f>
        <v>0</v>
      </c>
      <c r="T9" s="144">
        <f>SUM(G9:R9)*E9</f>
        <v>0</v>
      </c>
      <c r="U9" s="145">
        <f>SUM(G9:R9)</f>
        <v>0</v>
      </c>
      <c r="V9" s="146"/>
      <c r="W9" s="146"/>
      <c r="X9" s="146"/>
      <c r="Y9" s="146"/>
      <c r="Z9" s="410">
        <f>U9*4</f>
        <v>0</v>
      </c>
      <c r="AA9" s="146"/>
      <c r="AB9" s="146"/>
      <c r="AC9" s="411"/>
      <c r="AD9" s="146"/>
      <c r="AE9" s="146"/>
      <c r="AF9" s="147">
        <v>4</v>
      </c>
      <c r="AG9" s="146"/>
      <c r="AH9" s="146"/>
      <c r="AI9" s="146"/>
      <c r="AJ9" s="146"/>
      <c r="AK9" s="146"/>
      <c r="AL9" s="147">
        <v>12</v>
      </c>
      <c r="AM9" s="121"/>
      <c r="AN9" t="s" s="148">
        <f>IF(AD9="","",$U9*AD9)</f>
      </c>
      <c r="AO9" t="s" s="148">
        <f>IF(AE9="","",$U9*AE9)</f>
      </c>
      <c r="AP9" s="147">
        <f>IF(AF9="","",$U9*AF9)</f>
        <v>0</v>
      </c>
      <c r="AQ9" t="s" s="148">
        <f>IF(AG9="","",$U9*AG9)</f>
      </c>
      <c r="AR9" t="s" s="148">
        <f>IF(AH9="","",$U9*AH9)</f>
      </c>
      <c r="AS9" t="s" s="148">
        <f>IF(AI9="","",$U9*AI9)</f>
      </c>
      <c r="AT9" t="s" s="148">
        <f>IF(AJ9="","",$U9*AJ9)</f>
      </c>
      <c r="AU9" t="s" s="148">
        <f>IF(AK9="","",$U9*AK9)</f>
      </c>
      <c r="AV9" s="147">
        <f>IF(AL9="","",$U9*AL9)</f>
        <v>0</v>
      </c>
      <c r="AW9" s="284"/>
      <c r="AX9" s="3"/>
      <c r="AY9" s="3"/>
      <c r="AZ9" s="3"/>
      <c r="BA9" s="3"/>
      <c r="BB9" s="3"/>
      <c r="BC9" s="3"/>
    </row>
    <row r="10" ht="14.1" customHeight="1">
      <c r="A10" t="s" s="153">
        <v>481</v>
      </c>
      <c r="B10" t="s" s="407">
        <v>63</v>
      </c>
      <c r="C10" s="154"/>
      <c r="D10" t="s" s="126">
        <v>138</v>
      </c>
      <c r="E10" s="215">
        <v>10</v>
      </c>
      <c r="F10" s="216">
        <v>62.5</v>
      </c>
      <c r="G10" s="131">
        <v>0</v>
      </c>
      <c r="H10" s="132">
        <v>0</v>
      </c>
      <c r="I10" s="133">
        <v>0</v>
      </c>
      <c r="J10" s="134">
        <v>0</v>
      </c>
      <c r="K10" s="135">
        <v>0</v>
      </c>
      <c r="L10" s="136">
        <v>0</v>
      </c>
      <c r="M10" s="137">
        <v>0</v>
      </c>
      <c r="N10" s="138">
        <v>0</v>
      </c>
      <c r="O10" s="408">
        <v>0</v>
      </c>
      <c r="P10" s="217">
        <v>1</v>
      </c>
      <c r="Q10" s="141">
        <v>0</v>
      </c>
      <c r="R10" s="142">
        <v>0</v>
      </c>
      <c r="S10" s="409">
        <f>SUM(G10:R10)*F10</f>
        <v>62.5</v>
      </c>
      <c r="T10" s="144">
        <f>SUM(G10:R10)*E10</f>
        <v>10</v>
      </c>
      <c r="U10" s="145">
        <f>SUM(G10:R10)</f>
        <v>1</v>
      </c>
      <c r="V10" s="146"/>
      <c r="W10" s="410">
        <f>U10*10</f>
        <v>10</v>
      </c>
      <c r="X10" s="146"/>
      <c r="Y10" s="146"/>
      <c r="Z10" s="146"/>
      <c r="AA10" s="146"/>
      <c r="AB10" s="146"/>
      <c r="AC10" s="411"/>
      <c r="AD10" s="146"/>
      <c r="AE10" s="146"/>
      <c r="AF10" s="146"/>
      <c r="AG10" s="146"/>
      <c r="AH10" s="146"/>
      <c r="AI10" s="146"/>
      <c r="AJ10" s="146"/>
      <c r="AK10" s="146"/>
      <c r="AL10" s="147">
        <v>20</v>
      </c>
      <c r="AM10" s="121"/>
      <c r="AN10" t="s" s="148">
        <f>IF(AD10="","",$U10*AD10)</f>
      </c>
      <c r="AO10" t="s" s="148">
        <f>IF(AE10="","",$U10*AE10)</f>
      </c>
      <c r="AP10" t="s" s="148">
        <f>IF(AF10="","",$U10*AF10)</f>
      </c>
      <c r="AQ10" t="s" s="148">
        <f>IF(AG10="","",$U10*AG10)</f>
      </c>
      <c r="AR10" t="s" s="148">
        <f>IF(AH10="","",$U10*AH10)</f>
      </c>
      <c r="AS10" t="s" s="148">
        <f>IF(AI10="","",$U10*AI10)</f>
      </c>
      <c r="AT10" t="s" s="148">
        <f>IF(AJ10="","",$U10*AJ10)</f>
      </c>
      <c r="AU10" t="s" s="148">
        <f>IF(AK10="","",$U10*AK10)</f>
      </c>
      <c r="AV10" s="147">
        <f>IF(AL10="","",$U10*AL10)</f>
        <v>20</v>
      </c>
      <c r="AW10" s="284"/>
      <c r="AX10" s="3"/>
      <c r="AY10" s="3"/>
      <c r="AZ10" s="3"/>
      <c r="BA10" s="3"/>
      <c r="BB10" s="3"/>
      <c r="BC10" s="3"/>
    </row>
    <row r="11" ht="15" customHeight="1">
      <c r="A11" t="s" s="153">
        <v>482</v>
      </c>
      <c r="B11" t="s" s="407">
        <v>65</v>
      </c>
      <c r="C11" s="154"/>
      <c r="D11" t="s" s="126">
        <v>112</v>
      </c>
      <c r="E11" s="215">
        <v>10</v>
      </c>
      <c r="F11" s="216">
        <v>125</v>
      </c>
      <c r="G11" s="131">
        <v>0</v>
      </c>
      <c r="H11" s="132">
        <v>0</v>
      </c>
      <c r="I11" s="133">
        <v>0</v>
      </c>
      <c r="J11" s="134">
        <v>0</v>
      </c>
      <c r="K11" s="135">
        <v>0</v>
      </c>
      <c r="L11" s="136">
        <v>0</v>
      </c>
      <c r="M11" s="137">
        <v>0</v>
      </c>
      <c r="N11" s="138">
        <v>0</v>
      </c>
      <c r="O11" s="408">
        <v>0</v>
      </c>
      <c r="P11" s="217">
        <v>0</v>
      </c>
      <c r="Q11" s="141">
        <v>0</v>
      </c>
      <c r="R11" s="142">
        <v>0</v>
      </c>
      <c r="S11" s="409">
        <f>SUM(G11:R11)*F11</f>
        <v>0</v>
      </c>
      <c r="T11" s="144">
        <f>SUM(G11:R11)*E11</f>
        <v>0</v>
      </c>
      <c r="U11" s="145">
        <f>SUM(G11:R11)</f>
        <v>0</v>
      </c>
      <c r="V11" s="146"/>
      <c r="W11" s="146"/>
      <c r="X11" s="146"/>
      <c r="Y11" s="410">
        <f>U11*10</f>
        <v>0</v>
      </c>
      <c r="Z11" s="146"/>
      <c r="AA11" s="146"/>
      <c r="AB11" s="146"/>
      <c r="AC11" s="411"/>
      <c r="AD11" s="147">
        <v>10</v>
      </c>
      <c r="AE11" s="146"/>
      <c r="AF11" s="146"/>
      <c r="AG11" s="146"/>
      <c r="AH11" s="146"/>
      <c r="AI11" s="146"/>
      <c r="AJ11" s="146"/>
      <c r="AK11" s="146"/>
      <c r="AL11" s="147">
        <v>20</v>
      </c>
      <c r="AM11" s="121"/>
      <c r="AN11" s="147">
        <f>IF(AD11="","",$U11*AD11)</f>
        <v>0</v>
      </c>
      <c r="AO11" t="s" s="148">
        <f>IF(AE11="","",$U11*AE11)</f>
      </c>
      <c r="AP11" t="s" s="148">
        <f>IF(AF11="","",$U11*AF11)</f>
      </c>
      <c r="AQ11" t="s" s="148">
        <f>IF(AG11="","",$U11*AG11)</f>
      </c>
      <c r="AR11" t="s" s="148">
        <f>IF(AH11="","",$U11*AH11)</f>
      </c>
      <c r="AS11" t="s" s="148">
        <f>IF(AI11="","",$U11*AI11)</f>
      </c>
      <c r="AT11" t="s" s="148">
        <f>IF(AJ11="","",$U11*AJ11)</f>
      </c>
      <c r="AU11" t="s" s="148">
        <f>IF(AK11="","",$U11*AK11)</f>
      </c>
      <c r="AV11" s="147">
        <f>IF(AL11="","",$U11*AL11)</f>
        <v>0</v>
      </c>
      <c r="AW11" s="284"/>
      <c r="AX11" s="3"/>
      <c r="AY11" s="3"/>
      <c r="AZ11" s="3"/>
      <c r="BA11" s="3"/>
      <c r="BB11" s="3"/>
      <c r="BC11" s="3"/>
    </row>
    <row r="12" ht="15" customHeight="1">
      <c r="A12" t="s" s="153">
        <v>483</v>
      </c>
      <c r="B12" t="s" s="407">
        <v>66</v>
      </c>
      <c r="C12" s="154"/>
      <c r="D12" t="s" s="126">
        <v>126</v>
      </c>
      <c r="E12" s="215">
        <v>1</v>
      </c>
      <c r="F12" s="216">
        <v>115</v>
      </c>
      <c r="G12" s="131">
        <v>0</v>
      </c>
      <c r="H12" s="132">
        <v>0</v>
      </c>
      <c r="I12" s="133">
        <v>0</v>
      </c>
      <c r="J12" s="134">
        <v>1</v>
      </c>
      <c r="K12" s="135">
        <v>0</v>
      </c>
      <c r="L12" s="136">
        <v>0</v>
      </c>
      <c r="M12" s="137">
        <v>0</v>
      </c>
      <c r="N12" s="138">
        <v>0</v>
      </c>
      <c r="O12" s="408">
        <v>0</v>
      </c>
      <c r="P12" s="217">
        <v>0</v>
      </c>
      <c r="Q12" s="141">
        <v>1</v>
      </c>
      <c r="R12" s="142">
        <v>0</v>
      </c>
      <c r="S12" s="409">
        <f>SUM(G12:R12)*F12</f>
        <v>230</v>
      </c>
      <c r="T12" s="144">
        <f>SUM(G12:R12)*E12</f>
        <v>2</v>
      </c>
      <c r="U12" s="145">
        <f>SUM(G12:R12)</f>
        <v>2</v>
      </c>
      <c r="V12" s="146"/>
      <c r="W12" s="146"/>
      <c r="X12" s="146"/>
      <c r="Y12" s="146"/>
      <c r="Z12" s="410">
        <f>U12*1</f>
        <v>2</v>
      </c>
      <c r="AA12" s="146"/>
      <c r="AB12" s="146"/>
      <c r="AC12" s="411"/>
      <c r="AD12" s="146"/>
      <c r="AE12" s="147">
        <v>1</v>
      </c>
      <c r="AF12" s="146"/>
      <c r="AG12" s="146"/>
      <c r="AH12" s="146"/>
      <c r="AI12" s="146"/>
      <c r="AJ12" s="146"/>
      <c r="AK12" s="146"/>
      <c r="AL12" s="147">
        <v>3</v>
      </c>
      <c r="AM12" s="121"/>
      <c r="AN12" t="s" s="148">
        <f>IF(AD12="","",$U12*AD12)</f>
      </c>
      <c r="AO12" s="147">
        <f>IF(AE12="","",$U12*AE12)</f>
        <v>2</v>
      </c>
      <c r="AP12" t="s" s="148">
        <f>IF(AF12="","",$U12*AF12)</f>
      </c>
      <c r="AQ12" t="s" s="148">
        <f>IF(AG12="","",$U12*AG12)</f>
      </c>
      <c r="AR12" t="s" s="148">
        <f>IF(AH12="","",$U12*AH12)</f>
      </c>
      <c r="AS12" t="s" s="148">
        <f>IF(AI12="","",$U12*AI12)</f>
      </c>
      <c r="AT12" t="s" s="148">
        <f>IF(AJ12="","",$U12*AJ12)</f>
      </c>
      <c r="AU12" t="s" s="148">
        <f>IF(AK12="","",$U12*AK12)</f>
      </c>
      <c r="AV12" s="147">
        <f>IF(AL12="","",$U12*AL12)</f>
        <v>6</v>
      </c>
      <c r="AW12" s="284"/>
      <c r="AX12" s="3"/>
      <c r="AY12" s="3"/>
      <c r="AZ12" s="3"/>
      <c r="BA12" s="3"/>
      <c r="BB12" s="3"/>
      <c r="BC12" s="3"/>
    </row>
    <row r="13" ht="15" customHeight="1">
      <c r="A13" t="s" s="153">
        <v>484</v>
      </c>
      <c r="B13" t="s" s="407">
        <v>66</v>
      </c>
      <c r="C13" s="154"/>
      <c r="D13" t="s" s="126">
        <v>485</v>
      </c>
      <c r="E13" s="215">
        <v>1</v>
      </c>
      <c r="F13" s="216">
        <v>105</v>
      </c>
      <c r="G13" s="131">
        <v>0</v>
      </c>
      <c r="H13" s="132">
        <v>0</v>
      </c>
      <c r="I13" s="133">
        <v>0</v>
      </c>
      <c r="J13" s="134">
        <v>1</v>
      </c>
      <c r="K13" s="135">
        <v>0</v>
      </c>
      <c r="L13" s="136">
        <v>0</v>
      </c>
      <c r="M13" s="137">
        <v>0</v>
      </c>
      <c r="N13" s="138">
        <v>1</v>
      </c>
      <c r="O13" s="408">
        <v>0</v>
      </c>
      <c r="P13" s="217">
        <v>0</v>
      </c>
      <c r="Q13" s="141">
        <v>1</v>
      </c>
      <c r="R13" s="142">
        <v>0</v>
      </c>
      <c r="S13" s="409">
        <f>SUM(G13:R13)*F13</f>
        <v>315</v>
      </c>
      <c r="T13" s="144">
        <f>SUM(G13:R13)*E13</f>
        <v>3</v>
      </c>
      <c r="U13" s="145">
        <f>SUM(G13:R13)</f>
        <v>3</v>
      </c>
      <c r="V13" s="146"/>
      <c r="W13" s="146"/>
      <c r="X13" s="146"/>
      <c r="Y13" s="146"/>
      <c r="Z13" s="410">
        <f>U13*1</f>
        <v>3</v>
      </c>
      <c r="AA13" s="146"/>
      <c r="AB13" s="146"/>
      <c r="AC13" s="411"/>
      <c r="AD13" s="146"/>
      <c r="AE13" s="147">
        <v>1</v>
      </c>
      <c r="AF13" s="146"/>
      <c r="AG13" s="146"/>
      <c r="AH13" s="146"/>
      <c r="AI13" s="146"/>
      <c r="AJ13" s="146"/>
      <c r="AK13" s="146"/>
      <c r="AL13" s="147">
        <v>3</v>
      </c>
      <c r="AM13" s="121"/>
      <c r="AN13" t="s" s="148">
        <f>IF(AD13="","",$U13*AD13)</f>
      </c>
      <c r="AO13" s="147">
        <f>IF(AE13="","",$U13*AE13)</f>
        <v>3</v>
      </c>
      <c r="AP13" t="s" s="148">
        <f>IF(AF13="","",$U13*AF13)</f>
      </c>
      <c r="AQ13" t="s" s="148">
        <f>IF(AG13="","",$U13*AG13)</f>
      </c>
      <c r="AR13" t="s" s="148">
        <f>IF(AH13="","",$U13*AH13)</f>
      </c>
      <c r="AS13" t="s" s="148">
        <f>IF(AI13="","",$U13*AI13)</f>
      </c>
      <c r="AT13" t="s" s="148">
        <f>IF(AJ13="","",$U13*AJ13)</f>
      </c>
      <c r="AU13" t="s" s="148">
        <f>IF(AK13="","",$U13*AK13)</f>
      </c>
      <c r="AV13" s="147">
        <f>IF(AL13="","",$U13*AL13)</f>
        <v>9</v>
      </c>
      <c r="AW13" s="284"/>
      <c r="AX13" s="3"/>
      <c r="AY13" s="3"/>
      <c r="AZ13" s="3"/>
      <c r="BA13" s="3"/>
      <c r="BB13" s="3"/>
      <c r="BC13" s="3"/>
    </row>
    <row r="14" ht="15" customHeight="1">
      <c r="A14" t="s" s="153">
        <v>486</v>
      </c>
      <c r="B14" t="s" s="407">
        <v>66</v>
      </c>
      <c r="C14" s="154"/>
      <c r="D14" t="s" s="126">
        <v>487</v>
      </c>
      <c r="E14" s="215">
        <v>1</v>
      </c>
      <c r="F14" s="216">
        <v>105</v>
      </c>
      <c r="G14" s="131">
        <v>0</v>
      </c>
      <c r="H14" s="132">
        <v>0</v>
      </c>
      <c r="I14" s="133">
        <v>0</v>
      </c>
      <c r="J14" s="134">
        <v>0</v>
      </c>
      <c r="K14" s="135">
        <v>0</v>
      </c>
      <c r="L14" s="136">
        <v>0</v>
      </c>
      <c r="M14" s="137">
        <v>0</v>
      </c>
      <c r="N14" s="138">
        <v>0</v>
      </c>
      <c r="O14" s="408">
        <v>0</v>
      </c>
      <c r="P14" s="217">
        <v>0</v>
      </c>
      <c r="Q14" s="141">
        <v>1</v>
      </c>
      <c r="R14" s="142">
        <v>0</v>
      </c>
      <c r="S14" s="409">
        <f>SUM(G14:R14)*F14</f>
        <v>105</v>
      </c>
      <c r="T14" s="144">
        <f>SUM(G14:R14)*E14</f>
        <v>1</v>
      </c>
      <c r="U14" s="145">
        <f>SUM(G14:R14)</f>
        <v>1</v>
      </c>
      <c r="V14" s="146"/>
      <c r="W14" s="146"/>
      <c r="X14" s="146"/>
      <c r="Y14" s="146"/>
      <c r="Z14" s="410">
        <f>U14*1</f>
        <v>1</v>
      </c>
      <c r="AA14" s="146"/>
      <c r="AB14" s="146"/>
      <c r="AC14" s="411"/>
      <c r="AD14" s="146"/>
      <c r="AE14" s="147">
        <v>1</v>
      </c>
      <c r="AF14" s="146"/>
      <c r="AG14" s="146"/>
      <c r="AH14" s="146"/>
      <c r="AI14" s="146"/>
      <c r="AJ14" s="146"/>
      <c r="AK14" s="146"/>
      <c r="AL14" s="147">
        <v>3</v>
      </c>
      <c r="AM14" s="121"/>
      <c r="AN14" t="s" s="148">
        <f>IF(AD14="","",$U14*AD14)</f>
      </c>
      <c r="AO14" s="147">
        <f>IF(AE14="","",$U14*AE14)</f>
        <v>1</v>
      </c>
      <c r="AP14" t="s" s="148">
        <f>IF(AF14="","",$U14*AF14)</f>
      </c>
      <c r="AQ14" t="s" s="148">
        <f>IF(AG14="","",$U14*AG14)</f>
      </c>
      <c r="AR14" t="s" s="148">
        <f>IF(AH14="","",$U14*AH14)</f>
      </c>
      <c r="AS14" t="s" s="148">
        <f>IF(AI14="","",$U14*AI14)</f>
      </c>
      <c r="AT14" t="s" s="148">
        <f>IF(AJ14="","",$U14*AJ14)</f>
      </c>
      <c r="AU14" t="s" s="148">
        <f>IF(AK14="","",$U14*AK14)</f>
      </c>
      <c r="AV14" s="147">
        <f>IF(AL14="","",$U14*AL14)</f>
        <v>3</v>
      </c>
      <c r="AW14" s="284"/>
      <c r="AX14" s="3"/>
      <c r="AY14" s="3"/>
      <c r="AZ14" s="3"/>
      <c r="BA14" s="3"/>
      <c r="BB14" s="3"/>
      <c r="BC14" s="3"/>
    </row>
    <row r="15" ht="15" customHeight="1">
      <c r="A15" t="s" s="153">
        <v>488</v>
      </c>
      <c r="B15" t="s" s="407">
        <v>67</v>
      </c>
      <c r="C15" s="154"/>
      <c r="D15" t="s" s="126">
        <v>126</v>
      </c>
      <c r="E15" s="215">
        <v>1</v>
      </c>
      <c r="F15" s="216">
        <v>105</v>
      </c>
      <c r="G15" s="131">
        <v>0</v>
      </c>
      <c r="H15" s="132">
        <v>0</v>
      </c>
      <c r="I15" s="133">
        <v>0</v>
      </c>
      <c r="J15" s="134">
        <v>1</v>
      </c>
      <c r="K15" s="135">
        <v>0</v>
      </c>
      <c r="L15" s="136">
        <v>0</v>
      </c>
      <c r="M15" s="137">
        <v>0</v>
      </c>
      <c r="N15" s="138">
        <v>0</v>
      </c>
      <c r="O15" s="408">
        <v>0</v>
      </c>
      <c r="P15" s="217">
        <v>0</v>
      </c>
      <c r="Q15" s="141">
        <v>1</v>
      </c>
      <c r="R15" s="142">
        <v>0</v>
      </c>
      <c r="S15" s="409">
        <f>SUM(G15:R15)*F15</f>
        <v>210</v>
      </c>
      <c r="T15" s="144">
        <f>SUM(G15:R15)*E15</f>
        <v>2</v>
      </c>
      <c r="U15" s="145">
        <f>SUM(G15:R15)</f>
        <v>2</v>
      </c>
      <c r="V15" s="146"/>
      <c r="W15" s="146"/>
      <c r="X15" s="146"/>
      <c r="Y15" s="146"/>
      <c r="Z15" s="146"/>
      <c r="AA15" s="410">
        <f>U15*1</f>
        <v>2</v>
      </c>
      <c r="AB15" s="146"/>
      <c r="AC15" s="412">
        <v>1</v>
      </c>
      <c r="AD15" s="146"/>
      <c r="AE15" s="146"/>
      <c r="AF15" s="146"/>
      <c r="AG15" s="146"/>
      <c r="AH15" s="147">
        <v>1</v>
      </c>
      <c r="AI15" s="146"/>
      <c r="AJ15" s="146"/>
      <c r="AK15" s="146"/>
      <c r="AL15" s="147">
        <v>5</v>
      </c>
      <c r="AM15" s="121"/>
      <c r="AN15" t="s" s="148">
        <f>IF(AD15="","",$U15*AD15)</f>
      </c>
      <c r="AO15" t="s" s="148">
        <f>IF(AE15="","",$U15*AE15)</f>
      </c>
      <c r="AP15" t="s" s="148">
        <f>IF(AF15="","",$U15*AF15)</f>
      </c>
      <c r="AQ15" t="s" s="148">
        <f>IF(AG15="","",$U15*AG15)</f>
      </c>
      <c r="AR15" s="147">
        <f>IF(AH15="","",$U15*AH15)</f>
        <v>2</v>
      </c>
      <c r="AS15" t="s" s="148">
        <f>IF(AI15="","",$U15*AI15)</f>
      </c>
      <c r="AT15" t="s" s="148">
        <f>IF(AJ15="","",$U15*AJ15)</f>
      </c>
      <c r="AU15" t="s" s="148">
        <f>IF(AK15="","",$U15*AK15)</f>
      </c>
      <c r="AV15" s="147">
        <f>IF(AL15="","",$U15*AL15)</f>
        <v>10</v>
      </c>
      <c r="AW15" s="284"/>
      <c r="AX15" s="3"/>
      <c r="AY15" s="3"/>
      <c r="AZ15" s="3"/>
      <c r="BA15" s="3"/>
      <c r="BB15" s="3"/>
      <c r="BC15" s="3"/>
    </row>
    <row r="16" ht="15" customHeight="1">
      <c r="A16" t="s" s="413">
        <v>489</v>
      </c>
      <c r="B16" t="s" s="407">
        <v>67</v>
      </c>
      <c r="C16" s="154"/>
      <c r="D16" t="s" s="126">
        <v>485</v>
      </c>
      <c r="E16" s="215">
        <v>1</v>
      </c>
      <c r="F16" s="216">
        <v>125</v>
      </c>
      <c r="G16" s="131">
        <v>0</v>
      </c>
      <c r="H16" s="132">
        <v>0</v>
      </c>
      <c r="I16" s="133">
        <v>0</v>
      </c>
      <c r="J16" s="134">
        <v>0</v>
      </c>
      <c r="K16" s="135">
        <v>0</v>
      </c>
      <c r="L16" s="136">
        <v>0</v>
      </c>
      <c r="M16" s="137">
        <v>1</v>
      </c>
      <c r="N16" s="138">
        <v>0</v>
      </c>
      <c r="O16" s="408">
        <v>0</v>
      </c>
      <c r="P16" s="217">
        <v>0</v>
      </c>
      <c r="Q16" s="141">
        <v>1</v>
      </c>
      <c r="R16" s="142">
        <v>0</v>
      </c>
      <c r="S16" s="409">
        <f>SUM(G16:R16)*F16</f>
        <v>250</v>
      </c>
      <c r="T16" s="144">
        <f>SUM(G16:R16)*E16</f>
        <v>2</v>
      </c>
      <c r="U16" s="145">
        <f>SUM(G16:R16)</f>
        <v>2</v>
      </c>
      <c r="V16" s="146"/>
      <c r="W16" s="146"/>
      <c r="X16" s="146"/>
      <c r="Y16" s="146"/>
      <c r="Z16" s="146"/>
      <c r="AA16" s="410">
        <f>U16*1</f>
        <v>2</v>
      </c>
      <c r="AB16" s="146"/>
      <c r="AC16" s="412">
        <v>1</v>
      </c>
      <c r="AD16" s="146"/>
      <c r="AE16" s="146"/>
      <c r="AF16" s="146"/>
      <c r="AG16" s="146"/>
      <c r="AH16" s="147">
        <v>1</v>
      </c>
      <c r="AI16" s="146"/>
      <c r="AJ16" s="146"/>
      <c r="AK16" s="146"/>
      <c r="AL16" s="147">
        <v>5</v>
      </c>
      <c r="AM16" s="121"/>
      <c r="AN16" t="s" s="148">
        <f>IF(AD16="","",$U16*AD16)</f>
      </c>
      <c r="AO16" t="s" s="148">
        <f>IF(AE16="","",$U16*AE16)</f>
      </c>
      <c r="AP16" t="s" s="148">
        <f>IF(AF16="","",$U16*AF16)</f>
      </c>
      <c r="AQ16" t="s" s="148">
        <f>IF(AG16="","",$U16*AG16)</f>
      </c>
      <c r="AR16" s="147">
        <f>IF(AH16="","",$U16*AH16)</f>
        <v>2</v>
      </c>
      <c r="AS16" t="s" s="148">
        <f>IF(AI16="","",$U16*AI16)</f>
      </c>
      <c r="AT16" t="s" s="148">
        <f>IF(AJ16="","",$U16*AJ16)</f>
      </c>
      <c r="AU16" t="s" s="148">
        <f>IF(AK16="","",$U16*AK16)</f>
      </c>
      <c r="AV16" s="147">
        <f>IF(AL16="","",$U16*AL16)</f>
        <v>10</v>
      </c>
      <c r="AW16" s="284"/>
      <c r="AX16" s="3"/>
      <c r="AY16" s="3"/>
      <c r="AZ16" s="3"/>
      <c r="BA16" s="3"/>
      <c r="BB16" s="3"/>
      <c r="BC16" s="3"/>
    </row>
    <row r="17" ht="15" customHeight="1">
      <c r="A17" t="s" s="152">
        <v>490</v>
      </c>
      <c r="B17" t="s" s="407">
        <v>67</v>
      </c>
      <c r="C17" s="154"/>
      <c r="D17" t="s" s="126">
        <v>487</v>
      </c>
      <c r="E17" s="215">
        <v>1</v>
      </c>
      <c r="F17" s="216">
        <v>125</v>
      </c>
      <c r="G17" s="131">
        <v>0</v>
      </c>
      <c r="H17" s="132">
        <v>0</v>
      </c>
      <c r="I17" s="133">
        <v>0</v>
      </c>
      <c r="J17" s="134">
        <v>0</v>
      </c>
      <c r="K17" s="135">
        <v>0</v>
      </c>
      <c r="L17" s="136">
        <v>0</v>
      </c>
      <c r="M17" s="137">
        <v>0</v>
      </c>
      <c r="N17" s="138">
        <v>0</v>
      </c>
      <c r="O17" s="408">
        <v>0</v>
      </c>
      <c r="P17" s="217">
        <v>0</v>
      </c>
      <c r="Q17" s="141">
        <v>1</v>
      </c>
      <c r="R17" s="142">
        <v>0</v>
      </c>
      <c r="S17" s="409">
        <f>SUM(G17:R17)*F17</f>
        <v>125</v>
      </c>
      <c r="T17" s="144">
        <f>SUM(G17:R17)*E17</f>
        <v>1</v>
      </c>
      <c r="U17" s="145">
        <f>SUM(G17:R17)</f>
        <v>1</v>
      </c>
      <c r="V17" s="146"/>
      <c r="W17" s="146"/>
      <c r="X17" s="146"/>
      <c r="Y17" s="146"/>
      <c r="Z17" s="146"/>
      <c r="AA17" s="410">
        <f>U17*1</f>
        <v>1</v>
      </c>
      <c r="AB17" s="146"/>
      <c r="AC17" s="412">
        <v>1</v>
      </c>
      <c r="AD17" s="146"/>
      <c r="AE17" s="146"/>
      <c r="AF17" s="146"/>
      <c r="AG17" s="146"/>
      <c r="AH17" s="147">
        <v>1</v>
      </c>
      <c r="AI17" s="146"/>
      <c r="AJ17" s="146"/>
      <c r="AK17" s="146"/>
      <c r="AL17" s="147">
        <v>5</v>
      </c>
      <c r="AM17" s="121"/>
      <c r="AN17" t="s" s="148">
        <f>IF(AD17="","",$U17*AD17)</f>
      </c>
      <c r="AO17" t="s" s="148">
        <f>IF(AE17="","",$U17*AE17)</f>
      </c>
      <c r="AP17" t="s" s="148">
        <f>IF(AF17="","",$U17*AF17)</f>
      </c>
      <c r="AQ17" t="s" s="148">
        <f>IF(AG17="","",$U17*AG17)</f>
      </c>
      <c r="AR17" s="147">
        <f>IF(AH17="","",$U17*AH17)</f>
        <v>1</v>
      </c>
      <c r="AS17" t="s" s="148">
        <f>IF(AI17="","",$U17*AI17)</f>
      </c>
      <c r="AT17" t="s" s="148">
        <f>IF(AJ17="","",$U17*AJ17)</f>
      </c>
      <c r="AU17" t="s" s="148">
        <f>IF(AK17="","",$U17*AK17)</f>
      </c>
      <c r="AV17" s="147">
        <f>IF(AL17="","",$U17*AL17)</f>
        <v>5</v>
      </c>
      <c r="AW17" s="284"/>
      <c r="AX17" s="3"/>
      <c r="AY17" s="3"/>
      <c r="AZ17" s="3"/>
      <c r="BA17" s="3"/>
      <c r="BB17" s="3"/>
      <c r="BC17" s="3"/>
    </row>
    <row r="18" ht="15" customHeight="1">
      <c r="A18" t="s" s="153">
        <v>491</v>
      </c>
      <c r="B18" t="s" s="407">
        <v>65</v>
      </c>
      <c r="C18" s="154"/>
      <c r="D18" t="s" s="126">
        <v>134</v>
      </c>
      <c r="E18" s="215">
        <v>5</v>
      </c>
      <c r="F18" s="216">
        <v>125</v>
      </c>
      <c r="G18" s="131">
        <v>0</v>
      </c>
      <c r="H18" s="132">
        <v>0</v>
      </c>
      <c r="I18" s="133">
        <v>0</v>
      </c>
      <c r="J18" s="134">
        <v>0</v>
      </c>
      <c r="K18" s="135">
        <v>0</v>
      </c>
      <c r="L18" s="136">
        <v>0</v>
      </c>
      <c r="M18" s="137">
        <v>1</v>
      </c>
      <c r="N18" s="138">
        <v>1</v>
      </c>
      <c r="O18" s="408">
        <v>0</v>
      </c>
      <c r="P18" s="217">
        <v>0</v>
      </c>
      <c r="Q18" s="141">
        <v>0</v>
      </c>
      <c r="R18" s="142">
        <v>0</v>
      </c>
      <c r="S18" s="409">
        <f>SUM(G18:R18)*F18</f>
        <v>250</v>
      </c>
      <c r="T18" s="144">
        <f>SUM(G18:R18)*E18</f>
        <v>10</v>
      </c>
      <c r="U18" s="145">
        <f>SUM(G18:R18)</f>
        <v>2</v>
      </c>
      <c r="V18" s="146"/>
      <c r="W18" s="146"/>
      <c r="X18" s="146"/>
      <c r="Y18" s="410">
        <f>U18*5</f>
        <v>10</v>
      </c>
      <c r="Z18" s="146"/>
      <c r="AA18" s="146"/>
      <c r="AB18" s="146"/>
      <c r="AC18" s="411"/>
      <c r="AD18" s="147">
        <v>5</v>
      </c>
      <c r="AE18" s="146"/>
      <c r="AF18" s="146"/>
      <c r="AG18" s="146"/>
      <c r="AH18" s="146"/>
      <c r="AI18" s="146"/>
      <c r="AJ18" s="146"/>
      <c r="AK18" s="146"/>
      <c r="AL18" s="147">
        <v>15</v>
      </c>
      <c r="AM18" s="121"/>
      <c r="AN18" s="147">
        <f>IF(AD18="","",$U18*AD18)</f>
        <v>10</v>
      </c>
      <c r="AO18" t="s" s="148">
        <f>IF(AE18="","",$U18*AE18)</f>
      </c>
      <c r="AP18" t="s" s="148">
        <f>IF(AF18="","",$U18*AF18)</f>
      </c>
      <c r="AQ18" t="s" s="148">
        <f>IF(AG18="","",$U18*AG18)</f>
      </c>
      <c r="AR18" t="s" s="148">
        <f>IF(AH18="","",$U18*AH18)</f>
      </c>
      <c r="AS18" t="s" s="148">
        <f>IF(AI18="","",$U18*AI18)</f>
      </c>
      <c r="AT18" t="s" s="148">
        <f>IF(AJ18="","",$U18*AJ18)</f>
      </c>
      <c r="AU18" t="s" s="148">
        <f>IF(AK18="","",$U18*AK18)</f>
      </c>
      <c r="AV18" s="147">
        <f>IF(AL18="","",$U18*AL18)</f>
        <v>30</v>
      </c>
      <c r="AW18" s="284"/>
      <c r="AX18" s="3"/>
      <c r="AY18" s="3"/>
      <c r="AZ18" s="3"/>
      <c r="BA18" s="3"/>
      <c r="BB18" s="3"/>
      <c r="BC18" s="3"/>
    </row>
    <row r="19" ht="15" customHeight="1">
      <c r="A19" t="s" s="153">
        <v>492</v>
      </c>
      <c r="B19" t="s" s="407">
        <v>65</v>
      </c>
      <c r="C19" s="154"/>
      <c r="D19" t="s" s="126">
        <v>123</v>
      </c>
      <c r="E19" s="215">
        <v>5</v>
      </c>
      <c r="F19" s="216">
        <v>200</v>
      </c>
      <c r="G19" s="131">
        <v>0</v>
      </c>
      <c r="H19" s="132">
        <v>0</v>
      </c>
      <c r="I19" s="133">
        <v>0</v>
      </c>
      <c r="J19" s="134">
        <v>0</v>
      </c>
      <c r="K19" s="135">
        <v>0</v>
      </c>
      <c r="L19" s="136">
        <v>0</v>
      </c>
      <c r="M19" s="137">
        <v>0</v>
      </c>
      <c r="N19" s="138">
        <v>2</v>
      </c>
      <c r="O19" s="408">
        <v>0</v>
      </c>
      <c r="P19" s="217">
        <v>0</v>
      </c>
      <c r="Q19" s="141">
        <v>0</v>
      </c>
      <c r="R19" s="142">
        <v>0</v>
      </c>
      <c r="S19" s="409">
        <f>SUM(G19:R19)*F19</f>
        <v>400</v>
      </c>
      <c r="T19" s="144">
        <f>SUM(G19:R19)*E19</f>
        <v>10</v>
      </c>
      <c r="U19" s="145">
        <f>SUM(G19:R19)</f>
        <v>2</v>
      </c>
      <c r="V19" s="146"/>
      <c r="W19" s="146"/>
      <c r="X19" s="146"/>
      <c r="Y19" s="410">
        <f>U19*5</f>
        <v>10</v>
      </c>
      <c r="Z19" s="146"/>
      <c r="AA19" s="146"/>
      <c r="AB19" s="146"/>
      <c r="AC19" s="411"/>
      <c r="AD19" s="146"/>
      <c r="AE19" s="146"/>
      <c r="AF19" s="146"/>
      <c r="AG19" s="146"/>
      <c r="AH19" s="146"/>
      <c r="AI19" s="146"/>
      <c r="AJ19" s="146"/>
      <c r="AK19" s="146"/>
      <c r="AL19" s="147">
        <v>0</v>
      </c>
      <c r="AM19" s="121"/>
      <c r="AN19" t="s" s="148">
        <f>IF(AD19="","",$U19*AD19)</f>
      </c>
      <c r="AO19" t="s" s="148">
        <f>IF(AE19="","",$U19*AE19)</f>
      </c>
      <c r="AP19" t="s" s="148">
        <f>IF(AF19="","",$U19*AF19)</f>
      </c>
      <c r="AQ19" t="s" s="148">
        <f>IF(AG19="","",$U19*AG19)</f>
      </c>
      <c r="AR19" t="s" s="148">
        <f>IF(AH19="","",$U19*AH19)</f>
      </c>
      <c r="AS19" t="s" s="148">
        <f>IF(AI19="","",$U19*AI19)</f>
      </c>
      <c r="AT19" t="s" s="148">
        <f>IF(AJ19="","",$U19*AJ19)</f>
      </c>
      <c r="AU19" t="s" s="148">
        <f>IF(AK19="","",$U19*AK19)</f>
      </c>
      <c r="AV19" s="147">
        <f>IF(AL19="","",$U19*AL19)</f>
        <v>0</v>
      </c>
      <c r="AW19" s="284"/>
      <c r="AX19" s="3"/>
      <c r="AY19" s="3"/>
      <c r="AZ19" s="3"/>
      <c r="BA19" s="3"/>
      <c r="BB19" s="3"/>
      <c r="BC19" s="3"/>
    </row>
    <row r="20" ht="15" customHeight="1">
      <c r="A20" t="s" s="153">
        <v>493</v>
      </c>
      <c r="B20" t="s" s="407">
        <v>66</v>
      </c>
      <c r="C20" s="154"/>
      <c r="D20" t="s" s="126">
        <v>134</v>
      </c>
      <c r="E20" s="215">
        <v>4</v>
      </c>
      <c r="F20" s="216">
        <v>260</v>
      </c>
      <c r="G20" s="131">
        <v>0</v>
      </c>
      <c r="H20" s="132">
        <v>0</v>
      </c>
      <c r="I20" s="133">
        <v>0</v>
      </c>
      <c r="J20" s="134">
        <v>0</v>
      </c>
      <c r="K20" s="135">
        <v>0</v>
      </c>
      <c r="L20" s="136">
        <v>1</v>
      </c>
      <c r="M20" s="137">
        <v>0</v>
      </c>
      <c r="N20" s="138">
        <v>0</v>
      </c>
      <c r="O20" s="408">
        <v>0</v>
      </c>
      <c r="P20" s="217">
        <v>0</v>
      </c>
      <c r="Q20" s="141">
        <v>0</v>
      </c>
      <c r="R20" s="142">
        <v>0</v>
      </c>
      <c r="S20" s="409">
        <f>SUM(G20:R20)*F20</f>
        <v>260</v>
      </c>
      <c r="T20" s="144">
        <f>SUM(G20:R20)*E20</f>
        <v>4</v>
      </c>
      <c r="U20" s="145">
        <f>SUM(G20:R20)</f>
        <v>1</v>
      </c>
      <c r="V20" s="146"/>
      <c r="W20" s="146"/>
      <c r="X20" s="146"/>
      <c r="Y20" s="146"/>
      <c r="Z20" s="410">
        <f>U20*4</f>
        <v>4</v>
      </c>
      <c r="AA20" s="146"/>
      <c r="AB20" s="146"/>
      <c r="AC20" s="411"/>
      <c r="AD20" s="147">
        <v>4</v>
      </c>
      <c r="AE20" s="146"/>
      <c r="AF20" s="146"/>
      <c r="AG20" s="146"/>
      <c r="AH20" s="146"/>
      <c r="AI20" s="146"/>
      <c r="AJ20" s="146"/>
      <c r="AK20" s="146"/>
      <c r="AL20" s="147">
        <v>12</v>
      </c>
      <c r="AM20" s="121"/>
      <c r="AN20" s="147">
        <f>IF(AD20="","",$U20*AD20)</f>
        <v>4</v>
      </c>
      <c r="AO20" t="s" s="148">
        <f>IF(AE20="","",$U20*AE20)</f>
      </c>
      <c r="AP20" t="s" s="148">
        <f>IF(AF20="","",$U20*AF20)</f>
      </c>
      <c r="AQ20" t="s" s="148">
        <f>IF(AG20="","",$U20*AG20)</f>
      </c>
      <c r="AR20" t="s" s="148">
        <f>IF(AH20="","",$U20*AH20)</f>
      </c>
      <c r="AS20" t="s" s="148">
        <f>IF(AI20="","",$U20*AI20)</f>
      </c>
      <c r="AT20" t="s" s="148">
        <f>IF(AJ20="","",$U20*AJ20)</f>
      </c>
      <c r="AU20" t="s" s="148">
        <f>IF(AK20="","",$U20*AK20)</f>
      </c>
      <c r="AV20" s="147">
        <f>IF(AL20="","",$U20*AL20)</f>
        <v>12</v>
      </c>
      <c r="AW20" s="284"/>
      <c r="AX20" s="3"/>
      <c r="AY20" s="3"/>
      <c r="AZ20" s="3"/>
      <c r="BA20" s="3"/>
      <c r="BB20" s="3"/>
      <c r="BC20" s="3"/>
    </row>
    <row r="21" ht="15" customHeight="1">
      <c r="A21" t="s" s="153">
        <v>273</v>
      </c>
      <c r="B21" t="s" s="407">
        <v>64</v>
      </c>
      <c r="C21" s="154"/>
      <c r="D21" t="s" s="126">
        <v>274</v>
      </c>
      <c r="E21" s="215">
        <v>10</v>
      </c>
      <c r="F21" s="216">
        <v>95</v>
      </c>
      <c r="G21" s="131">
        <v>0</v>
      </c>
      <c r="H21" s="132">
        <v>0</v>
      </c>
      <c r="I21" s="133">
        <v>0</v>
      </c>
      <c r="J21" s="134">
        <v>3</v>
      </c>
      <c r="K21" s="135">
        <v>0</v>
      </c>
      <c r="L21" s="136">
        <v>0</v>
      </c>
      <c r="M21" s="137">
        <v>6</v>
      </c>
      <c r="N21" s="138">
        <v>0</v>
      </c>
      <c r="O21" s="408">
        <v>1</v>
      </c>
      <c r="P21" s="217">
        <v>0</v>
      </c>
      <c r="Q21" s="141">
        <v>0</v>
      </c>
      <c r="R21" s="142">
        <v>0</v>
      </c>
      <c r="S21" s="409">
        <f>SUM(G21:R21)*F21</f>
        <v>950</v>
      </c>
      <c r="T21" s="144">
        <f>SUM(G21:R21)*E21</f>
        <v>100</v>
      </c>
      <c r="U21" s="145">
        <f>SUM(G21:R21)</f>
        <v>10</v>
      </c>
      <c r="V21" s="146"/>
      <c r="W21" s="146"/>
      <c r="X21" s="410">
        <f>U21*10</f>
        <v>100</v>
      </c>
      <c r="Y21" s="146"/>
      <c r="Z21" s="146"/>
      <c r="AA21" s="146"/>
      <c r="AB21" s="146"/>
      <c r="AC21" s="411"/>
      <c r="AD21" s="146"/>
      <c r="AE21" s="146"/>
      <c r="AF21" s="146"/>
      <c r="AG21" s="146"/>
      <c r="AH21" s="146"/>
      <c r="AI21" s="146"/>
      <c r="AJ21" s="146"/>
      <c r="AK21" s="146"/>
      <c r="AL21" s="147">
        <v>20</v>
      </c>
      <c r="AM21" s="121"/>
      <c r="AN21" t="s" s="148">
        <f>IF(AD21="","",$U21*AD21)</f>
      </c>
      <c r="AO21" t="s" s="148">
        <f>IF(AE21="","",$U21*AE21)</f>
      </c>
      <c r="AP21" t="s" s="148">
        <f>IF(AF21="","",$U21*AF21)</f>
      </c>
      <c r="AQ21" t="s" s="148">
        <f>IF(AG21="","",$U21*AG21)</f>
      </c>
      <c r="AR21" t="s" s="148">
        <f>IF(AH21="","",$U21*AH21)</f>
      </c>
      <c r="AS21" t="s" s="148">
        <f>IF(AI21="","",$U21*AI21)</f>
      </c>
      <c r="AT21" t="s" s="148">
        <f>IF(AJ21="","",$U21*AJ21)</f>
      </c>
      <c r="AU21" t="s" s="148">
        <f>IF(AK21="","",$U21*AK21)</f>
      </c>
      <c r="AV21" s="147">
        <f>IF(AL21="","",$U21*AL21)</f>
        <v>200</v>
      </c>
      <c r="AW21" s="284"/>
      <c r="AX21" s="3"/>
      <c r="AY21" s="3"/>
      <c r="AZ21" s="3"/>
      <c r="BA21" s="3"/>
      <c r="BB21" s="3"/>
      <c r="BC21" s="3"/>
    </row>
    <row r="22" ht="15" customHeight="1">
      <c r="A22" t="s" s="153">
        <v>275</v>
      </c>
      <c r="B22" t="s" s="407">
        <v>65</v>
      </c>
      <c r="C22" s="154"/>
      <c r="D22" t="s" s="126">
        <v>183</v>
      </c>
      <c r="E22" s="215">
        <v>5</v>
      </c>
      <c r="F22" s="216">
        <v>205</v>
      </c>
      <c r="G22" s="131">
        <v>0</v>
      </c>
      <c r="H22" s="132">
        <v>0</v>
      </c>
      <c r="I22" s="133">
        <v>0</v>
      </c>
      <c r="J22" s="134">
        <v>4</v>
      </c>
      <c r="K22" s="135">
        <v>2</v>
      </c>
      <c r="L22" s="136">
        <v>0</v>
      </c>
      <c r="M22" s="137">
        <v>0</v>
      </c>
      <c r="N22" s="138">
        <v>0</v>
      </c>
      <c r="O22" s="408">
        <v>1</v>
      </c>
      <c r="P22" s="217">
        <v>0</v>
      </c>
      <c r="Q22" s="141">
        <v>1</v>
      </c>
      <c r="R22" s="142">
        <v>0</v>
      </c>
      <c r="S22" s="409">
        <f>SUM(G22:R22)*F22</f>
        <v>1640</v>
      </c>
      <c r="T22" s="144">
        <f>SUM(G22:R22)*E22</f>
        <v>40</v>
      </c>
      <c r="U22" s="145">
        <f>SUM(G22:R22)</f>
        <v>8</v>
      </c>
      <c r="V22" s="146"/>
      <c r="W22" s="146"/>
      <c r="X22" s="146"/>
      <c r="Y22" s="410">
        <f>U22*5</f>
        <v>40</v>
      </c>
      <c r="Z22" s="146"/>
      <c r="AA22" s="146"/>
      <c r="AB22" s="146"/>
      <c r="AC22" s="411"/>
      <c r="AD22" s="146"/>
      <c r="AE22" s="146"/>
      <c r="AF22" s="147">
        <v>3</v>
      </c>
      <c r="AG22" s="147">
        <v>2</v>
      </c>
      <c r="AH22" s="146"/>
      <c r="AI22" s="146"/>
      <c r="AJ22" s="146"/>
      <c r="AK22" s="146"/>
      <c r="AL22" s="147">
        <v>10</v>
      </c>
      <c r="AM22" s="121"/>
      <c r="AN22" t="s" s="148">
        <f>IF(AD22="","",$U22*AD22)</f>
      </c>
      <c r="AO22" t="s" s="148">
        <f>IF(AE22="","",$U22*AE22)</f>
      </c>
      <c r="AP22" s="147">
        <f>IF(AF22="","",$U22*AF22)</f>
        <v>24</v>
      </c>
      <c r="AQ22" s="147">
        <f>IF(AG22="","",$U22*AG22)</f>
        <v>16</v>
      </c>
      <c r="AR22" t="s" s="148">
        <f>IF(AH22="","",$U22*AH22)</f>
      </c>
      <c r="AS22" t="s" s="148">
        <f>IF(AI22="","",$U22*AI22)</f>
      </c>
      <c r="AT22" t="s" s="148">
        <f>IF(AJ22="","",$U22*AJ22)</f>
      </c>
      <c r="AU22" t="s" s="148">
        <f>IF(AK22="","",$U22*AK22)</f>
      </c>
      <c r="AV22" s="147">
        <f>IF(AL22="","",$U22*AL22)</f>
        <v>80</v>
      </c>
      <c r="AW22" s="284"/>
      <c r="AX22" s="3"/>
      <c r="AY22" s="3"/>
      <c r="AZ22" s="3"/>
      <c r="BA22" s="3"/>
      <c r="BB22" s="3"/>
      <c r="BC22" s="3"/>
    </row>
    <row r="23" ht="15" customHeight="1">
      <c r="A23" t="s" s="153">
        <v>494</v>
      </c>
      <c r="B23" t="s" s="407">
        <v>66</v>
      </c>
      <c r="C23" s="154"/>
      <c r="D23" t="s" s="126">
        <v>495</v>
      </c>
      <c r="E23" s="215">
        <v>5</v>
      </c>
      <c r="F23" s="216">
        <v>205</v>
      </c>
      <c r="G23" s="131">
        <v>0</v>
      </c>
      <c r="H23" s="132">
        <v>0</v>
      </c>
      <c r="I23" s="133">
        <v>0</v>
      </c>
      <c r="J23" s="134">
        <v>4</v>
      </c>
      <c r="K23" s="135">
        <v>0</v>
      </c>
      <c r="L23" s="136">
        <v>0</v>
      </c>
      <c r="M23" s="137">
        <v>0</v>
      </c>
      <c r="N23" s="138">
        <v>0</v>
      </c>
      <c r="O23" s="408">
        <v>0</v>
      </c>
      <c r="P23" s="217">
        <v>0</v>
      </c>
      <c r="Q23" s="141">
        <v>0</v>
      </c>
      <c r="R23" s="142">
        <v>0</v>
      </c>
      <c r="S23" s="409">
        <f>SUM(G23:R23)*F23</f>
        <v>820</v>
      </c>
      <c r="T23" s="144">
        <f>SUM(G23:R23)*E23</f>
        <v>20</v>
      </c>
      <c r="U23" s="145">
        <f>SUM(G23:R23)</f>
        <v>4</v>
      </c>
      <c r="V23" s="146"/>
      <c r="W23" s="146"/>
      <c r="X23" s="146"/>
      <c r="Y23" s="146"/>
      <c r="Z23" s="410">
        <f>U23*5</f>
        <v>20</v>
      </c>
      <c r="AA23" s="146"/>
      <c r="AB23" s="146"/>
      <c r="AC23" s="411"/>
      <c r="AD23" s="147">
        <v>1</v>
      </c>
      <c r="AE23" s="147">
        <v>3</v>
      </c>
      <c r="AF23" s="147">
        <v>1</v>
      </c>
      <c r="AG23" s="146"/>
      <c r="AH23" s="146"/>
      <c r="AI23" s="146"/>
      <c r="AJ23" s="146"/>
      <c r="AK23" s="146"/>
      <c r="AL23" s="147">
        <v>14</v>
      </c>
      <c r="AM23" s="121"/>
      <c r="AN23" s="147">
        <f>IF(AD23="","",$U23*AD23)</f>
        <v>4</v>
      </c>
      <c r="AO23" s="147">
        <f>IF(AE23="","",$U23*AE23)</f>
        <v>12</v>
      </c>
      <c r="AP23" s="147">
        <f>IF(AF23="","",$U23*AF23)</f>
        <v>4</v>
      </c>
      <c r="AQ23" t="s" s="148">
        <f>IF(AG23="","",$U23*AG23)</f>
      </c>
      <c r="AR23" t="s" s="148">
        <f>IF(AH23="","",$U23*AH23)</f>
      </c>
      <c r="AS23" t="s" s="148">
        <f>IF(AI23="","",$U23*AI23)</f>
      </c>
      <c r="AT23" t="s" s="148">
        <f>IF(AJ23="","",$U23*AJ23)</f>
      </c>
      <c r="AU23" t="s" s="148">
        <f>IF(AK23="","",$U23*AK23)</f>
      </c>
      <c r="AV23" s="147">
        <f>IF(AL23="","",$U23*AL23)</f>
        <v>56</v>
      </c>
      <c r="AW23" s="284"/>
      <c r="AX23" s="3"/>
      <c r="AY23" s="3"/>
      <c r="AZ23" s="3"/>
      <c r="BA23" s="3"/>
      <c r="BB23" s="3"/>
      <c r="BC23" s="3"/>
    </row>
    <row r="24" ht="15" customHeight="1">
      <c r="A24" t="s" s="152">
        <v>496</v>
      </c>
      <c r="B24" t="s" s="407">
        <v>66</v>
      </c>
      <c r="C24" s="154"/>
      <c r="D24" t="s" s="126">
        <v>123</v>
      </c>
      <c r="E24" s="215">
        <v>4</v>
      </c>
      <c r="F24" s="216">
        <v>220</v>
      </c>
      <c r="G24" s="131">
        <v>0</v>
      </c>
      <c r="H24" s="132">
        <v>0</v>
      </c>
      <c r="I24" s="133">
        <v>0</v>
      </c>
      <c r="J24" s="134">
        <v>0</v>
      </c>
      <c r="K24" s="135">
        <v>0</v>
      </c>
      <c r="L24" s="136">
        <v>0</v>
      </c>
      <c r="M24" s="137">
        <v>1</v>
      </c>
      <c r="N24" s="138">
        <v>0</v>
      </c>
      <c r="O24" s="408">
        <v>0</v>
      </c>
      <c r="P24" s="217">
        <v>0</v>
      </c>
      <c r="Q24" s="141">
        <v>0</v>
      </c>
      <c r="R24" s="142">
        <v>0</v>
      </c>
      <c r="S24" s="409">
        <f>SUM(G24:R24)*F24</f>
        <v>220</v>
      </c>
      <c r="T24" s="144">
        <f>SUM(G24:R24)*E24</f>
        <v>4</v>
      </c>
      <c r="U24" s="145">
        <f>SUM(G24:R24)</f>
        <v>1</v>
      </c>
      <c r="V24" s="146"/>
      <c r="W24" s="146"/>
      <c r="X24" s="146"/>
      <c r="Y24" s="146"/>
      <c r="Z24" s="410">
        <f>U24*4</f>
        <v>4</v>
      </c>
      <c r="AA24" s="146"/>
      <c r="AB24" s="146"/>
      <c r="AC24" s="411"/>
      <c r="AD24" s="146"/>
      <c r="AE24" s="146"/>
      <c r="AF24" s="146"/>
      <c r="AG24" s="147">
        <v>2</v>
      </c>
      <c r="AH24" s="147">
        <v>2</v>
      </c>
      <c r="AI24" s="146"/>
      <c r="AJ24" s="146"/>
      <c r="AK24" s="146"/>
      <c r="AL24" s="147">
        <v>12</v>
      </c>
      <c r="AM24" s="121"/>
      <c r="AN24" t="s" s="148">
        <f>IF(AD24="","",$U24*AD24)</f>
      </c>
      <c r="AO24" t="s" s="148">
        <f>IF(AE24="","",$U24*AE24)</f>
      </c>
      <c r="AP24" t="s" s="148">
        <f>IF(AF24="","",$U24*AF24)</f>
      </c>
      <c r="AQ24" s="147">
        <f>IF(AG24="","",$U24*AG24)</f>
        <v>2</v>
      </c>
      <c r="AR24" s="147">
        <f>IF(AH24="","",$U24*AH24)</f>
        <v>2</v>
      </c>
      <c r="AS24" t="s" s="148">
        <f>IF(AI24="","",$U24*AI24)</f>
      </c>
      <c r="AT24" t="s" s="148">
        <f>IF(AJ24="","",$U24*AJ24)</f>
      </c>
      <c r="AU24" t="s" s="148">
        <f>IF(AK24="","",$U24*AK24)</f>
      </c>
      <c r="AV24" s="147">
        <f>IF(AL24="","",$U24*AL24)</f>
        <v>12</v>
      </c>
      <c r="AW24" s="284"/>
      <c r="AX24" s="3"/>
      <c r="AY24" s="3"/>
      <c r="AZ24" s="3"/>
      <c r="BA24" s="3"/>
      <c r="BB24" s="3"/>
      <c r="BC24" s="3"/>
    </row>
    <row r="25" ht="15" customHeight="1">
      <c r="A25" t="s" s="152">
        <v>497</v>
      </c>
      <c r="B25" t="s" s="407">
        <v>67</v>
      </c>
      <c r="C25" s="154"/>
      <c r="D25" t="s" s="126">
        <v>183</v>
      </c>
      <c r="E25" s="215">
        <v>1</v>
      </c>
      <c r="F25" s="216">
        <v>105</v>
      </c>
      <c r="G25" s="131">
        <v>0</v>
      </c>
      <c r="H25" s="132">
        <v>0</v>
      </c>
      <c r="I25" s="133">
        <v>0</v>
      </c>
      <c r="J25" s="134">
        <v>1</v>
      </c>
      <c r="K25" s="135">
        <v>0</v>
      </c>
      <c r="L25" s="136">
        <v>0</v>
      </c>
      <c r="M25" s="137">
        <v>1</v>
      </c>
      <c r="N25" s="138">
        <v>0</v>
      </c>
      <c r="O25" s="408">
        <v>0</v>
      </c>
      <c r="P25" s="217">
        <v>0</v>
      </c>
      <c r="Q25" s="141">
        <v>0</v>
      </c>
      <c r="R25" s="142">
        <v>0</v>
      </c>
      <c r="S25" s="409">
        <f>SUM(G25:R25)*F25</f>
        <v>210</v>
      </c>
      <c r="T25" s="144">
        <f>SUM(G25:R25)*E25</f>
        <v>2</v>
      </c>
      <c r="U25" s="145">
        <f>SUM(G25:R25)</f>
        <v>2</v>
      </c>
      <c r="V25" s="146"/>
      <c r="W25" s="146"/>
      <c r="X25" s="146"/>
      <c r="Y25" s="146"/>
      <c r="Z25" s="146"/>
      <c r="AA25" s="410">
        <f>U25*1</f>
        <v>2</v>
      </c>
      <c r="AB25" s="146"/>
      <c r="AC25" s="411"/>
      <c r="AD25" s="146"/>
      <c r="AE25" s="146"/>
      <c r="AF25" s="147">
        <v>1</v>
      </c>
      <c r="AG25" s="146"/>
      <c r="AH25" s="146"/>
      <c r="AI25" s="146"/>
      <c r="AJ25" s="146"/>
      <c r="AK25" s="146"/>
      <c r="AL25" s="147">
        <v>4</v>
      </c>
      <c r="AM25" s="121"/>
      <c r="AN25" t="s" s="148">
        <f>IF(AD25="","",$U25*AD25)</f>
      </c>
      <c r="AO25" t="s" s="148">
        <f>IF(AE25="","",$U25*AE25)</f>
      </c>
      <c r="AP25" s="147">
        <f>IF(AF25="","",$U25*AF25)</f>
        <v>2</v>
      </c>
      <c r="AQ25" t="s" s="148">
        <f>IF(AG25="","",$U25*AG25)</f>
      </c>
      <c r="AR25" t="s" s="148">
        <f>IF(AH25="","",$U25*AH25)</f>
      </c>
      <c r="AS25" t="s" s="148">
        <f>IF(AI25="","",$U25*AI25)</f>
      </c>
      <c r="AT25" t="s" s="148">
        <f>IF(AJ25="","",$U25*AJ25)</f>
      </c>
      <c r="AU25" t="s" s="148">
        <f>IF(AK25="","",$U25*AK25)</f>
      </c>
      <c r="AV25" s="147">
        <f>IF(AL25="","",$U25*AL25)</f>
        <v>8</v>
      </c>
      <c r="AW25" s="284"/>
      <c r="AX25" s="3"/>
      <c r="AY25" s="3"/>
      <c r="AZ25" s="3"/>
      <c r="BA25" s="3"/>
      <c r="BB25" s="3"/>
      <c r="BC25" s="3"/>
    </row>
    <row r="26" ht="15" customHeight="1">
      <c r="A26" t="s" s="152">
        <v>498</v>
      </c>
      <c r="B26" t="s" s="407">
        <v>67</v>
      </c>
      <c r="C26" s="154"/>
      <c r="D26" t="s" s="126">
        <v>183</v>
      </c>
      <c r="E26" s="215">
        <v>1</v>
      </c>
      <c r="F26" s="216">
        <v>115</v>
      </c>
      <c r="G26" s="131">
        <v>0</v>
      </c>
      <c r="H26" s="132">
        <v>0</v>
      </c>
      <c r="I26" s="133">
        <v>0</v>
      </c>
      <c r="J26" s="134">
        <v>0</v>
      </c>
      <c r="K26" s="135">
        <v>0</v>
      </c>
      <c r="L26" s="136">
        <v>0</v>
      </c>
      <c r="M26" s="137">
        <v>1</v>
      </c>
      <c r="N26" s="138">
        <v>0</v>
      </c>
      <c r="O26" s="408">
        <v>0</v>
      </c>
      <c r="P26" s="217">
        <v>0</v>
      </c>
      <c r="Q26" s="141">
        <v>0</v>
      </c>
      <c r="R26" s="142">
        <v>0</v>
      </c>
      <c r="S26" s="409">
        <f>SUM(G26:R26)*F26</f>
        <v>115</v>
      </c>
      <c r="T26" s="144">
        <f>SUM(G26:R26)*E26</f>
        <v>1</v>
      </c>
      <c r="U26" s="145">
        <f>SUM(G26:R26)</f>
        <v>1</v>
      </c>
      <c r="V26" s="146"/>
      <c r="W26" s="146"/>
      <c r="X26" s="146"/>
      <c r="Y26" s="146"/>
      <c r="Z26" s="146"/>
      <c r="AA26" s="410">
        <f>U26*1</f>
        <v>1</v>
      </c>
      <c r="AB26" s="146"/>
      <c r="AC26" s="411"/>
      <c r="AD26" s="146"/>
      <c r="AE26" s="146"/>
      <c r="AF26" s="146"/>
      <c r="AG26" s="146"/>
      <c r="AH26" s="146"/>
      <c r="AI26" s="146"/>
      <c r="AJ26" s="147">
        <v>1</v>
      </c>
      <c r="AK26" s="146"/>
      <c r="AL26" s="147">
        <v>4</v>
      </c>
      <c r="AM26" s="121"/>
      <c r="AN26" t="s" s="148">
        <f>IF(AD26="","",$U26*AD26)</f>
      </c>
      <c r="AO26" t="s" s="148">
        <f>IF(AE26="","",$U26*AE26)</f>
      </c>
      <c r="AP26" t="s" s="148">
        <f>IF(AF26="","",$U26*AF26)</f>
      </c>
      <c r="AQ26" t="s" s="148">
        <f>IF(AG26="","",$U26*AG26)</f>
      </c>
      <c r="AR26" t="s" s="148">
        <f>IF(AH26="","",$U26*AH26)</f>
      </c>
      <c r="AS26" t="s" s="148">
        <f>IF(AI26="","",$U26*AI26)</f>
      </c>
      <c r="AT26" s="147">
        <f>IF(AJ26="","",$U26*AJ26)</f>
        <v>1</v>
      </c>
      <c r="AU26" t="s" s="148">
        <f>IF(AK26="","",$U26*AK26)</f>
      </c>
      <c r="AV26" s="147">
        <f>IF(AL26="","",$U26*AL26)</f>
        <v>4</v>
      </c>
      <c r="AW26" s="284"/>
      <c r="AX26" s="3"/>
      <c r="AY26" s="3"/>
      <c r="AZ26" s="3"/>
      <c r="BA26" s="3"/>
      <c r="BB26" s="3"/>
      <c r="BC26" s="3"/>
    </row>
    <row r="27" ht="13.8" customHeight="1">
      <c r="A27" t="s" s="236">
        <v>499</v>
      </c>
      <c r="B27" t="s" s="414">
        <v>67</v>
      </c>
      <c r="C27" s="158"/>
      <c r="D27" t="s" s="157">
        <v>183</v>
      </c>
      <c r="E27" s="264">
        <v>1</v>
      </c>
      <c r="F27" s="415">
        <v>115</v>
      </c>
      <c r="G27" s="162">
        <v>0</v>
      </c>
      <c r="H27" s="163">
        <v>0</v>
      </c>
      <c r="I27" s="164">
        <v>0</v>
      </c>
      <c r="J27" s="165">
        <v>1</v>
      </c>
      <c r="K27" s="166">
        <v>0</v>
      </c>
      <c r="L27" s="167">
        <v>0</v>
      </c>
      <c r="M27" s="168">
        <v>1</v>
      </c>
      <c r="N27" s="169">
        <v>0</v>
      </c>
      <c r="O27" s="416">
        <v>0</v>
      </c>
      <c r="P27" s="272">
        <v>0</v>
      </c>
      <c r="Q27" s="172">
        <v>0</v>
      </c>
      <c r="R27" s="173">
        <v>0</v>
      </c>
      <c r="S27" s="417">
        <f>SUM(G27:R27)*F27</f>
        <v>230</v>
      </c>
      <c r="T27" s="175">
        <f>SUM(G27:R27)*E27</f>
        <v>2</v>
      </c>
      <c r="U27" s="176">
        <f>SUM(G27:R27)</f>
        <v>2</v>
      </c>
      <c r="V27" s="177"/>
      <c r="W27" s="177"/>
      <c r="X27" s="177"/>
      <c r="Y27" s="177"/>
      <c r="Z27" s="177"/>
      <c r="AA27" s="418">
        <f>U27*1</f>
        <v>2</v>
      </c>
      <c r="AB27" s="177"/>
      <c r="AC27" s="411"/>
      <c r="AD27" s="146"/>
      <c r="AE27" s="146"/>
      <c r="AF27" s="146"/>
      <c r="AG27" s="146"/>
      <c r="AH27" s="146"/>
      <c r="AI27" s="146"/>
      <c r="AJ27" s="147">
        <v>1</v>
      </c>
      <c r="AK27" s="146"/>
      <c r="AL27" s="147">
        <v>4</v>
      </c>
      <c r="AM27" s="121"/>
      <c r="AN27" t="s" s="148">
        <f>IF(AD27="","",$U27*AD27)</f>
      </c>
      <c r="AO27" t="s" s="148">
        <f>IF(AE27="","",$U27*AE27)</f>
      </c>
      <c r="AP27" t="s" s="148">
        <f>IF(AF27="","",$U27*AF27)</f>
      </c>
      <c r="AQ27" t="s" s="148">
        <f>IF(AG27="","",$U27*AG27)</f>
      </c>
      <c r="AR27" t="s" s="148">
        <f>IF(AH27="","",$U27*AH27)</f>
      </c>
      <c r="AS27" t="s" s="148">
        <f>IF(AI27="","",$U27*AI27)</f>
      </c>
      <c r="AT27" s="147">
        <f>IF(AJ27="","",$U27*AJ27)</f>
        <v>2</v>
      </c>
      <c r="AU27" t="s" s="148">
        <f>IF(AK27="","",$U27*AK27)</f>
      </c>
      <c r="AV27" s="147">
        <f>IF(AL27="","",$U27*AL27)</f>
        <v>8</v>
      </c>
      <c r="AW27" s="284"/>
      <c r="AX27" s="3"/>
      <c r="AY27" s="3"/>
      <c r="AZ27" s="3"/>
      <c r="BA27" s="3"/>
      <c r="BB27" s="3"/>
      <c r="BC27" s="3"/>
    </row>
    <row r="28" ht="42" customHeight="1">
      <c r="A28" t="s" s="419">
        <v>500</v>
      </c>
      <c r="B28" t="s" s="102">
        <v>75</v>
      </c>
      <c r="C28" t="s" s="102">
        <v>76</v>
      </c>
      <c r="D28" t="s" s="102">
        <v>77</v>
      </c>
      <c r="E28" t="s" s="179">
        <v>78</v>
      </c>
      <c r="F28" t="s" s="102">
        <v>79</v>
      </c>
      <c r="G28" t="s" s="103">
        <v>80</v>
      </c>
      <c r="H28" t="s" s="181">
        <v>81</v>
      </c>
      <c r="I28" t="s" s="105">
        <v>82</v>
      </c>
      <c r="J28" t="s" s="183">
        <v>83</v>
      </c>
      <c r="K28" t="s" s="184">
        <v>84</v>
      </c>
      <c r="L28" t="s" s="185">
        <v>85</v>
      </c>
      <c r="M28" t="s" s="186">
        <v>86</v>
      </c>
      <c r="N28" t="s" s="187">
        <v>87</v>
      </c>
      <c r="O28" t="s" s="188">
        <v>88</v>
      </c>
      <c r="P28" t="s" s="189">
        <v>89</v>
      </c>
      <c r="Q28" t="s" s="113">
        <v>90</v>
      </c>
      <c r="R28" t="s" s="114">
        <v>91</v>
      </c>
      <c r="S28" t="s" s="102">
        <v>92</v>
      </c>
      <c r="T28" t="s" s="115">
        <v>12</v>
      </c>
      <c r="U28" t="s" s="116">
        <v>93</v>
      </c>
      <c r="V28" t="s" s="117">
        <v>94</v>
      </c>
      <c r="W28" t="s" s="117">
        <v>95</v>
      </c>
      <c r="X28" t="s" s="117">
        <v>96</v>
      </c>
      <c r="Y28" t="s" s="117">
        <v>97</v>
      </c>
      <c r="Z28" t="s" s="117">
        <v>98</v>
      </c>
      <c r="AA28" t="s" s="117">
        <v>99</v>
      </c>
      <c r="AB28" t="s" s="118">
        <v>100</v>
      </c>
      <c r="AC28" s="192"/>
      <c r="AD28" t="s" s="120">
        <v>102</v>
      </c>
      <c r="AE28" t="s" s="120">
        <v>103</v>
      </c>
      <c r="AF28" t="s" s="120">
        <v>104</v>
      </c>
      <c r="AG28" t="s" s="120">
        <v>105</v>
      </c>
      <c r="AH28" t="s" s="120">
        <v>106</v>
      </c>
      <c r="AI28" t="s" s="120">
        <v>107</v>
      </c>
      <c r="AJ28" t="s" s="120">
        <v>108</v>
      </c>
      <c r="AK28" t="s" s="120">
        <v>224</v>
      </c>
      <c r="AL28" t="s" s="120">
        <v>58</v>
      </c>
      <c r="AM28" s="121"/>
      <c r="AN28" t="s" s="120">
        <v>102</v>
      </c>
      <c r="AO28" t="s" s="120">
        <v>103</v>
      </c>
      <c r="AP28" t="s" s="120">
        <v>104</v>
      </c>
      <c r="AQ28" t="s" s="120">
        <v>105</v>
      </c>
      <c r="AR28" t="s" s="120">
        <v>106</v>
      </c>
      <c r="AS28" t="s" s="120">
        <v>107</v>
      </c>
      <c r="AT28" t="s" s="120">
        <v>108</v>
      </c>
      <c r="AU28" t="s" s="120">
        <v>224</v>
      </c>
      <c r="AV28" t="s" s="120">
        <v>58</v>
      </c>
      <c r="AW28" t="s" s="122">
        <v>66</v>
      </c>
      <c r="AX28" t="s" s="123">
        <v>67</v>
      </c>
      <c r="AY28" t="s" s="123">
        <v>68</v>
      </c>
      <c r="AZ28" s="124"/>
      <c r="BA28" s="124"/>
      <c r="BB28" s="124"/>
      <c r="BC28" s="124"/>
    </row>
    <row r="29" ht="16.5" customHeight="1">
      <c r="A29" t="s" s="420">
        <v>501</v>
      </c>
      <c r="B29" t="s" s="421">
        <v>502</v>
      </c>
      <c r="C29" t="s" s="422">
        <v>111</v>
      </c>
      <c r="D29" t="s" s="420">
        <v>503</v>
      </c>
      <c r="E29" s="423">
        <v>20</v>
      </c>
      <c r="F29" s="338">
        <v>1415</v>
      </c>
      <c r="G29" s="162"/>
      <c r="H29" s="242">
        <v>0</v>
      </c>
      <c r="I29" s="164"/>
      <c r="J29" s="424"/>
      <c r="K29" s="425">
        <v>0</v>
      </c>
      <c r="L29" s="426">
        <v>0</v>
      </c>
      <c r="M29" s="427">
        <v>0</v>
      </c>
      <c r="N29" s="428">
        <v>0</v>
      </c>
      <c r="O29" s="429">
        <v>0</v>
      </c>
      <c r="P29" s="430">
        <v>0</v>
      </c>
      <c r="Q29" s="431"/>
      <c r="R29" s="432"/>
      <c r="S29" s="417">
        <f>SUM(G29:R29)*F29</f>
        <v>0</v>
      </c>
      <c r="T29" s="175">
        <f>SUM(G29:R29)*E29</f>
        <v>0</v>
      </c>
      <c r="U29" s="176">
        <f>SUM(G29:R29)</f>
        <v>0</v>
      </c>
      <c r="V29" s="177"/>
      <c r="W29" s="177"/>
      <c r="X29" s="418">
        <f>U29*10</f>
        <v>0</v>
      </c>
      <c r="Y29" s="418">
        <f>U29*4</f>
        <v>0</v>
      </c>
      <c r="Z29" s="177"/>
      <c r="AA29" s="418">
        <f>U29*4</f>
        <v>0</v>
      </c>
      <c r="AB29" s="177"/>
      <c r="AC29" s="42"/>
      <c r="AD29" s="146"/>
      <c r="AE29" s="146"/>
      <c r="AF29" s="146"/>
      <c r="AG29" s="146"/>
      <c r="AH29" s="146"/>
      <c r="AI29" s="146"/>
      <c r="AJ29" s="146"/>
      <c r="AK29" s="146"/>
      <c r="AL29" s="147">
        <v>72</v>
      </c>
      <c r="AM29" s="121"/>
      <c r="AN29" t="s" s="148">
        <f>IF(AD29="","",$U29*AD29)</f>
      </c>
      <c r="AO29" t="s" s="148">
        <f>IF(AE29="","",$U29*AE29)</f>
      </c>
      <c r="AP29" t="s" s="148">
        <f>IF(AF29="","",$U29*AF29)</f>
      </c>
      <c r="AQ29" t="s" s="148">
        <f>IF(AG29="","",$U29*AG29)</f>
      </c>
      <c r="AR29" t="s" s="148">
        <f>IF(AH29="","",$U29*AH29)</f>
      </c>
      <c r="AS29" t="s" s="148">
        <f>IF(AI29="","",$U29*AI29)</f>
      </c>
      <c r="AT29" t="s" s="148">
        <f>IF(AJ29="","",$U29*AJ29)</f>
      </c>
      <c r="AU29" t="s" s="148">
        <f>IF(AK29="","",$U29*AK29)</f>
      </c>
      <c r="AV29" s="147">
        <f>IF(AL29="","",$U29*AL29)</f>
        <v>0</v>
      </c>
      <c r="AW29" s="149"/>
      <c r="AX29" s="150"/>
      <c r="AY29" s="150"/>
      <c r="AZ29" s="151"/>
      <c r="BA29" s="151"/>
      <c r="BB29" s="151"/>
      <c r="BC29" s="151"/>
    </row>
    <row r="30" ht="41.4" customHeight="1">
      <c r="A30" t="s" s="375">
        <v>188</v>
      </c>
      <c r="B30" t="s" s="102">
        <v>75</v>
      </c>
      <c r="C30" t="s" s="102">
        <v>76</v>
      </c>
      <c r="D30" t="s" s="102">
        <v>77</v>
      </c>
      <c r="E30" t="s" s="102">
        <v>78</v>
      </c>
      <c r="F30" t="s" s="102">
        <v>79</v>
      </c>
      <c r="G30" t="s" s="103">
        <v>80</v>
      </c>
      <c r="H30" t="s" s="104">
        <v>81</v>
      </c>
      <c r="I30" t="s" s="105">
        <v>82</v>
      </c>
      <c r="J30" t="s" s="403">
        <v>83</v>
      </c>
      <c r="K30" t="s" s="107">
        <v>84</v>
      </c>
      <c r="L30" t="s" s="108">
        <v>85</v>
      </c>
      <c r="M30" t="s" s="109">
        <v>86</v>
      </c>
      <c r="N30" t="s" s="110">
        <v>87</v>
      </c>
      <c r="O30" t="s" s="111">
        <v>88</v>
      </c>
      <c r="P30" t="s" s="112">
        <v>89</v>
      </c>
      <c r="Q30" t="s" s="113">
        <v>90</v>
      </c>
      <c r="R30" t="s" s="114">
        <v>91</v>
      </c>
      <c r="S30" t="s" s="102">
        <v>92</v>
      </c>
      <c r="T30" t="s" s="102">
        <v>12</v>
      </c>
      <c r="U30" t="s" s="115">
        <v>93</v>
      </c>
      <c r="V30" t="s" s="117">
        <v>190</v>
      </c>
      <c r="W30" t="s" s="117">
        <v>191</v>
      </c>
      <c r="X30" t="s" s="117">
        <v>192</v>
      </c>
      <c r="Y30" t="s" s="117">
        <v>193</v>
      </c>
      <c r="Z30" t="s" s="117">
        <v>98</v>
      </c>
      <c r="AA30" t="s" s="117">
        <v>194</v>
      </c>
      <c r="AB30" t="s" s="118">
        <v>195</v>
      </c>
      <c r="AC30" s="433"/>
      <c r="AD30" t="s" s="120">
        <v>102</v>
      </c>
      <c r="AE30" t="s" s="120">
        <v>103</v>
      </c>
      <c r="AF30" t="s" s="120">
        <v>104</v>
      </c>
      <c r="AG30" t="s" s="120">
        <v>105</v>
      </c>
      <c r="AH30" t="s" s="120">
        <v>106</v>
      </c>
      <c r="AI30" t="s" s="120">
        <v>107</v>
      </c>
      <c r="AJ30" t="s" s="120">
        <v>108</v>
      </c>
      <c r="AK30" t="s" s="120">
        <v>224</v>
      </c>
      <c r="AL30" t="s" s="120">
        <v>58</v>
      </c>
      <c r="AM30" s="121"/>
      <c r="AN30" t="s" s="120">
        <v>102</v>
      </c>
      <c r="AO30" t="s" s="120">
        <v>103</v>
      </c>
      <c r="AP30" t="s" s="120">
        <v>104</v>
      </c>
      <c r="AQ30" t="s" s="120">
        <v>105</v>
      </c>
      <c r="AR30" t="s" s="120">
        <v>106</v>
      </c>
      <c r="AS30" t="s" s="120">
        <v>107</v>
      </c>
      <c r="AT30" t="s" s="120">
        <v>108</v>
      </c>
      <c r="AU30" t="s" s="120">
        <v>224</v>
      </c>
      <c r="AV30" t="s" s="120">
        <v>58</v>
      </c>
      <c r="AW30" s="284"/>
      <c r="AX30" s="3"/>
      <c r="AY30" s="3"/>
      <c r="AZ30" s="3"/>
      <c r="BA30" s="3"/>
      <c r="BB30" s="3"/>
      <c r="BC30" s="3"/>
    </row>
    <row r="31" ht="13.8" customHeight="1">
      <c r="A31" t="s" s="152">
        <v>504</v>
      </c>
      <c r="B31" t="s" s="126">
        <v>355</v>
      </c>
      <c r="C31" t="s" s="434">
        <v>111</v>
      </c>
      <c r="D31" t="s" s="355">
        <v>172</v>
      </c>
      <c r="E31" s="348">
        <v>50</v>
      </c>
      <c r="F31" s="415">
        <v>2082.5</v>
      </c>
      <c r="G31" s="162"/>
      <c r="H31" s="163"/>
      <c r="I31" s="164"/>
      <c r="J31" s="165"/>
      <c r="K31" s="166"/>
      <c r="L31" s="167"/>
      <c r="M31" s="168"/>
      <c r="N31" s="169"/>
      <c r="O31" s="416"/>
      <c r="P31" s="272"/>
      <c r="Q31" s="172"/>
      <c r="R31" s="173"/>
      <c r="S31" s="417">
        <f>SUM(G31:R31)*F31</f>
        <v>0</v>
      </c>
      <c r="T31" s="175">
        <f>SUM(G31:R31)*E31</f>
        <v>0</v>
      </c>
      <c r="U31" s="176">
        <f>SUM(G31:R31)</f>
        <v>0</v>
      </c>
      <c r="V31" s="177"/>
      <c r="W31" s="418">
        <f>U31*10</f>
        <v>0</v>
      </c>
      <c r="X31" s="177"/>
      <c r="Y31" s="418">
        <f>U31*20</f>
        <v>0</v>
      </c>
      <c r="Z31" s="418">
        <f>U31*14</f>
        <v>0</v>
      </c>
      <c r="AA31" s="418">
        <f>U31*6</f>
        <v>0</v>
      </c>
      <c r="AB31" s="177"/>
      <c r="AC31" s="411"/>
      <c r="AD31" s="147">
        <v>19</v>
      </c>
      <c r="AE31" s="147">
        <v>6</v>
      </c>
      <c r="AF31" s="147">
        <v>1</v>
      </c>
      <c r="AG31" s="147">
        <v>6</v>
      </c>
      <c r="AH31" s="147">
        <v>8</v>
      </c>
      <c r="AI31" s="146"/>
      <c r="AJ31" s="146"/>
      <c r="AK31" s="146"/>
      <c r="AL31" s="147">
        <v>142</v>
      </c>
      <c r="AM31" s="121"/>
      <c r="AN31" s="435">
        <f>IF(AD31="","",$U31*AD31)</f>
        <v>0</v>
      </c>
      <c r="AO31" s="435">
        <f>IF(AE31="","",$U31*AE31)</f>
        <v>0</v>
      </c>
      <c r="AP31" s="435">
        <f>IF(AF31="","",$U31*AF31)</f>
        <v>0</v>
      </c>
      <c r="AQ31" s="435">
        <f>IF(AG31="","",$U31*AG31)</f>
        <v>0</v>
      </c>
      <c r="AR31" s="435">
        <f>IF(AH31="","",$U31*AH31)</f>
        <v>0</v>
      </c>
      <c r="AS31" t="s" s="436">
        <f>IF(AI31="","",$U31*AI31)</f>
      </c>
      <c r="AT31" t="s" s="436">
        <f>IF(AJ31="","",$U31*AJ31)</f>
      </c>
      <c r="AU31" t="s" s="436">
        <f>IF(AK31="","",$U31*AK31)</f>
      </c>
      <c r="AV31" s="435">
        <f>IF(AL31="","",$U31*AL31)</f>
        <v>0</v>
      </c>
      <c r="AW31" s="284"/>
      <c r="AX31" s="3"/>
      <c r="AY31" s="3"/>
      <c r="AZ31" s="3"/>
      <c r="BA31" s="3"/>
      <c r="BB31" s="3"/>
      <c r="BC31" s="3"/>
    </row>
    <row r="32" ht="13.8" customHeight="1">
      <c r="A32" s="63"/>
      <c r="B32" s="63"/>
      <c r="C32" s="63"/>
      <c r="D32" s="63"/>
      <c r="E32" s="273"/>
      <c r="F32" t="s" s="437">
        <v>69</v>
      </c>
      <c r="G32" s="275">
        <f>SUM(G3:G31)</f>
        <v>0</v>
      </c>
      <c r="H32" s="275">
        <f>SUM(H3:H31)</f>
        <v>0</v>
      </c>
      <c r="I32" s="275">
        <f>SUM(I3:I31)</f>
        <v>0</v>
      </c>
      <c r="J32" s="275">
        <f>SUM(J3:J31)</f>
        <v>16</v>
      </c>
      <c r="K32" s="275">
        <f>SUM(K3:K31)</f>
        <v>2</v>
      </c>
      <c r="L32" s="275">
        <f>SUM(L3:L31)</f>
        <v>1</v>
      </c>
      <c r="M32" s="275">
        <f>SUM(M3:M31)</f>
        <v>12</v>
      </c>
      <c r="N32" s="275">
        <f>SUM(N3:N31)</f>
        <v>4</v>
      </c>
      <c r="O32" s="275">
        <f>SUM(O3:O31)</f>
        <v>2</v>
      </c>
      <c r="P32" s="275">
        <f>SUM(P3:P31)</f>
        <v>1</v>
      </c>
      <c r="Q32" s="275">
        <f>SUM(Q3:Q31)</f>
        <v>7</v>
      </c>
      <c r="R32" s="275">
        <f>SUM(R3:R31)</f>
        <v>0</v>
      </c>
      <c r="S32" s="438">
        <f>SUM(S3:S31)</f>
        <v>6392.5</v>
      </c>
      <c r="T32" s="439">
        <f>SUM(T3:T31)</f>
        <v>214</v>
      </c>
      <c r="U32" s="280">
        <f>SUM(U3:U31)</f>
        <v>45</v>
      </c>
      <c r="V32" s="280">
        <f>SUM(V3:V31)</f>
        <v>0</v>
      </c>
      <c r="W32" s="280">
        <f>SUM(W3:W31)</f>
        <v>10</v>
      </c>
      <c r="X32" s="280">
        <f>SUM(X3:X31)</f>
        <v>100</v>
      </c>
      <c r="Y32" s="280">
        <f>SUM(Y3:Y31)</f>
        <v>60</v>
      </c>
      <c r="Z32" s="280">
        <f>SUM(Z3:Z31)</f>
        <v>34</v>
      </c>
      <c r="AA32" s="280">
        <f>SUM(AA3:AA31)</f>
        <v>10</v>
      </c>
      <c r="AB32" s="280">
        <f>SUM(AB3:AB31)</f>
        <v>0</v>
      </c>
      <c r="AC32" s="440"/>
      <c r="AD32" s="281"/>
      <c r="AE32" s="281"/>
      <c r="AF32" s="281"/>
      <c r="AG32" s="281"/>
      <c r="AH32" s="281"/>
      <c r="AI32" s="281"/>
      <c r="AJ32" s="281"/>
      <c r="AK32" s="281"/>
      <c r="AL32" s="281"/>
      <c r="AM32" s="3"/>
      <c r="AN32" s="441">
        <f>SUM(AN3:AN31)</f>
        <v>18</v>
      </c>
      <c r="AO32" s="442">
        <f>SUM(AO3:AO31)</f>
        <v>18</v>
      </c>
      <c r="AP32" s="442">
        <f>SUM(AP3:AP31)</f>
        <v>30</v>
      </c>
      <c r="AQ32" s="442">
        <f>SUM(AQ3:AQ31)</f>
        <v>18</v>
      </c>
      <c r="AR32" s="442">
        <f>SUM(AR3:AR31)</f>
        <v>7</v>
      </c>
      <c r="AS32" s="442">
        <f>SUM(AS3:AS31)</f>
        <v>0</v>
      </c>
      <c r="AT32" s="442">
        <f>SUM(AT3:AT31)</f>
        <v>3</v>
      </c>
      <c r="AU32" s="442">
        <f>SUM(AU3:AU31)</f>
        <v>0</v>
      </c>
      <c r="AV32" s="442">
        <f>SUM(AV3:AV31)</f>
        <v>473</v>
      </c>
      <c r="AW32" s="284"/>
      <c r="AX32" s="3"/>
      <c r="AY32" s="3"/>
      <c r="AZ32" s="3"/>
      <c r="BA32" s="3"/>
      <c r="BB32" s="3"/>
      <c r="BC32" s="3"/>
    </row>
    <row r="33" ht="13.8" customHeight="1">
      <c r="A33" s="71"/>
      <c r="B33" s="71"/>
      <c r="C33" s="2"/>
      <c r="D33" s="2"/>
      <c r="E33" s="2"/>
      <c r="F33" s="35"/>
      <c r="G33" s="297"/>
      <c r="H33" s="297"/>
      <c r="I33" s="297"/>
      <c r="J33" s="297"/>
      <c r="K33" s="297"/>
      <c r="L33" s="297"/>
      <c r="M33" s="297"/>
      <c r="N33" s="297"/>
      <c r="O33" s="297"/>
      <c r="P33" s="297"/>
      <c r="Q33" s="297"/>
      <c r="R33" s="297"/>
      <c r="S33" s="35"/>
      <c r="T33" s="35"/>
      <c r="U33" s="35"/>
      <c r="V33" s="78"/>
      <c r="W33" s="78"/>
      <c r="X33" s="78"/>
      <c r="Y33" s="78"/>
      <c r="Z33" s="78"/>
      <c r="AA33" s="78"/>
      <c r="AB33" s="78"/>
      <c r="AC33" s="443"/>
      <c r="AD33" s="315"/>
      <c r="AE33" s="315"/>
      <c r="AF33" s="315"/>
      <c r="AG33" s="315"/>
      <c r="AH33" s="3"/>
      <c r="AI33" s="3"/>
      <c r="AJ33" s="3"/>
      <c r="AK33" s="3"/>
      <c r="AL33" s="3"/>
      <c r="AM33" s="3"/>
      <c r="AN33" s="285"/>
      <c r="AO33" s="285"/>
      <c r="AP33" s="285"/>
      <c r="AQ33" s="285"/>
      <c r="AR33" s="285"/>
      <c r="AS33" s="285"/>
      <c r="AT33" s="285"/>
      <c r="AU33" s="285"/>
      <c r="AV33" s="285"/>
      <c r="AW33" s="3"/>
      <c r="AX33" s="3"/>
      <c r="AY33" s="3"/>
      <c r="AZ33" s="3"/>
      <c r="BA33" s="3"/>
      <c r="BB33" s="3"/>
      <c r="BC33" s="3"/>
    </row>
    <row r="34" ht="14.4" customHeight="1">
      <c r="A34" t="s" s="444">
        <v>505</v>
      </c>
      <c r="B34" s="445"/>
      <c r="C34" s="77"/>
      <c r="D34" s="2"/>
      <c r="E34" s="2"/>
      <c r="F34" s="80"/>
      <c r="G34" t="s" s="446">
        <v>214</v>
      </c>
      <c r="H34" s="447"/>
      <c r="I34" s="447"/>
      <c r="J34" s="447"/>
      <c r="K34" s="447"/>
      <c r="L34" s="447"/>
      <c r="M34" s="447"/>
      <c r="N34" s="447"/>
      <c r="O34" s="447"/>
      <c r="P34" s="447"/>
      <c r="Q34" s="447"/>
      <c r="R34" s="447"/>
      <c r="S34" s="290"/>
      <c r="T34" s="2"/>
      <c r="U34" s="80"/>
      <c r="V34" t="s" s="446">
        <v>215</v>
      </c>
      <c r="W34" s="447"/>
      <c r="X34" s="447"/>
      <c r="Y34" s="447"/>
      <c r="Z34" s="447"/>
      <c r="AA34" s="447"/>
      <c r="AB34" s="447"/>
      <c r="AC34" s="448"/>
      <c r="AD34" s="303"/>
      <c r="AE34" s="3"/>
      <c r="AF34" s="3"/>
      <c r="AG34" s="3"/>
      <c r="AH34" s="3"/>
      <c r="AI34" s="3"/>
      <c r="AJ34" s="3"/>
      <c r="AK34" s="3"/>
      <c r="AL34" s="3"/>
      <c r="AM34" s="3"/>
      <c r="AN34" s="3"/>
      <c r="AO34" s="3"/>
      <c r="AP34" s="3"/>
      <c r="AQ34" s="3"/>
      <c r="AR34" s="3"/>
      <c r="AS34" s="3"/>
      <c r="AT34" s="3"/>
      <c r="AU34" s="3"/>
      <c r="AV34" s="3"/>
      <c r="AW34" s="3"/>
      <c r="AX34" s="3"/>
      <c r="AY34" s="3"/>
      <c r="AZ34" s="3"/>
      <c r="BA34" s="3"/>
      <c r="BB34" s="3"/>
      <c r="BC34" s="3"/>
    </row>
    <row r="35" ht="13.8" customHeight="1">
      <c r="A35" s="78"/>
      <c r="B35" s="78"/>
      <c r="C35" s="2"/>
      <c r="D35" s="2"/>
      <c r="E35" s="2"/>
      <c r="F35" s="2"/>
      <c r="G35" s="297"/>
      <c r="H35" s="297"/>
      <c r="I35" s="297"/>
      <c r="J35" s="297"/>
      <c r="K35" s="297"/>
      <c r="L35" s="297"/>
      <c r="M35" s="297"/>
      <c r="N35" s="297"/>
      <c r="O35" s="297"/>
      <c r="P35" s="297"/>
      <c r="Q35" s="297"/>
      <c r="R35" s="297"/>
      <c r="S35" s="71"/>
      <c r="T35" s="2"/>
      <c r="U35" s="2"/>
      <c r="V35" s="78"/>
      <c r="W35" s="78"/>
      <c r="X35" s="78"/>
      <c r="Y35" s="78"/>
      <c r="Z35" s="78"/>
      <c r="AA35" s="78"/>
      <c r="AB35" s="78"/>
      <c r="AC35" s="449"/>
      <c r="AD35" s="450"/>
      <c r="AE35" s="450"/>
      <c r="AF35" s="450"/>
      <c r="AG35" s="450"/>
      <c r="AH35" s="450"/>
      <c r="AI35" s="450"/>
      <c r="AJ35" s="450"/>
      <c r="AK35" s="450"/>
      <c r="AL35" s="450"/>
      <c r="AM35" s="3"/>
      <c r="AN35" s="3"/>
      <c r="AO35" s="3"/>
      <c r="AP35" s="3"/>
      <c r="AQ35" s="3"/>
      <c r="AR35" s="3"/>
      <c r="AS35" s="3"/>
      <c r="AT35" s="3"/>
      <c r="AU35" s="3"/>
      <c r="AV35" s="3"/>
      <c r="AW35" s="3"/>
      <c r="AX35" s="3"/>
      <c r="AY35" s="3"/>
      <c r="AZ35" s="3"/>
      <c r="BA35" s="3"/>
      <c r="BB35" s="3"/>
      <c r="BC35" s="3"/>
    </row>
    <row r="36" ht="48" customHeight="1">
      <c r="A36" t="s" s="307">
        <v>216</v>
      </c>
      <c r="B36" s="390">
        <f>S32</f>
        <v>6392.5</v>
      </c>
      <c r="C36" s="77"/>
      <c r="D36" s="2"/>
      <c r="E36" s="2"/>
      <c r="F36" s="80"/>
      <c r="G36" t="s" s="180">
        <v>80</v>
      </c>
      <c r="H36" t="s" s="181">
        <v>81</v>
      </c>
      <c r="I36" t="s" s="182">
        <v>82</v>
      </c>
      <c r="J36" t="s" s="451">
        <v>83</v>
      </c>
      <c r="K36" t="s" s="184">
        <v>84</v>
      </c>
      <c r="L36" t="s" s="185">
        <v>85</v>
      </c>
      <c r="M36" t="s" s="186">
        <v>86</v>
      </c>
      <c r="N36" t="s" s="187">
        <v>87</v>
      </c>
      <c r="O36" t="s" s="188">
        <v>88</v>
      </c>
      <c r="P36" t="s" s="189">
        <v>89</v>
      </c>
      <c r="Q36" t="s" s="190">
        <v>90</v>
      </c>
      <c r="R36" t="s" s="191">
        <v>91</v>
      </c>
      <c r="S36" t="s" s="302">
        <v>69</v>
      </c>
      <c r="T36" s="77"/>
      <c r="U36" s="80"/>
      <c r="V36" t="s" s="84">
        <v>94</v>
      </c>
      <c r="W36" t="s" s="84">
        <v>95</v>
      </c>
      <c r="X36" t="s" s="84">
        <v>96</v>
      </c>
      <c r="Y36" t="s" s="84">
        <v>97</v>
      </c>
      <c r="Z36" t="s" s="84">
        <v>217</v>
      </c>
      <c r="AA36" t="s" s="84">
        <v>99</v>
      </c>
      <c r="AB36" t="s" s="84">
        <v>100</v>
      </c>
      <c r="AC36" t="s" s="84">
        <v>69</v>
      </c>
      <c r="AD36" s="452"/>
      <c r="AE36" s="450"/>
      <c r="AF36" s="450"/>
      <c r="AG36" s="450"/>
      <c r="AH36" s="450"/>
      <c r="AI36" s="450"/>
      <c r="AJ36" s="450"/>
      <c r="AK36" s="450"/>
      <c r="AL36" s="450"/>
      <c r="AM36" s="3"/>
      <c r="AN36" s="3"/>
      <c r="AO36" s="3"/>
      <c r="AP36" s="3"/>
      <c r="AQ36" s="3"/>
      <c r="AR36" s="3"/>
      <c r="AS36" s="3"/>
      <c r="AT36" s="3"/>
      <c r="AU36" s="3"/>
      <c r="AV36" s="3"/>
      <c r="AW36" s="3"/>
      <c r="AX36" s="3"/>
      <c r="AY36" s="3"/>
      <c r="AZ36" s="3"/>
      <c r="BA36" s="3"/>
      <c r="BB36" s="3"/>
      <c r="BC36" s="3"/>
    </row>
    <row r="37" ht="13.8" customHeight="1">
      <c r="A37" t="s" s="307">
        <v>218</v>
      </c>
      <c r="B37" s="390">
        <f>B36*1.2</f>
        <v>7671</v>
      </c>
      <c r="C37" s="77"/>
      <c r="D37" s="2"/>
      <c r="E37" s="2"/>
      <c r="F37" s="80"/>
      <c r="G37" s="453">
        <f>SUMPRODUCT($E$10:$E$31,G10:G31)</f>
        <v>0</v>
      </c>
      <c r="H37" s="453">
        <f>SUMPRODUCT($E$10:$E$31,H10:H31)</f>
        <v>0</v>
      </c>
      <c r="I37" s="453">
        <f>SUMPRODUCT($E$10:$E$31,I10:I31)</f>
        <v>0</v>
      </c>
      <c r="J37" s="453">
        <f>SUMPRODUCT($E$10:$E$31,J10:J31)</f>
        <v>75</v>
      </c>
      <c r="K37" s="453">
        <f>SUMPRODUCT($E$10:$E$31,K10:K31)</f>
        <v>10</v>
      </c>
      <c r="L37" s="453">
        <f>SUMPRODUCT($E$10:$E$31,L10:L31)</f>
        <v>4</v>
      </c>
      <c r="M37" s="453">
        <f>SUMPRODUCT($E$10:$E$31,M10:M31)</f>
        <v>73</v>
      </c>
      <c r="N37" s="453">
        <f>SUMPRODUCT($E$10:$E$31,N10:N31)</f>
        <v>16</v>
      </c>
      <c r="O37" s="453">
        <f>SUMPRODUCT($E$10:$E$31,O10:O31)</f>
        <v>15</v>
      </c>
      <c r="P37" s="453">
        <f>SUMPRODUCT($E$10:$E$31,P10:P31)</f>
        <v>10</v>
      </c>
      <c r="Q37" s="453">
        <f>SUMPRODUCT($E$10:$E$31,Q10:Q31)</f>
        <v>11</v>
      </c>
      <c r="R37" s="453">
        <f>SUMPRODUCT($E$10:$E$31,R10:R31)</f>
        <v>0</v>
      </c>
      <c r="S37" s="454">
        <f>SUM(G37:R37)</f>
        <v>214</v>
      </c>
      <c r="T37" s="77"/>
      <c r="U37" s="80"/>
      <c r="V37" s="394">
        <f>V32</f>
        <v>0</v>
      </c>
      <c r="W37" s="394">
        <f>W32</f>
        <v>10</v>
      </c>
      <c r="X37" s="394">
        <f>X32</f>
        <v>100</v>
      </c>
      <c r="Y37" s="394">
        <f>Y32</f>
        <v>60</v>
      </c>
      <c r="Z37" s="394">
        <f>Z32</f>
        <v>34</v>
      </c>
      <c r="AA37" s="394">
        <f>AA32</f>
        <v>10</v>
      </c>
      <c r="AB37" s="394">
        <f>AB32</f>
        <v>0</v>
      </c>
      <c r="AC37" s="394">
        <f>SUM(V37:AB37)</f>
        <v>214</v>
      </c>
      <c r="AD37" s="452"/>
      <c r="AE37" s="450"/>
      <c r="AF37" s="450"/>
      <c r="AG37" s="450"/>
      <c r="AH37" s="450"/>
      <c r="AI37" s="450"/>
      <c r="AJ37" s="450"/>
      <c r="AK37" s="450"/>
      <c r="AL37" s="450"/>
      <c r="AM37" s="3"/>
      <c r="AN37" s="3"/>
      <c r="AO37" s="3"/>
      <c r="AP37" s="3"/>
      <c r="AQ37" s="3"/>
      <c r="AR37" s="3"/>
      <c r="AS37" s="3"/>
      <c r="AT37" s="3"/>
      <c r="AU37" s="3"/>
      <c r="AV37" s="3"/>
      <c r="AW37" s="3"/>
      <c r="AX37" s="3"/>
      <c r="AY37" s="3"/>
      <c r="AZ37" s="3"/>
      <c r="BA37" s="3"/>
      <c r="BB37" s="3"/>
      <c r="BC37" s="3"/>
    </row>
    <row r="38" ht="13.8" customHeight="1">
      <c r="A38" t="s" s="307">
        <v>219</v>
      </c>
      <c r="B38" s="394">
        <f>T32</f>
        <v>214</v>
      </c>
      <c r="C38" s="77"/>
      <c r="D38" s="2"/>
      <c r="E38" s="2"/>
      <c r="F38" s="80"/>
      <c r="G38" s="455">
        <f>_xlfn.IFERROR(G37/$S$37,0)</f>
        <v>0</v>
      </c>
      <c r="H38" s="455">
        <f>_xlfn.IFERROR(H37/$S$37,0)</f>
        <v>0</v>
      </c>
      <c r="I38" s="455">
        <f>_xlfn.IFERROR(I37/$S$37,0)</f>
        <v>0</v>
      </c>
      <c r="J38" s="455">
        <f>_xlfn.IFERROR(J37/$S$37,0)</f>
        <v>0.350467289719626</v>
      </c>
      <c r="K38" s="455">
        <f>_xlfn.IFERROR(K37/$S$37,0)</f>
        <v>0.0467289719626168</v>
      </c>
      <c r="L38" s="455">
        <f>_xlfn.IFERROR(L37/$S$37,0)</f>
        <v>0.0186915887850467</v>
      </c>
      <c r="M38" s="455">
        <f>_xlfn.IFERROR(M37/$S$37,0)</f>
        <v>0.341121495327103</v>
      </c>
      <c r="N38" s="455">
        <f>_xlfn.IFERROR(N37/$S$37,0)</f>
        <v>0.0747663551401869</v>
      </c>
      <c r="O38" s="455">
        <f>_xlfn.IFERROR(O37/$S$37,0)</f>
        <v>0.0700934579439252</v>
      </c>
      <c r="P38" s="455">
        <f>_xlfn.IFERROR(P37/$S$37,0)</f>
        <v>0.0467289719626168</v>
      </c>
      <c r="Q38" s="455">
        <f>_xlfn.IFERROR(Q37/$S$37,0)</f>
        <v>0.0514018691588785</v>
      </c>
      <c r="R38" s="455">
        <f>_xlfn.IFERROR(R37/$S$37,0)</f>
        <v>0</v>
      </c>
      <c r="S38" s="456">
        <f>_xlfn.IFERROR(S37/$S$37,0)</f>
        <v>1</v>
      </c>
      <c r="T38" s="77"/>
      <c r="U38" s="80"/>
      <c r="V38" s="457">
        <f>_xlfn.IFERROR(V37/$AC$37,0)</f>
        <v>0</v>
      </c>
      <c r="W38" s="457">
        <f>_xlfn.IFERROR(W37/$AC$37,0)</f>
        <v>0.0467289719626168</v>
      </c>
      <c r="X38" s="457">
        <f>_xlfn.IFERROR(X37/$AC$37,0)</f>
        <v>0.467289719626168</v>
      </c>
      <c r="Y38" s="457">
        <f>_xlfn.IFERROR(Y37/$AC$37,0)</f>
        <v>0.280373831775701</v>
      </c>
      <c r="Z38" s="457">
        <f>_xlfn.IFERROR(Z37/$AC$37,0)</f>
        <v>0.158878504672897</v>
      </c>
      <c r="AA38" s="457">
        <f>_xlfn.IFERROR(AA37/$AC$37,0)</f>
        <v>0.0467289719626168</v>
      </c>
      <c r="AB38" s="457">
        <f>_xlfn.IFERROR(AB37/$AC$37,0)</f>
        <v>0</v>
      </c>
      <c r="AC38" s="457">
        <f>_xlfn.IFERROR(AC37/$AC$37,0)</f>
        <v>1</v>
      </c>
      <c r="AD38" s="452"/>
      <c r="AE38" s="450"/>
      <c r="AF38" s="450"/>
      <c r="AG38" s="450"/>
      <c r="AH38" s="450"/>
      <c r="AI38" s="450"/>
      <c r="AJ38" s="450"/>
      <c r="AK38" s="450"/>
      <c r="AL38" s="450"/>
      <c r="AM38" s="3"/>
      <c r="AN38" s="3"/>
      <c r="AO38" s="3"/>
      <c r="AP38" s="3"/>
      <c r="AQ38" s="3"/>
      <c r="AR38" s="3"/>
      <c r="AS38" s="3"/>
      <c r="AT38" s="3"/>
      <c r="AU38" s="3"/>
      <c r="AV38" s="3"/>
      <c r="AW38" s="3"/>
      <c r="AX38" s="3"/>
      <c r="AY38" s="3"/>
      <c r="AZ38" s="3"/>
      <c r="BA38" s="3"/>
      <c r="BB38" s="3"/>
      <c r="BC38" s="3"/>
    </row>
    <row r="39" ht="13.2" customHeight="1">
      <c r="A39" s="35"/>
      <c r="B39" s="35"/>
      <c r="C39" s="2"/>
      <c r="D39" s="2"/>
      <c r="E39" s="2"/>
      <c r="F39" s="2"/>
      <c r="G39" s="395"/>
      <c r="H39" s="395"/>
      <c r="I39" s="395"/>
      <c r="J39" s="395"/>
      <c r="K39" s="395"/>
      <c r="L39" s="395"/>
      <c r="M39" s="395"/>
      <c r="N39" s="395"/>
      <c r="O39" s="395"/>
      <c r="P39" s="285"/>
      <c r="Q39" s="285"/>
      <c r="R39" s="285"/>
      <c r="S39" s="35"/>
      <c r="T39" s="2"/>
      <c r="U39" s="2"/>
      <c r="V39" s="35"/>
      <c r="W39" s="35"/>
      <c r="X39" s="35"/>
      <c r="Y39" s="35"/>
      <c r="Z39" s="35"/>
      <c r="AA39" s="35"/>
      <c r="AB39" s="35"/>
      <c r="AC39" s="35"/>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row>
    <row r="40" ht="13.8" customHeight="1">
      <c r="A40" s="2"/>
      <c r="B40" s="2"/>
      <c r="C40" s="2"/>
      <c r="D40" s="2"/>
      <c r="E40" s="2"/>
      <c r="F40" s="89"/>
      <c r="G40" t="s" s="458">
        <v>70</v>
      </c>
      <c r="H40" s="459"/>
      <c r="I40" s="459"/>
      <c r="J40" s="459"/>
      <c r="K40" s="459"/>
      <c r="L40" s="459"/>
      <c r="M40" s="459"/>
      <c r="N40" s="459"/>
      <c r="O40" s="460"/>
      <c r="P40" s="284"/>
      <c r="Q40" s="3"/>
      <c r="R40" s="3"/>
      <c r="S40" s="2"/>
      <c r="T40" s="2"/>
      <c r="U40" s="2"/>
      <c r="V40" s="2"/>
      <c r="W40" s="2"/>
      <c r="X40" s="2"/>
      <c r="Y40" s="2"/>
      <c r="Z40" s="2"/>
      <c r="AA40" s="2"/>
      <c r="AB40" s="2"/>
      <c r="AC40" s="2"/>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row>
    <row r="41" ht="27.6" customHeight="1">
      <c r="A41" s="2"/>
      <c r="B41" s="2"/>
      <c r="C41" s="2"/>
      <c r="D41" s="2"/>
      <c r="E41" s="2"/>
      <c r="F41" s="89"/>
      <c r="G41" t="s" s="120">
        <v>102</v>
      </c>
      <c r="H41" t="s" s="120">
        <v>103</v>
      </c>
      <c r="I41" t="s" s="120">
        <v>104</v>
      </c>
      <c r="J41" t="s" s="120">
        <v>105</v>
      </c>
      <c r="K41" t="s" s="120">
        <v>106</v>
      </c>
      <c r="L41" t="s" s="120">
        <v>107</v>
      </c>
      <c r="M41" t="s" s="120">
        <v>108</v>
      </c>
      <c r="N41" t="s" s="120">
        <v>224</v>
      </c>
      <c r="O41" t="s" s="120">
        <v>58</v>
      </c>
      <c r="P41" s="284"/>
      <c r="Q41" s="3"/>
      <c r="R41" s="3"/>
      <c r="S41" s="2"/>
      <c r="T41" s="2"/>
      <c r="U41" s="2"/>
      <c r="V41" s="2"/>
      <c r="W41" s="2"/>
      <c r="X41" s="2"/>
      <c r="Y41" s="2"/>
      <c r="Z41" s="2"/>
      <c r="AA41" s="2"/>
      <c r="AB41" s="2"/>
      <c r="AC41" s="2"/>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row>
    <row r="42" ht="13.2" customHeight="1">
      <c r="A42" s="2"/>
      <c r="B42" s="2"/>
      <c r="C42" s="2"/>
      <c r="D42" s="2"/>
      <c r="E42" s="2"/>
      <c r="F42" s="89"/>
      <c r="G42" s="147">
        <f>AN32</f>
        <v>18</v>
      </c>
      <c r="H42" s="147">
        <f>AO32</f>
        <v>18</v>
      </c>
      <c r="I42" s="147">
        <f>AP32</f>
        <v>30</v>
      </c>
      <c r="J42" s="147">
        <f>AQ32</f>
        <v>18</v>
      </c>
      <c r="K42" s="147">
        <f>AR32</f>
        <v>7</v>
      </c>
      <c r="L42" s="147">
        <f>AS32</f>
        <v>0</v>
      </c>
      <c r="M42" s="147">
        <f>AT32</f>
        <v>3</v>
      </c>
      <c r="N42" s="147">
        <f>AU32</f>
        <v>0</v>
      </c>
      <c r="O42" s="147">
        <f>AV32</f>
        <v>473</v>
      </c>
      <c r="P42" s="284"/>
      <c r="Q42" s="3"/>
      <c r="R42" s="3"/>
      <c r="S42" s="2"/>
      <c r="T42" s="2"/>
      <c r="U42" s="2"/>
      <c r="V42" s="2"/>
      <c r="W42" s="2"/>
      <c r="X42" s="2"/>
      <c r="Y42" s="2"/>
      <c r="Z42" s="2"/>
      <c r="AA42" s="2"/>
      <c r="AB42" s="2"/>
      <c r="AC42" s="2"/>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row>
    <row r="43" ht="13.2" customHeight="1">
      <c r="A43" s="2"/>
      <c r="B43" s="2"/>
      <c r="C43" s="2"/>
      <c r="D43" s="2"/>
      <c r="E43" s="2"/>
      <c r="F43" s="2"/>
      <c r="G43" s="281"/>
      <c r="H43" s="281"/>
      <c r="I43" s="281"/>
      <c r="J43" s="281"/>
      <c r="K43" s="281"/>
      <c r="L43" s="281"/>
      <c r="M43" s="281"/>
      <c r="N43" s="281"/>
      <c r="O43" s="281"/>
      <c r="P43" s="3"/>
      <c r="Q43" s="3"/>
      <c r="R43" s="3"/>
      <c r="S43" s="2"/>
      <c r="T43" s="2"/>
      <c r="U43" s="2"/>
      <c r="V43" s="2"/>
      <c r="W43" s="2"/>
      <c r="X43" s="2"/>
      <c r="Y43" s="2"/>
      <c r="Z43" s="2"/>
      <c r="AA43" s="2"/>
      <c r="AB43" s="2"/>
      <c r="AC43" s="2"/>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row>
    <row r="44" ht="13.2" customHeight="1">
      <c r="A44" s="2"/>
      <c r="B44" s="2"/>
      <c r="C44" s="2"/>
      <c r="D44" s="2"/>
      <c r="E44" s="2"/>
      <c r="F44" s="2"/>
      <c r="G44" s="3"/>
      <c r="H44" s="3"/>
      <c r="I44" s="3"/>
      <c r="J44" s="3"/>
      <c r="K44" s="3"/>
      <c r="L44" s="3"/>
      <c r="M44" s="3"/>
      <c r="N44" s="3"/>
      <c r="O44" s="3"/>
      <c r="P44" s="3"/>
      <c r="Q44" s="3"/>
      <c r="R44" s="3"/>
      <c r="S44" s="2"/>
      <c r="T44" s="2"/>
      <c r="U44" s="2"/>
      <c r="V44" s="2"/>
      <c r="W44" s="2"/>
      <c r="X44" s="2"/>
      <c r="Y44" s="2"/>
      <c r="Z44" s="2"/>
      <c r="AA44" s="2"/>
      <c r="AB44" s="2"/>
      <c r="AC44" s="2"/>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row>
    <row r="45" ht="13.2" customHeight="1">
      <c r="A45" s="2"/>
      <c r="B45" s="2"/>
      <c r="C45" s="2"/>
      <c r="D45" s="2"/>
      <c r="E45" s="2"/>
      <c r="F45" s="2"/>
      <c r="G45" s="3"/>
      <c r="H45" s="3"/>
      <c r="I45" s="3"/>
      <c r="J45" s="3"/>
      <c r="K45" s="3"/>
      <c r="L45" s="3"/>
      <c r="M45" s="3"/>
      <c r="N45" s="3"/>
      <c r="O45" s="3"/>
      <c r="P45" s="3"/>
      <c r="Q45" s="3"/>
      <c r="R45" s="3"/>
      <c r="S45" s="2"/>
      <c r="T45" s="2"/>
      <c r="U45" s="2"/>
      <c r="V45" s="2"/>
      <c r="W45" s="2"/>
      <c r="X45" s="2"/>
      <c r="Y45" s="2"/>
      <c r="Z45" s="2"/>
      <c r="AA45" s="2"/>
      <c r="AB45" s="2"/>
      <c r="AC45" s="2"/>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row>
    <row r="46" ht="13.2" customHeight="1">
      <c r="A46" s="2"/>
      <c r="B46" s="2"/>
      <c r="C46" s="2"/>
      <c r="D46" s="2"/>
      <c r="E46" s="2"/>
      <c r="F46" s="2"/>
      <c r="G46" s="3"/>
      <c r="H46" s="3"/>
      <c r="I46" s="3"/>
      <c r="J46" s="3"/>
      <c r="K46" s="3"/>
      <c r="L46" s="3"/>
      <c r="M46" s="3"/>
      <c r="N46" s="3"/>
      <c r="O46" s="3"/>
      <c r="P46" s="3"/>
      <c r="Q46" s="3"/>
      <c r="R46" s="3"/>
      <c r="S46" s="2"/>
      <c r="T46" s="2"/>
      <c r="U46" s="2"/>
      <c r="V46" s="2"/>
      <c r="W46" s="2"/>
      <c r="X46" s="2"/>
      <c r="Y46" s="2"/>
      <c r="Z46" s="2"/>
      <c r="AA46" s="2"/>
      <c r="AB46" s="2"/>
      <c r="AC46" s="2"/>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row>
  </sheetData>
  <mergeCells count="5">
    <mergeCell ref="G40:O40"/>
    <mergeCell ref="G34:R34"/>
    <mergeCell ref="V34:AC34"/>
    <mergeCell ref="A34:B34"/>
    <mergeCell ref="G1:AB1"/>
  </mergeCells>
  <hyperlinks>
    <hyperlink ref="A10" r:id="rId1" location="" tooltip="" display="PENTA GONES S"/>
    <hyperlink ref="A11" r:id="rId2" location="" tooltip="" display="PENTA GONES L"/>
    <hyperlink ref="A12" r:id="rId3" location="" tooltip="" display="HEXA GONES 1"/>
    <hyperlink ref="A13" r:id="rId4" location="" tooltip="" display="HEXA GONES 2"/>
    <hyperlink ref="A14" r:id="rId5" location="" tooltip="" display="HEXA GONES 3"/>
    <hyperlink ref="A15" r:id="rId6" location="" tooltip="" display="PENTA GONES XXL 1"/>
    <hyperlink ref="A16" r:id="rId7" location="" tooltip="" display="PENTA GONES XXL 2"/>
    <hyperlink ref="A18" r:id="rId8" location="" tooltip="" display="MINI OVNI"/>
    <hyperlink ref="A19" r:id="rId9" location="" tooltip="" display="OVNI"/>
    <hyperlink ref="A20" r:id="rId10" location="" tooltip="" display="MINI SOUCOUPE"/>
    <hyperlink ref="A21" r:id="rId11" location="" tooltip="" display="MINY"/>
    <hyperlink ref="A22" r:id="rId12" location="" tooltip="" display="EDDY"/>
    <hyperlink ref="A23" r:id="rId13" location="" tooltip="" display="CAVE"/>
  </hyperlinks>
  <pageMargins left="0.708661" right="0.708661" top="0.748031" bottom="0.748031" header="0.314961" footer="0.314961"/>
  <pageSetup firstPageNumber="1" fitToHeight="1" fitToWidth="1" scale="34" useFirstPageNumber="0" orientation="landscape" pageOrder="downThenOver"/>
  <headerFooter>
    <oddFooter>&amp;C&amp;"Helvetica Neue,Regular"&amp;12&amp;K000000&amp;P</oddFooter>
  </headerFooter>
  <drawing r:id="rId14"/>
</worksheet>
</file>

<file path=xl/worksheets/sheet5.xml><?xml version="1.0" encoding="utf-8"?>
<worksheet xmlns:r="http://schemas.openxmlformats.org/officeDocument/2006/relationships" xmlns="http://schemas.openxmlformats.org/spreadsheetml/2006/main">
  <sheetPr>
    <pageSetUpPr fitToPage="1"/>
  </sheetPr>
  <dimension ref="A1:BP77"/>
  <sheetViews>
    <sheetView workbookViewId="0" showGridLines="0" defaultGridColor="1"/>
  </sheetViews>
  <sheetFormatPr defaultColWidth="11.5" defaultRowHeight="13.2" customHeight="1" outlineLevelRow="0" outlineLevelCol="0"/>
  <cols>
    <col min="1" max="2" width="21.6719" style="461" customWidth="1"/>
    <col min="3" max="3" width="13" style="461" customWidth="1"/>
    <col min="4" max="4" width="12.6719" style="461" customWidth="1"/>
    <col min="5" max="5" width="11.3516" style="461" customWidth="1"/>
    <col min="6" max="6" width="11.6719" style="461" customWidth="1"/>
    <col min="7" max="7" width="9" style="461" customWidth="1"/>
    <col min="8" max="9" width="11.5" style="461" customWidth="1"/>
    <col min="10" max="10" width="9.17188" style="461" customWidth="1"/>
    <col min="11" max="11" width="11.3516" style="461" customWidth="1"/>
    <col min="12" max="12" width="11.5" style="461" customWidth="1"/>
    <col min="13" max="13" width="10.6719" style="461" customWidth="1"/>
    <col min="14" max="14" width="10.3516" style="461" customWidth="1"/>
    <col min="15" max="15" width="9.67188" style="461" customWidth="1"/>
    <col min="16" max="16" width="8.85156" style="461" customWidth="1"/>
    <col min="17" max="17" width="7.67188" style="461" customWidth="1"/>
    <col min="18" max="18" width="9" style="461" customWidth="1"/>
    <col min="19" max="19" width="10.3516" style="461" customWidth="1"/>
    <col min="20" max="20" width="10.6719" style="461" customWidth="1"/>
    <col min="21" max="21" width="20.6719" style="461" customWidth="1"/>
    <col min="22" max="22" width="7.5" style="461" customWidth="1"/>
    <col min="23" max="23" width="9.5" style="461" customWidth="1"/>
    <col min="24" max="30" width="11.5" style="461" customWidth="1"/>
    <col min="31" max="31" width="9.5" style="461" customWidth="1"/>
    <col min="32" max="49" width="11.5" style="461" customWidth="1"/>
    <col min="50" max="50" width="5.35156" style="461" customWidth="1"/>
    <col min="51" max="68" width="11.5" style="461" customWidth="1"/>
    <col min="69" max="16384" width="11.5" style="461" customWidth="1"/>
  </cols>
  <sheetData>
    <row r="1" ht="61.2" customHeight="1">
      <c r="A1" s="71"/>
      <c r="B1" s="71"/>
      <c r="C1" s="462"/>
      <c r="D1" s="462"/>
      <c r="E1" s="462"/>
      <c r="F1" s="462"/>
      <c r="G1" t="s" s="463">
        <v>506</v>
      </c>
      <c r="H1" s="464"/>
      <c r="I1" s="464"/>
      <c r="J1" s="464"/>
      <c r="K1" s="464"/>
      <c r="L1" s="464"/>
      <c r="M1" s="464"/>
      <c r="N1" s="464"/>
      <c r="O1" s="464"/>
      <c r="P1" s="464"/>
      <c r="Q1" s="464"/>
      <c r="R1" s="464"/>
      <c r="S1" s="464"/>
      <c r="T1" s="464"/>
      <c r="U1" s="464"/>
      <c r="V1" s="464"/>
      <c r="W1" s="464"/>
      <c r="X1" s="465"/>
      <c r="Y1" s="465"/>
      <c r="Z1" s="465"/>
      <c r="AA1" s="465"/>
      <c r="AB1" s="465"/>
      <c r="AC1" s="465"/>
      <c r="AD1" s="465"/>
      <c r="AE1" s="2"/>
      <c r="AF1" s="100"/>
      <c r="AG1" s="100"/>
      <c r="AH1" s="100"/>
      <c r="AI1" s="100"/>
      <c r="AJ1" s="100"/>
      <c r="AK1" s="100"/>
      <c r="AL1" s="100"/>
      <c r="AM1" s="100"/>
      <c r="AN1" s="100"/>
      <c r="AO1" s="100"/>
      <c r="AP1" s="100"/>
      <c r="AQ1" s="100"/>
      <c r="AR1" s="100"/>
      <c r="AS1" s="100"/>
      <c r="AT1" s="100"/>
      <c r="AU1" s="100"/>
      <c r="AV1" s="100"/>
      <c r="AW1" s="100"/>
      <c r="AX1" s="315"/>
      <c r="AY1" s="316"/>
      <c r="AZ1" s="316"/>
      <c r="BA1" s="316"/>
      <c r="BB1" s="316"/>
      <c r="BC1" s="316"/>
      <c r="BD1" s="316"/>
      <c r="BE1" s="316"/>
      <c r="BF1" s="316"/>
      <c r="BG1" s="316"/>
      <c r="BH1" s="316"/>
      <c r="BI1" s="316"/>
      <c r="BJ1" s="316"/>
      <c r="BK1" s="316"/>
      <c r="BL1" s="316"/>
      <c r="BM1" s="316"/>
      <c r="BN1" s="316"/>
      <c r="BO1" s="100"/>
      <c r="BP1" s="100"/>
    </row>
    <row r="2" ht="57.75" customHeight="1">
      <c r="A2" t="s" s="466">
        <v>507</v>
      </c>
      <c r="B2" t="s" s="102">
        <v>75</v>
      </c>
      <c r="C2" t="s" s="102">
        <v>76</v>
      </c>
      <c r="D2" t="s" s="102">
        <v>77</v>
      </c>
      <c r="E2" t="s" s="102">
        <v>78</v>
      </c>
      <c r="F2" t="s" s="102">
        <v>79</v>
      </c>
      <c r="G2" t="s" s="103">
        <v>80</v>
      </c>
      <c r="H2" t="s" s="104">
        <v>81</v>
      </c>
      <c r="I2" t="s" s="105">
        <v>82</v>
      </c>
      <c r="J2" t="s" s="403">
        <v>83</v>
      </c>
      <c r="K2" t="s" s="107">
        <v>84</v>
      </c>
      <c r="L2" t="s" s="108">
        <v>85</v>
      </c>
      <c r="M2" t="s" s="109">
        <v>86</v>
      </c>
      <c r="N2" t="s" s="110">
        <v>87</v>
      </c>
      <c r="O2" t="s" s="111">
        <v>88</v>
      </c>
      <c r="P2" t="s" s="112">
        <v>89</v>
      </c>
      <c r="Q2" t="s" s="113">
        <v>90</v>
      </c>
      <c r="R2" t="s" s="321">
        <v>222</v>
      </c>
      <c r="S2" t="s" s="114">
        <v>91</v>
      </c>
      <c r="T2" t="s" s="107">
        <v>223</v>
      </c>
      <c r="U2" t="s" s="102">
        <v>92</v>
      </c>
      <c r="V2" t="s" s="102">
        <v>12</v>
      </c>
      <c r="W2" t="s" s="115">
        <v>93</v>
      </c>
      <c r="X2" t="s" s="404">
        <v>190</v>
      </c>
      <c r="Y2" t="s" s="404">
        <v>191</v>
      </c>
      <c r="Z2" t="s" s="404">
        <v>192</v>
      </c>
      <c r="AA2" t="s" s="404">
        <v>193</v>
      </c>
      <c r="AB2" t="s" s="404">
        <v>98</v>
      </c>
      <c r="AC2" t="s" s="404">
        <v>194</v>
      </c>
      <c r="AD2" t="s" s="404">
        <v>195</v>
      </c>
      <c r="AE2" s="42"/>
      <c r="AF2" t="s" s="120">
        <v>101</v>
      </c>
      <c r="AG2" t="s" s="120">
        <v>102</v>
      </c>
      <c r="AH2" t="s" s="120">
        <v>103</v>
      </c>
      <c r="AI2" t="s" s="120">
        <v>104</v>
      </c>
      <c r="AJ2" t="s" s="120">
        <v>105</v>
      </c>
      <c r="AK2" t="s" s="120">
        <v>106</v>
      </c>
      <c r="AL2" t="s" s="120">
        <v>107</v>
      </c>
      <c r="AM2" t="s" s="120">
        <v>108</v>
      </c>
      <c r="AN2" t="s" s="120">
        <v>224</v>
      </c>
      <c r="AO2" t="s" s="120">
        <v>109</v>
      </c>
      <c r="AP2" t="s" s="120">
        <v>225</v>
      </c>
      <c r="AQ2" t="s" s="120">
        <v>226</v>
      </c>
      <c r="AR2" t="s" s="120">
        <v>227</v>
      </c>
      <c r="AS2" t="s" s="120">
        <v>228</v>
      </c>
      <c r="AT2" t="s" s="120">
        <v>229</v>
      </c>
      <c r="AU2" t="s" s="120">
        <v>230</v>
      </c>
      <c r="AV2" t="s" s="120">
        <v>55</v>
      </c>
      <c r="AW2" t="s" s="120">
        <v>58</v>
      </c>
      <c r="AX2" s="121"/>
      <c r="AY2" t="s" s="120">
        <v>101</v>
      </c>
      <c r="AZ2" t="s" s="120">
        <v>102</v>
      </c>
      <c r="BA2" t="s" s="120">
        <v>103</v>
      </c>
      <c r="BB2" t="s" s="120">
        <v>104</v>
      </c>
      <c r="BC2" t="s" s="120">
        <v>105</v>
      </c>
      <c r="BD2" t="s" s="120">
        <v>106</v>
      </c>
      <c r="BE2" t="s" s="120">
        <v>107</v>
      </c>
      <c r="BF2" t="s" s="120">
        <v>108</v>
      </c>
      <c r="BG2" t="s" s="120">
        <v>224</v>
      </c>
      <c r="BH2" t="s" s="120">
        <v>109</v>
      </c>
      <c r="BI2" t="s" s="120">
        <v>225</v>
      </c>
      <c r="BJ2" t="s" s="120">
        <v>226</v>
      </c>
      <c r="BK2" t="s" s="120">
        <v>227</v>
      </c>
      <c r="BL2" t="s" s="120">
        <v>228</v>
      </c>
      <c r="BM2" t="s" s="120">
        <v>229</v>
      </c>
      <c r="BN2" t="s" s="120">
        <v>230</v>
      </c>
      <c r="BO2" t="s" s="120">
        <v>55</v>
      </c>
      <c r="BP2" t="s" s="120">
        <v>58</v>
      </c>
    </row>
    <row r="3" ht="15.75" customHeight="1">
      <c r="A3" t="s" s="467">
        <v>508</v>
      </c>
      <c r="B3" t="s" s="128">
        <v>65</v>
      </c>
      <c r="C3" t="s" s="468">
        <v>111</v>
      </c>
      <c r="D3" t="s" s="128">
        <v>118</v>
      </c>
      <c r="E3" s="129">
        <v>6</v>
      </c>
      <c r="F3" s="330">
        <v>57.5</v>
      </c>
      <c r="G3" s="131">
        <v>0</v>
      </c>
      <c r="H3" s="132">
        <v>0</v>
      </c>
      <c r="I3" s="133">
        <v>0</v>
      </c>
      <c r="J3" s="134">
        <v>0</v>
      </c>
      <c r="K3" s="135">
        <v>0</v>
      </c>
      <c r="L3" s="136">
        <v>0</v>
      </c>
      <c r="M3" s="137">
        <v>0</v>
      </c>
      <c r="N3" s="138">
        <v>0</v>
      </c>
      <c r="O3" s="408">
        <v>0</v>
      </c>
      <c r="P3" s="140">
        <v>0</v>
      </c>
      <c r="Q3" s="141">
        <v>0</v>
      </c>
      <c r="R3" s="327"/>
      <c r="S3" s="142">
        <v>0</v>
      </c>
      <c r="T3" s="328"/>
      <c r="U3" s="47">
        <f>SUM(G3:T3)*F3</f>
        <v>0</v>
      </c>
      <c r="V3" s="48">
        <f>SUM(G3:T3)*E3</f>
        <v>0</v>
      </c>
      <c r="W3" s="145">
        <f>SUM(G3:T3)</f>
        <v>0</v>
      </c>
      <c r="X3" s="146"/>
      <c r="Y3" s="146"/>
      <c r="Z3" s="146"/>
      <c r="AA3" s="145">
        <f>$W$3*6</f>
        <v>0</v>
      </c>
      <c r="AB3" s="146"/>
      <c r="AC3" s="146"/>
      <c r="AD3" s="146"/>
      <c r="AE3" s="42"/>
      <c r="AF3" s="146"/>
      <c r="AG3" s="147">
        <v>6</v>
      </c>
      <c r="AH3" s="146"/>
      <c r="AI3" s="146"/>
      <c r="AJ3" s="146"/>
      <c r="AK3" s="146"/>
      <c r="AL3" s="146"/>
      <c r="AM3" s="146"/>
      <c r="AN3" s="146"/>
      <c r="AO3" s="146"/>
      <c r="AP3" s="146"/>
      <c r="AQ3" s="146"/>
      <c r="AR3" s="146"/>
      <c r="AS3" s="146"/>
      <c r="AT3" s="146"/>
      <c r="AU3" s="146"/>
      <c r="AV3" s="146"/>
      <c r="AW3" s="147">
        <v>12</v>
      </c>
      <c r="AX3" s="121"/>
      <c r="AY3" t="s" s="148">
        <f>IF(AF3="","",$W3*AF3)</f>
      </c>
      <c r="AZ3" s="147">
        <f>IF(AG3="","",$W3*AG3)</f>
        <v>0</v>
      </c>
      <c r="BA3" t="s" s="148">
        <f>IF(AH3="","",$W3*AH3)</f>
      </c>
      <c r="BB3" t="s" s="148">
        <f>IF(AI3="","",$W3*AI3)</f>
      </c>
      <c r="BC3" t="s" s="148">
        <f>IF(AJ3="","",$W3*AJ3)</f>
      </c>
      <c r="BD3" t="s" s="148">
        <f>IF(AK3="","",$W3*AK3)</f>
      </c>
      <c r="BE3" t="s" s="148">
        <f>IF(AL3="","",$W3*AL3)</f>
      </c>
      <c r="BF3" t="s" s="148">
        <f>IF(AM3="","",$W3*AM3)</f>
      </c>
      <c r="BG3" t="s" s="148">
        <f>IF(AN3="","",$W3*AN3)</f>
      </c>
      <c r="BH3" t="s" s="148">
        <f>IF(AO3="","",$W3*AO3)</f>
      </c>
      <c r="BI3" t="s" s="148">
        <f>IF(AP3="","",$W3*AP3)</f>
      </c>
      <c r="BJ3" t="s" s="148">
        <f>IF(AQ3="","",$W3*AQ3)</f>
      </c>
      <c r="BK3" t="s" s="148">
        <f>IF(AR3="","",$W3*AR3)</f>
      </c>
      <c r="BL3" t="s" s="148">
        <f>IF(AS3="","",$W3*AS3)</f>
      </c>
      <c r="BM3" t="s" s="148">
        <f>IF(AT3="","",$W3*AT3)</f>
      </c>
      <c r="BN3" t="s" s="148">
        <f>IF(AU3="","",$W3*AU3)</f>
      </c>
      <c r="BO3" t="s" s="148">
        <f>IF(AV3="","",$W3*AV3)</f>
      </c>
      <c r="BP3" s="147">
        <f>IF(AW3="","",$W3*AW3)</f>
        <v>0</v>
      </c>
    </row>
    <row r="4" ht="15.75" customHeight="1">
      <c r="A4" t="s" s="467">
        <v>509</v>
      </c>
      <c r="B4" t="s" s="128">
        <v>67</v>
      </c>
      <c r="C4" t="s" s="468">
        <v>111</v>
      </c>
      <c r="D4" t="s" s="128">
        <v>123</v>
      </c>
      <c r="E4" s="129">
        <v>4</v>
      </c>
      <c r="F4" s="330">
        <v>400</v>
      </c>
      <c r="G4" s="131">
        <v>0</v>
      </c>
      <c r="H4" s="132">
        <v>0</v>
      </c>
      <c r="I4" s="133">
        <v>0</v>
      </c>
      <c r="J4" s="134">
        <v>0</v>
      </c>
      <c r="K4" s="135">
        <v>0</v>
      </c>
      <c r="L4" s="136">
        <v>0</v>
      </c>
      <c r="M4" s="137">
        <v>0</v>
      </c>
      <c r="N4" s="138">
        <v>0</v>
      </c>
      <c r="O4" s="408">
        <v>0</v>
      </c>
      <c r="P4" s="140">
        <v>0</v>
      </c>
      <c r="Q4" s="141">
        <v>0</v>
      </c>
      <c r="R4" s="469"/>
      <c r="S4" s="142">
        <v>0</v>
      </c>
      <c r="T4" s="135"/>
      <c r="U4" s="47">
        <f>SUM(G4:T4)*F4</f>
        <v>0</v>
      </c>
      <c r="V4" s="48">
        <f>SUM(G4:T4)*E4</f>
        <v>0</v>
      </c>
      <c r="W4" s="145">
        <f>SUM(G4:T4)</f>
        <v>0</v>
      </c>
      <c r="X4" s="146"/>
      <c r="Y4" s="146"/>
      <c r="Z4" s="146"/>
      <c r="AA4" s="146"/>
      <c r="AB4" s="146"/>
      <c r="AC4" s="145">
        <f>$W$4*4</f>
        <v>0</v>
      </c>
      <c r="AD4" s="146"/>
      <c r="AE4" s="42"/>
      <c r="AF4" s="146"/>
      <c r="AG4" s="146"/>
      <c r="AH4" s="146"/>
      <c r="AI4" s="146"/>
      <c r="AJ4" s="146"/>
      <c r="AK4" s="146"/>
      <c r="AL4" s="146"/>
      <c r="AM4" s="147">
        <v>4</v>
      </c>
      <c r="AN4" s="146"/>
      <c r="AO4" s="146"/>
      <c r="AP4" s="146"/>
      <c r="AQ4" s="146"/>
      <c r="AR4" s="146"/>
      <c r="AS4" s="146"/>
      <c r="AT4" s="146"/>
      <c r="AU4" s="146"/>
      <c r="AV4" s="146"/>
      <c r="AW4" s="147">
        <v>16</v>
      </c>
      <c r="AX4" s="121"/>
      <c r="AY4" t="s" s="148">
        <f>IF(AF4="","",$W4*AF4)</f>
      </c>
      <c r="AZ4" t="s" s="148">
        <f>IF(AG4="","",$W4*AG4)</f>
      </c>
      <c r="BA4" t="s" s="148">
        <f>IF(AH4="","",$W4*AH4)</f>
      </c>
      <c r="BB4" t="s" s="148">
        <f>IF(AI4="","",$W4*AI4)</f>
      </c>
      <c r="BC4" t="s" s="148">
        <f>IF(AJ4="","",$W4*AJ4)</f>
      </c>
      <c r="BD4" t="s" s="148">
        <f>IF(AK4="","",$W4*AK4)</f>
      </c>
      <c r="BE4" t="s" s="148">
        <f>IF(AL4="","",$W4*AL4)</f>
      </c>
      <c r="BF4" s="147">
        <f>IF(AM4="","",$W4*AM4)</f>
        <v>0</v>
      </c>
      <c r="BG4" t="s" s="148">
        <f>IF(AN4="","",$W4*AN4)</f>
      </c>
      <c r="BH4" t="s" s="148">
        <f>IF(AO4="","",$W4*AO4)</f>
      </c>
      <c r="BI4" t="s" s="148">
        <f>IF(AP4="","",$W4*AP4)</f>
      </c>
      <c r="BJ4" t="s" s="148">
        <f>IF(AQ4="","",$W4*AQ4)</f>
      </c>
      <c r="BK4" t="s" s="148">
        <f>IF(AR4="","",$W4*AR4)</f>
      </c>
      <c r="BL4" t="s" s="148">
        <f>IF(AS4="","",$W4*AS4)</f>
      </c>
      <c r="BM4" t="s" s="148">
        <f>IF(AT4="","",$W4*AT4)</f>
      </c>
      <c r="BN4" t="s" s="148">
        <f>IF(AU4="","",$W4*AU4)</f>
      </c>
      <c r="BO4" t="s" s="148">
        <f>IF(AV4="","",$W4*AV4)</f>
      </c>
      <c r="BP4" s="147">
        <f>IF(AW4="","",$W4*AW4)</f>
        <v>0</v>
      </c>
    </row>
    <row r="5" ht="15.75" customHeight="1">
      <c r="A5" t="s" s="467">
        <v>510</v>
      </c>
      <c r="B5" t="s" s="128">
        <v>66</v>
      </c>
      <c r="C5" t="s" s="468">
        <v>111</v>
      </c>
      <c r="D5" t="s" s="128">
        <v>134</v>
      </c>
      <c r="E5" s="129">
        <v>4</v>
      </c>
      <c r="F5" s="330">
        <v>200</v>
      </c>
      <c r="G5" s="131">
        <v>0</v>
      </c>
      <c r="H5" s="132">
        <v>0</v>
      </c>
      <c r="I5" s="133">
        <v>0</v>
      </c>
      <c r="J5" s="134">
        <v>0</v>
      </c>
      <c r="K5" s="135">
        <v>0</v>
      </c>
      <c r="L5" s="136">
        <v>0</v>
      </c>
      <c r="M5" s="137">
        <v>0</v>
      </c>
      <c r="N5" s="138">
        <v>0</v>
      </c>
      <c r="O5" s="408">
        <v>0</v>
      </c>
      <c r="P5" s="140">
        <v>0</v>
      </c>
      <c r="Q5" s="141">
        <v>0</v>
      </c>
      <c r="R5" s="469"/>
      <c r="S5" s="142">
        <v>0</v>
      </c>
      <c r="T5" s="135"/>
      <c r="U5" s="47">
        <f>SUM(G5:T5)*F5</f>
        <v>0</v>
      </c>
      <c r="V5" s="48">
        <f>SUM(G5:T5)*E5</f>
        <v>0</v>
      </c>
      <c r="W5" s="145">
        <f>SUM(G5:T5)</f>
        <v>0</v>
      </c>
      <c r="X5" s="146"/>
      <c r="Y5" s="146"/>
      <c r="Z5" s="146"/>
      <c r="AA5" s="146"/>
      <c r="AB5" s="145">
        <f>$W$5*4</f>
        <v>0</v>
      </c>
      <c r="AC5" s="146"/>
      <c r="AD5" s="146"/>
      <c r="AE5" s="42"/>
      <c r="AF5" s="146"/>
      <c r="AG5" s="146"/>
      <c r="AH5" s="147">
        <v>2</v>
      </c>
      <c r="AI5" s="147">
        <v>2</v>
      </c>
      <c r="AJ5" s="146"/>
      <c r="AK5" s="146"/>
      <c r="AL5" s="146"/>
      <c r="AM5" s="146"/>
      <c r="AN5" s="146"/>
      <c r="AO5" s="146"/>
      <c r="AP5" s="146"/>
      <c r="AQ5" s="146"/>
      <c r="AR5" s="146"/>
      <c r="AS5" s="146"/>
      <c r="AT5" s="146"/>
      <c r="AU5" s="146"/>
      <c r="AV5" s="146"/>
      <c r="AW5" s="147">
        <v>15</v>
      </c>
      <c r="AX5" s="121"/>
      <c r="AY5" t="s" s="148">
        <f>IF(AF5="","",$W5*AF5)</f>
      </c>
      <c r="AZ5" t="s" s="148">
        <f>IF(AG5="","",$W5*AG5)</f>
      </c>
      <c r="BA5" s="147">
        <f>IF(AH5="","",$W5*AH5)</f>
        <v>0</v>
      </c>
      <c r="BB5" s="147">
        <f>IF(AI5="","",$W5*AI5)</f>
        <v>0</v>
      </c>
      <c r="BC5" t="s" s="148">
        <f>IF(AJ5="","",$W5*AJ5)</f>
      </c>
      <c r="BD5" t="s" s="148">
        <f>IF(AK5="","",$W5*AK5)</f>
      </c>
      <c r="BE5" t="s" s="148">
        <f>IF(AL5="","",$W5*AL5)</f>
      </c>
      <c r="BF5" t="s" s="148">
        <f>IF(AM5="","",$W5*AM5)</f>
      </c>
      <c r="BG5" t="s" s="148">
        <f>IF(AN5="","",$W5*AN5)</f>
      </c>
      <c r="BH5" t="s" s="148">
        <f>IF(AO5="","",$W5*AO5)</f>
      </c>
      <c r="BI5" t="s" s="148">
        <f>IF(AP5="","",$W5*AP5)</f>
      </c>
      <c r="BJ5" t="s" s="148">
        <f>IF(AQ5="","",$W5*AQ5)</f>
      </c>
      <c r="BK5" t="s" s="148">
        <f>IF(AR5="","",$W5*AR5)</f>
      </c>
      <c r="BL5" t="s" s="148">
        <f>IF(AS5="","",$W5*AS5)</f>
      </c>
      <c r="BM5" t="s" s="148">
        <f>IF(AT5="","",$W5*AT5)</f>
      </c>
      <c r="BN5" t="s" s="148">
        <f>IF(AU5="","",$W5*AU5)</f>
      </c>
      <c r="BO5" t="s" s="148">
        <f>IF(AV5="","",$W5*AV5)</f>
      </c>
      <c r="BP5" s="147">
        <f>IF(AW5="","",$W5*AW5)</f>
        <v>0</v>
      </c>
    </row>
    <row r="6" ht="15.75" customHeight="1">
      <c r="A6" t="s" s="467">
        <v>511</v>
      </c>
      <c r="B6" t="s" s="128">
        <v>122</v>
      </c>
      <c r="C6" t="s" s="468">
        <v>111</v>
      </c>
      <c r="D6" t="s" s="128">
        <v>134</v>
      </c>
      <c r="E6" s="129">
        <v>4</v>
      </c>
      <c r="F6" s="330">
        <v>160</v>
      </c>
      <c r="G6" s="131">
        <v>0</v>
      </c>
      <c r="H6" s="132">
        <v>0</v>
      </c>
      <c r="I6" s="133">
        <v>0</v>
      </c>
      <c r="J6" s="134">
        <v>0</v>
      </c>
      <c r="K6" s="135">
        <v>0</v>
      </c>
      <c r="L6" s="136">
        <v>0</v>
      </c>
      <c r="M6" s="137">
        <v>0</v>
      </c>
      <c r="N6" s="138">
        <v>0</v>
      </c>
      <c r="O6" s="408">
        <v>0</v>
      </c>
      <c r="P6" s="140">
        <v>0</v>
      </c>
      <c r="Q6" s="141">
        <v>0</v>
      </c>
      <c r="R6" s="469"/>
      <c r="S6" s="142">
        <v>0</v>
      </c>
      <c r="T6" s="135"/>
      <c r="U6" s="47">
        <f>SUM(G6:T6)*F6</f>
        <v>0</v>
      </c>
      <c r="V6" s="48">
        <f>SUM(G6:T6)*E6</f>
        <v>0</v>
      </c>
      <c r="W6" s="145">
        <f>SUM(G6:T6)</f>
        <v>0</v>
      </c>
      <c r="X6" s="146"/>
      <c r="Y6" s="146"/>
      <c r="Z6" s="146"/>
      <c r="AA6" s="145">
        <f>$W$6*2</f>
        <v>0</v>
      </c>
      <c r="AB6" s="145">
        <f>$W$6*2</f>
        <v>0</v>
      </c>
      <c r="AC6" s="146"/>
      <c r="AD6" s="146"/>
      <c r="AE6" s="42"/>
      <c r="AF6" s="146"/>
      <c r="AG6" s="146"/>
      <c r="AH6" s="147">
        <v>2</v>
      </c>
      <c r="AI6" s="147">
        <v>2</v>
      </c>
      <c r="AJ6" s="146"/>
      <c r="AK6" s="146"/>
      <c r="AL6" s="146"/>
      <c r="AM6" s="146"/>
      <c r="AN6" s="146"/>
      <c r="AO6" s="146"/>
      <c r="AP6" s="146"/>
      <c r="AQ6" s="146"/>
      <c r="AR6" s="146"/>
      <c r="AS6" s="146"/>
      <c r="AT6" s="146"/>
      <c r="AU6" s="146"/>
      <c r="AV6" s="146"/>
      <c r="AW6" s="147">
        <v>15</v>
      </c>
      <c r="AX6" s="121"/>
      <c r="AY6" t="s" s="148">
        <f>IF(AF6="","",$W6*AF6)</f>
      </c>
      <c r="AZ6" t="s" s="148">
        <f>IF(AG6="","",$W6*AG6)</f>
      </c>
      <c r="BA6" s="147">
        <f>IF(AH6="","",$W6*AH6)</f>
        <v>0</v>
      </c>
      <c r="BB6" s="147">
        <f>IF(AI6="","",$W6*AI6)</f>
        <v>0</v>
      </c>
      <c r="BC6" t="s" s="148">
        <f>IF(AJ6="","",$W6*AJ6)</f>
      </c>
      <c r="BD6" t="s" s="148">
        <f>IF(AK6="","",$W6*AK6)</f>
      </c>
      <c r="BE6" t="s" s="148">
        <f>IF(AL6="","",$W6*AL6)</f>
      </c>
      <c r="BF6" t="s" s="148">
        <f>IF(AM6="","",$W6*AM6)</f>
      </c>
      <c r="BG6" t="s" s="148">
        <f>IF(AN6="","",$W6*AN6)</f>
      </c>
      <c r="BH6" t="s" s="148">
        <f>IF(AO6="","",$W6*AO6)</f>
      </c>
      <c r="BI6" t="s" s="148">
        <f>IF(AP6="","",$W6*AP6)</f>
      </c>
      <c r="BJ6" t="s" s="148">
        <f>IF(AQ6="","",$W6*AQ6)</f>
      </c>
      <c r="BK6" t="s" s="148">
        <f>IF(AR6="","",$W6*AR6)</f>
      </c>
      <c r="BL6" t="s" s="148">
        <f>IF(AS6="","",$W6*AS6)</f>
      </c>
      <c r="BM6" t="s" s="148">
        <f>IF(AT6="","",$W6*AT6)</f>
      </c>
      <c r="BN6" t="s" s="148">
        <f>IF(AU6="","",$W6*AU6)</f>
      </c>
      <c r="BO6" t="s" s="148">
        <f>IF(AV6="","",$W6*AV6)</f>
      </c>
      <c r="BP6" s="147">
        <f>IF(AW6="","",$W6*AW6)</f>
        <v>0</v>
      </c>
    </row>
    <row r="7" ht="15.75" customHeight="1">
      <c r="A7" t="s" s="467">
        <v>512</v>
      </c>
      <c r="B7" t="s" s="128">
        <v>65</v>
      </c>
      <c r="C7" t="s" s="468">
        <v>111</v>
      </c>
      <c r="D7" t="s" s="128">
        <v>134</v>
      </c>
      <c r="E7" s="129">
        <v>6</v>
      </c>
      <c r="F7" s="330">
        <v>100</v>
      </c>
      <c r="G7" s="131">
        <v>0</v>
      </c>
      <c r="H7" s="132">
        <v>0</v>
      </c>
      <c r="I7" s="133">
        <v>0</v>
      </c>
      <c r="J7" s="134">
        <v>0</v>
      </c>
      <c r="K7" s="135">
        <v>0</v>
      </c>
      <c r="L7" s="136">
        <v>0</v>
      </c>
      <c r="M7" s="137">
        <v>0</v>
      </c>
      <c r="N7" s="138">
        <v>0</v>
      </c>
      <c r="O7" s="408">
        <v>0</v>
      </c>
      <c r="P7" s="140">
        <v>0</v>
      </c>
      <c r="Q7" s="141">
        <v>0</v>
      </c>
      <c r="R7" s="469"/>
      <c r="S7" s="142">
        <v>0</v>
      </c>
      <c r="T7" s="135"/>
      <c r="U7" s="47">
        <f>SUM(G7:T7)*F7</f>
        <v>0</v>
      </c>
      <c r="V7" s="48">
        <f>SUM(G7:T7)*E7</f>
        <v>0</v>
      </c>
      <c r="W7" s="145">
        <f>SUM(G7:T7)</f>
        <v>0</v>
      </c>
      <c r="X7" s="146"/>
      <c r="Y7" s="146"/>
      <c r="Z7" s="146"/>
      <c r="AA7" s="145">
        <f>$W$7*6</f>
        <v>0</v>
      </c>
      <c r="AB7" s="146"/>
      <c r="AC7" s="146"/>
      <c r="AD7" s="146"/>
      <c r="AE7" s="42"/>
      <c r="AF7" s="146"/>
      <c r="AG7" s="146"/>
      <c r="AH7" s="147">
        <v>3</v>
      </c>
      <c r="AI7" s="147">
        <v>2</v>
      </c>
      <c r="AJ7" s="146"/>
      <c r="AK7" s="146"/>
      <c r="AL7" s="146"/>
      <c r="AM7" s="146"/>
      <c r="AN7" s="146"/>
      <c r="AO7" s="146"/>
      <c r="AP7" s="146"/>
      <c r="AQ7" s="146"/>
      <c r="AR7" s="146"/>
      <c r="AS7" s="146"/>
      <c r="AT7" s="146"/>
      <c r="AU7" s="146"/>
      <c r="AV7" s="146"/>
      <c r="AW7" s="147">
        <v>12</v>
      </c>
      <c r="AX7" s="121"/>
      <c r="AY7" t="s" s="148">
        <f>IF(AF7="","",$W7*AF7)</f>
      </c>
      <c r="AZ7" t="s" s="148">
        <f>IF(AG7="","",$W7*AG7)</f>
      </c>
      <c r="BA7" s="147">
        <f>IF(AH7="","",$W7*AH7)</f>
        <v>0</v>
      </c>
      <c r="BB7" s="147">
        <f>IF(AI7="","",$W7*AI7)</f>
        <v>0</v>
      </c>
      <c r="BC7" t="s" s="148">
        <f>IF(AJ7="","",$W7*AJ7)</f>
      </c>
      <c r="BD7" t="s" s="148">
        <f>IF(AK7="","",$W7*AK7)</f>
      </c>
      <c r="BE7" t="s" s="148">
        <f>IF(AL7="","",$W7*AL7)</f>
      </c>
      <c r="BF7" t="s" s="148">
        <f>IF(AM7="","",$W7*AM7)</f>
      </c>
      <c r="BG7" t="s" s="148">
        <f>IF(AN7="","",$W7*AN7)</f>
      </c>
      <c r="BH7" t="s" s="148">
        <f>IF(AO7="","",$W7*AO7)</f>
      </c>
      <c r="BI7" t="s" s="148">
        <f>IF(AP7="","",$W7*AP7)</f>
      </c>
      <c r="BJ7" t="s" s="148">
        <f>IF(AQ7="","",$W7*AQ7)</f>
      </c>
      <c r="BK7" t="s" s="148">
        <f>IF(AR7="","",$W7*AR7)</f>
      </c>
      <c r="BL7" t="s" s="148">
        <f>IF(AS7="","",$W7*AS7)</f>
      </c>
      <c r="BM7" t="s" s="148">
        <f>IF(AT7="","",$W7*AT7)</f>
      </c>
      <c r="BN7" t="s" s="148">
        <f>IF(AU7="","",$W7*AU7)</f>
      </c>
      <c r="BO7" t="s" s="148">
        <f>IF(AV7="","",$W7*AV7)</f>
      </c>
      <c r="BP7" s="147">
        <f>IF(AW7="","",$W7*AW7)</f>
        <v>0</v>
      </c>
    </row>
    <row r="8" ht="15.75" customHeight="1">
      <c r="A8" t="s" s="467">
        <v>513</v>
      </c>
      <c r="B8" t="s" s="128">
        <v>65</v>
      </c>
      <c r="C8" t="s" s="468">
        <v>111</v>
      </c>
      <c r="D8" t="s" s="128">
        <v>134</v>
      </c>
      <c r="E8" s="129">
        <v>6</v>
      </c>
      <c r="F8" s="330">
        <v>250</v>
      </c>
      <c r="G8" s="131">
        <v>0</v>
      </c>
      <c r="H8" s="132">
        <v>0</v>
      </c>
      <c r="I8" s="133">
        <v>0</v>
      </c>
      <c r="J8" s="134">
        <v>0</v>
      </c>
      <c r="K8" s="135">
        <v>0</v>
      </c>
      <c r="L8" s="136">
        <v>0</v>
      </c>
      <c r="M8" s="137">
        <v>0</v>
      </c>
      <c r="N8" s="138">
        <v>0</v>
      </c>
      <c r="O8" s="408">
        <v>0</v>
      </c>
      <c r="P8" s="140">
        <v>0</v>
      </c>
      <c r="Q8" s="141">
        <v>0</v>
      </c>
      <c r="R8" s="469"/>
      <c r="S8" s="142">
        <v>0</v>
      </c>
      <c r="T8" s="135"/>
      <c r="U8" s="47">
        <f>SUM(G8:T8)*F8</f>
        <v>0</v>
      </c>
      <c r="V8" s="48">
        <f>SUM(G8:T8)*E8</f>
        <v>0</v>
      </c>
      <c r="W8" s="145">
        <f>SUM(G8:T8)</f>
        <v>0</v>
      </c>
      <c r="X8" s="146"/>
      <c r="Y8" s="146"/>
      <c r="Z8" s="146"/>
      <c r="AA8" s="145">
        <f>$W$8*6</f>
        <v>0</v>
      </c>
      <c r="AB8" s="146"/>
      <c r="AC8" s="146"/>
      <c r="AD8" s="146"/>
      <c r="AE8" s="42"/>
      <c r="AF8" s="146"/>
      <c r="AG8" s="146"/>
      <c r="AH8" s="146"/>
      <c r="AI8" s="147">
        <v>6</v>
      </c>
      <c r="AJ8" s="146"/>
      <c r="AK8" s="146"/>
      <c r="AL8" s="146"/>
      <c r="AM8" s="146"/>
      <c r="AN8" s="146"/>
      <c r="AO8" s="146"/>
      <c r="AP8" s="146"/>
      <c r="AQ8" s="146"/>
      <c r="AR8" s="146"/>
      <c r="AS8" s="146"/>
      <c r="AT8" s="146"/>
      <c r="AU8" s="146"/>
      <c r="AV8" s="146"/>
      <c r="AW8" s="147">
        <v>18</v>
      </c>
      <c r="AX8" s="121"/>
      <c r="AY8" t="s" s="148">
        <f>IF(AF8="","",$W8*AF8)</f>
      </c>
      <c r="AZ8" t="s" s="148">
        <f>IF(AG8="","",$W8*AG8)</f>
      </c>
      <c r="BA8" t="s" s="148">
        <f>IF(AH8="","",$W8*AH8)</f>
      </c>
      <c r="BB8" s="147">
        <f>IF(AI8="","",$W8*AI8)</f>
        <v>0</v>
      </c>
      <c r="BC8" t="s" s="148">
        <f>IF(AJ8="","",$W8*AJ8)</f>
      </c>
      <c r="BD8" t="s" s="148">
        <f>IF(AK8="","",$W8*AK8)</f>
      </c>
      <c r="BE8" t="s" s="148">
        <f>IF(AL8="","",$W8*AL8)</f>
      </c>
      <c r="BF8" t="s" s="148">
        <f>IF(AM8="","",$W8*AM8)</f>
      </c>
      <c r="BG8" t="s" s="148">
        <f>IF(AN8="","",$W8*AN8)</f>
      </c>
      <c r="BH8" t="s" s="148">
        <f>IF(AO8="","",$W8*AO8)</f>
      </c>
      <c r="BI8" t="s" s="148">
        <f>IF(AP8="","",$W8*AP8)</f>
      </c>
      <c r="BJ8" t="s" s="148">
        <f>IF(AQ8="","",$W8*AQ8)</f>
      </c>
      <c r="BK8" t="s" s="148">
        <f>IF(AR8="","",$W8*AR8)</f>
      </c>
      <c r="BL8" t="s" s="148">
        <f>IF(AS8="","",$W8*AS8)</f>
      </c>
      <c r="BM8" t="s" s="148">
        <f>IF(AT8="","",$W8*AT8)</f>
      </c>
      <c r="BN8" t="s" s="148">
        <f>IF(AU8="","",$W8*AU8)</f>
      </c>
      <c r="BO8" t="s" s="148">
        <f>IF(AV8="","",$W8*AV8)</f>
      </c>
      <c r="BP8" s="147">
        <f>IF(AW8="","",$W8*AW8)</f>
        <v>0</v>
      </c>
    </row>
    <row r="9" ht="15.75" customHeight="1">
      <c r="A9" t="s" s="467">
        <v>514</v>
      </c>
      <c r="B9" t="s" s="128">
        <v>62</v>
      </c>
      <c r="C9" t="s" s="468">
        <v>111</v>
      </c>
      <c r="D9" t="s" s="128">
        <v>118</v>
      </c>
      <c r="E9" s="129">
        <v>10</v>
      </c>
      <c r="F9" s="330">
        <v>24</v>
      </c>
      <c r="G9" s="131">
        <v>0</v>
      </c>
      <c r="H9" s="132">
        <v>0</v>
      </c>
      <c r="I9" s="133">
        <v>0</v>
      </c>
      <c r="J9" s="134">
        <v>0</v>
      </c>
      <c r="K9" s="135">
        <v>0</v>
      </c>
      <c r="L9" s="136">
        <v>0</v>
      </c>
      <c r="M9" s="137">
        <v>0</v>
      </c>
      <c r="N9" s="138">
        <v>0</v>
      </c>
      <c r="O9" s="408">
        <v>0</v>
      </c>
      <c r="P9" s="140">
        <v>0</v>
      </c>
      <c r="Q9" s="141">
        <v>0</v>
      </c>
      <c r="R9" s="469"/>
      <c r="S9" s="142">
        <v>0</v>
      </c>
      <c r="T9" s="135"/>
      <c r="U9" s="47">
        <f>SUM(G9:T9)*F9</f>
        <v>0</v>
      </c>
      <c r="V9" s="48">
        <f>SUM(G9:T9)*E9</f>
        <v>0</v>
      </c>
      <c r="W9" s="145">
        <f>SUM(G9:T9)</f>
        <v>0</v>
      </c>
      <c r="X9" s="145">
        <f>$W$9*10</f>
        <v>0</v>
      </c>
      <c r="Y9" s="146"/>
      <c r="Z9" s="146"/>
      <c r="AA9" s="146"/>
      <c r="AB9" s="146"/>
      <c r="AC9" s="146"/>
      <c r="AD9" s="146"/>
      <c r="AE9" s="42"/>
      <c r="AF9" s="146"/>
      <c r="AG9" s="146"/>
      <c r="AH9" s="146"/>
      <c r="AI9" s="146"/>
      <c r="AJ9" s="146"/>
      <c r="AK9" s="146"/>
      <c r="AL9" s="146"/>
      <c r="AM9" s="146"/>
      <c r="AN9" s="146"/>
      <c r="AO9" s="146"/>
      <c r="AP9" s="146"/>
      <c r="AQ9" s="146"/>
      <c r="AR9" s="146"/>
      <c r="AS9" s="146"/>
      <c r="AT9" s="146"/>
      <c r="AU9" s="146"/>
      <c r="AV9" s="146"/>
      <c r="AW9" s="147">
        <v>20</v>
      </c>
      <c r="AX9" s="121"/>
      <c r="AY9" t="s" s="148">
        <f>IF(AF9="","",$W9*AF9)</f>
      </c>
      <c r="AZ9" t="s" s="148">
        <f>IF(AG9="","",$W9*AG9)</f>
      </c>
      <c r="BA9" t="s" s="148">
        <f>IF(AH9="","",$W9*AH9)</f>
      </c>
      <c r="BB9" t="s" s="148">
        <f>IF(AI9="","",$W9*AI9)</f>
      </c>
      <c r="BC9" t="s" s="148">
        <f>IF(AJ9="","",$W9*AJ9)</f>
      </c>
      <c r="BD9" t="s" s="148">
        <f>IF(AK9="","",$W9*AK9)</f>
      </c>
      <c r="BE9" t="s" s="148">
        <f>IF(AL9="","",$W9*AL9)</f>
      </c>
      <c r="BF9" t="s" s="148">
        <f>IF(AM9="","",$W9*AM9)</f>
      </c>
      <c r="BG9" t="s" s="148">
        <f>IF(AN9="","",$W9*AN9)</f>
      </c>
      <c r="BH9" t="s" s="148">
        <f>IF(AO9="","",$W9*AO9)</f>
      </c>
      <c r="BI9" t="s" s="148">
        <f>IF(AP9="","",$W9*AP9)</f>
      </c>
      <c r="BJ9" t="s" s="148">
        <f>IF(AQ9="","",$W9*AQ9)</f>
      </c>
      <c r="BK9" t="s" s="148">
        <f>IF(AR9="","",$W9*AR9)</f>
      </c>
      <c r="BL9" t="s" s="148">
        <f>IF(AS9="","",$W9*AS9)</f>
      </c>
      <c r="BM9" t="s" s="148">
        <f>IF(AT9="","",$W9*AT9)</f>
      </c>
      <c r="BN9" t="s" s="148">
        <f>IF(AU9="","",$W9*AU9)</f>
      </c>
      <c r="BO9" t="s" s="148">
        <f>IF(AV9="","",$W9*AV9)</f>
      </c>
      <c r="BP9" s="147">
        <f>IF(AW9="","",$W9*AW9)</f>
        <v>0</v>
      </c>
    </row>
    <row r="10" ht="15.75" customHeight="1">
      <c r="A10" t="s" s="467">
        <v>515</v>
      </c>
      <c r="B10" t="s" s="128">
        <v>64</v>
      </c>
      <c r="C10" t="s" s="468">
        <v>111</v>
      </c>
      <c r="D10" t="s" s="128">
        <v>118</v>
      </c>
      <c r="E10" s="129">
        <v>6</v>
      </c>
      <c r="F10" s="330">
        <v>40</v>
      </c>
      <c r="G10" s="131">
        <v>0</v>
      </c>
      <c r="H10" s="132">
        <v>0</v>
      </c>
      <c r="I10" s="133">
        <v>0</v>
      </c>
      <c r="J10" s="134">
        <v>0</v>
      </c>
      <c r="K10" s="135">
        <v>0</v>
      </c>
      <c r="L10" s="136">
        <v>0</v>
      </c>
      <c r="M10" s="137">
        <v>0</v>
      </c>
      <c r="N10" s="138">
        <v>0</v>
      </c>
      <c r="O10" s="408">
        <v>0</v>
      </c>
      <c r="P10" s="140">
        <v>0</v>
      </c>
      <c r="Q10" s="141">
        <v>0</v>
      </c>
      <c r="R10" s="469"/>
      <c r="S10" s="142">
        <v>0</v>
      </c>
      <c r="T10" s="135"/>
      <c r="U10" s="47">
        <f>SUM(G10:T10)*F10</f>
        <v>0</v>
      </c>
      <c r="V10" s="48">
        <f>SUM(G10:T10)*E10</f>
        <v>0</v>
      </c>
      <c r="W10" s="145">
        <f>SUM(G10:T10)</f>
        <v>0</v>
      </c>
      <c r="X10" s="146"/>
      <c r="Y10" s="146"/>
      <c r="Z10" s="145">
        <f>$W$10*6</f>
        <v>0</v>
      </c>
      <c r="AA10" s="146"/>
      <c r="AB10" s="146"/>
      <c r="AC10" s="146"/>
      <c r="AD10" s="146"/>
      <c r="AE10" s="42"/>
      <c r="AF10" s="146"/>
      <c r="AG10" s="146"/>
      <c r="AH10" s="146"/>
      <c r="AI10" s="146"/>
      <c r="AJ10" s="146"/>
      <c r="AK10" s="146"/>
      <c r="AL10" s="146"/>
      <c r="AM10" s="146"/>
      <c r="AN10" s="146"/>
      <c r="AO10" s="146"/>
      <c r="AP10" s="146"/>
      <c r="AQ10" s="146"/>
      <c r="AR10" s="146"/>
      <c r="AS10" s="146"/>
      <c r="AT10" s="146"/>
      <c r="AU10" s="146"/>
      <c r="AV10" s="146"/>
      <c r="AW10" s="147">
        <v>12</v>
      </c>
      <c r="AX10" s="121"/>
      <c r="AY10" t="s" s="148">
        <f>IF(AF10="","",$W10*AF10)</f>
      </c>
      <c r="AZ10" t="s" s="148">
        <f>IF(AG10="","",$W10*AG10)</f>
      </c>
      <c r="BA10" t="s" s="148">
        <f>IF(AH10="","",$W10*AH10)</f>
      </c>
      <c r="BB10" t="s" s="148">
        <f>IF(AI10="","",$W10*AI10)</f>
      </c>
      <c r="BC10" t="s" s="148">
        <f>IF(AJ10="","",$W10*AJ10)</f>
      </c>
      <c r="BD10" t="s" s="148">
        <f>IF(AK10="","",$W10*AK10)</f>
      </c>
      <c r="BE10" t="s" s="148">
        <f>IF(AL10="","",$W10*AL10)</f>
      </c>
      <c r="BF10" t="s" s="148">
        <f>IF(AM10="","",$W10*AM10)</f>
      </c>
      <c r="BG10" t="s" s="148">
        <f>IF(AN10="","",$W10*AN10)</f>
      </c>
      <c r="BH10" t="s" s="148">
        <f>IF(AO10="","",$W10*AO10)</f>
      </c>
      <c r="BI10" t="s" s="148">
        <f>IF(AP10="","",$W10*AP10)</f>
      </c>
      <c r="BJ10" t="s" s="148">
        <f>IF(AQ10="","",$W10*AQ10)</f>
      </c>
      <c r="BK10" t="s" s="148">
        <f>IF(AR10="","",$W10*AR10)</f>
      </c>
      <c r="BL10" t="s" s="148">
        <f>IF(AS10="","",$W10*AS10)</f>
      </c>
      <c r="BM10" t="s" s="148">
        <f>IF(AT10="","",$W10*AT10)</f>
      </c>
      <c r="BN10" t="s" s="148">
        <f>IF(AU10="","",$W10*AU10)</f>
      </c>
      <c r="BO10" t="s" s="148">
        <f>IF(AV10="","",$W10*AV10)</f>
      </c>
      <c r="BP10" s="147">
        <f>IF(AW10="","",$W10*AW10)</f>
        <v>0</v>
      </c>
    </row>
    <row r="11" ht="15.75" customHeight="1">
      <c r="A11" t="s" s="467">
        <v>516</v>
      </c>
      <c r="B11" t="s" s="128">
        <v>66</v>
      </c>
      <c r="C11" t="s" s="468">
        <v>111</v>
      </c>
      <c r="D11" t="s" s="128">
        <v>183</v>
      </c>
      <c r="E11" s="129">
        <v>6</v>
      </c>
      <c r="F11" s="330">
        <v>200</v>
      </c>
      <c r="G11" s="131">
        <v>0</v>
      </c>
      <c r="H11" s="132">
        <v>0</v>
      </c>
      <c r="I11" s="133">
        <v>0</v>
      </c>
      <c r="J11" s="134">
        <v>0</v>
      </c>
      <c r="K11" s="135">
        <v>0</v>
      </c>
      <c r="L11" s="136">
        <v>0</v>
      </c>
      <c r="M11" s="137">
        <v>0</v>
      </c>
      <c r="N11" s="138">
        <v>0</v>
      </c>
      <c r="O11" s="408">
        <v>0</v>
      </c>
      <c r="P11" s="140">
        <v>0</v>
      </c>
      <c r="Q11" s="141">
        <v>0</v>
      </c>
      <c r="R11" s="327"/>
      <c r="S11" s="142">
        <v>0</v>
      </c>
      <c r="T11" s="328"/>
      <c r="U11" s="47">
        <f>SUM(G11:T11)*F11</f>
        <v>0</v>
      </c>
      <c r="V11" s="48">
        <f>SUM(G11:T11)*E11</f>
        <v>0</v>
      </c>
      <c r="W11" s="145">
        <f>SUM(G11:T11)</f>
        <v>0</v>
      </c>
      <c r="X11" s="146"/>
      <c r="Y11" s="146"/>
      <c r="Z11" s="146"/>
      <c r="AA11" s="146"/>
      <c r="AB11" s="145">
        <f>$W$11*6</f>
        <v>0</v>
      </c>
      <c r="AC11" s="146"/>
      <c r="AD11" s="146"/>
      <c r="AE11" s="42"/>
      <c r="AF11" s="146"/>
      <c r="AG11" s="146"/>
      <c r="AH11" s="147">
        <v>2</v>
      </c>
      <c r="AI11" s="147">
        <v>1</v>
      </c>
      <c r="AJ11" s="147">
        <v>3</v>
      </c>
      <c r="AK11" s="146"/>
      <c r="AL11" s="146"/>
      <c r="AM11" s="146"/>
      <c r="AN11" s="146"/>
      <c r="AO11" s="146"/>
      <c r="AP11" s="146"/>
      <c r="AQ11" s="146"/>
      <c r="AR11" s="146"/>
      <c r="AS11" s="146"/>
      <c r="AT11" s="146"/>
      <c r="AU11" s="146"/>
      <c r="AV11" s="146"/>
      <c r="AW11" s="147">
        <v>18</v>
      </c>
      <c r="AX11" s="121"/>
      <c r="AY11" t="s" s="148">
        <f>IF(AF11="","",$W11*AF11)</f>
      </c>
      <c r="AZ11" t="s" s="148">
        <f>IF(AG11="","",$W11*AG11)</f>
      </c>
      <c r="BA11" s="147">
        <f>IF(AH11="","",$W11*AH11)</f>
        <v>0</v>
      </c>
      <c r="BB11" s="147">
        <f>IF(AI11="","",$W11*AI11)</f>
        <v>0</v>
      </c>
      <c r="BC11" s="147">
        <f>IF(AJ11="","",$W11*AJ11)</f>
        <v>0</v>
      </c>
      <c r="BD11" t="s" s="148">
        <f>IF(AK11="","",$W11*AK11)</f>
      </c>
      <c r="BE11" t="s" s="148">
        <f>IF(AL11="","",$W11*AL11)</f>
      </c>
      <c r="BF11" t="s" s="148">
        <f>IF(AM11="","",$W11*AM11)</f>
      </c>
      <c r="BG11" t="s" s="148">
        <f>IF(AN11="","",$W11*AN11)</f>
      </c>
      <c r="BH11" t="s" s="148">
        <f>IF(AO11="","",$W11*AO11)</f>
      </c>
      <c r="BI11" t="s" s="148">
        <f>IF(AP11="","",$W11*AP11)</f>
      </c>
      <c r="BJ11" t="s" s="148">
        <f>IF(AQ11="","",$W11*AQ11)</f>
      </c>
      <c r="BK11" t="s" s="148">
        <f>IF(AR11="","",$W11*AR11)</f>
      </c>
      <c r="BL11" t="s" s="148">
        <f>IF(AS11="","",$W11*AS11)</f>
      </c>
      <c r="BM11" t="s" s="148">
        <f>IF(AT11="","",$W11*AT11)</f>
      </c>
      <c r="BN11" t="s" s="148">
        <f>IF(AU11="","",$W11*AU11)</f>
      </c>
      <c r="BO11" t="s" s="148">
        <f>IF(AV11="","",$W11*AV11)</f>
      </c>
      <c r="BP11" s="147">
        <f>IF(AW11="","",$W11*AW11)</f>
        <v>0</v>
      </c>
    </row>
    <row r="12" ht="15.75" customHeight="1">
      <c r="A12" t="s" s="467">
        <v>517</v>
      </c>
      <c r="B12" t="s" s="128">
        <v>65</v>
      </c>
      <c r="C12" t="s" s="468">
        <v>111</v>
      </c>
      <c r="D12" t="s" s="128">
        <v>123</v>
      </c>
      <c r="E12" s="129">
        <v>6</v>
      </c>
      <c r="F12" s="330">
        <v>140</v>
      </c>
      <c r="G12" s="131">
        <v>0</v>
      </c>
      <c r="H12" s="132">
        <v>0</v>
      </c>
      <c r="I12" s="133">
        <v>0</v>
      </c>
      <c r="J12" s="134">
        <v>0</v>
      </c>
      <c r="K12" s="135">
        <v>0</v>
      </c>
      <c r="L12" s="136">
        <v>0</v>
      </c>
      <c r="M12" s="137">
        <v>0</v>
      </c>
      <c r="N12" s="138">
        <v>0</v>
      </c>
      <c r="O12" s="408">
        <v>0</v>
      </c>
      <c r="P12" s="140">
        <v>0</v>
      </c>
      <c r="Q12" s="141">
        <v>0</v>
      </c>
      <c r="R12" s="327"/>
      <c r="S12" s="142">
        <v>0</v>
      </c>
      <c r="T12" s="328"/>
      <c r="U12" s="47">
        <f>SUM(G12:T12)*F12</f>
        <v>0</v>
      </c>
      <c r="V12" s="48">
        <f>SUM(G12:T12)*E12</f>
        <v>0</v>
      </c>
      <c r="W12" s="145">
        <f>SUM(G12:T12)</f>
        <v>0</v>
      </c>
      <c r="X12" s="146"/>
      <c r="Y12" s="146"/>
      <c r="Z12" s="146"/>
      <c r="AA12" s="145">
        <f>$W$12*6</f>
        <v>0</v>
      </c>
      <c r="AB12" s="146"/>
      <c r="AC12" s="146"/>
      <c r="AD12" s="146"/>
      <c r="AE12" s="42"/>
      <c r="AF12" s="146"/>
      <c r="AG12" s="146"/>
      <c r="AH12" s="146"/>
      <c r="AI12" s="146"/>
      <c r="AJ12" s="147">
        <v>1</v>
      </c>
      <c r="AK12" s="147">
        <v>5</v>
      </c>
      <c r="AL12" s="146"/>
      <c r="AM12" s="146"/>
      <c r="AN12" s="146"/>
      <c r="AO12" s="146"/>
      <c r="AP12" s="146"/>
      <c r="AQ12" s="146"/>
      <c r="AR12" s="146"/>
      <c r="AS12" s="146"/>
      <c r="AT12" s="146"/>
      <c r="AU12" s="146"/>
      <c r="AV12" s="146"/>
      <c r="AW12" s="147">
        <v>18</v>
      </c>
      <c r="AX12" s="121"/>
      <c r="AY12" t="s" s="148">
        <f>IF(AF12="","",$W12*AF12)</f>
      </c>
      <c r="AZ12" t="s" s="148">
        <f>IF(AG12="","",$W12*AG12)</f>
      </c>
      <c r="BA12" t="s" s="148">
        <f>IF(AH12="","",$W12*AH12)</f>
      </c>
      <c r="BB12" t="s" s="148">
        <f>IF(AI12="","",$W12*AI12)</f>
      </c>
      <c r="BC12" s="147">
        <f>IF(AJ12="","",$W12*AJ12)</f>
        <v>0</v>
      </c>
      <c r="BD12" s="147">
        <f>IF(AK12="","",$W12*AK12)</f>
        <v>0</v>
      </c>
      <c r="BE12" t="s" s="148">
        <f>IF(AL12="","",$W12*AL12)</f>
      </c>
      <c r="BF12" t="s" s="148">
        <f>IF(AM12="","",$W12*AM12)</f>
      </c>
      <c r="BG12" t="s" s="148">
        <f>IF(AN12="","",$W12*AN12)</f>
      </c>
      <c r="BH12" t="s" s="148">
        <f>IF(AO12="","",$W12*AO12)</f>
      </c>
      <c r="BI12" t="s" s="148">
        <f>IF(AP12="","",$W12*AP12)</f>
      </c>
      <c r="BJ12" t="s" s="148">
        <f>IF(AQ12="","",$W12*AQ12)</f>
      </c>
      <c r="BK12" t="s" s="148">
        <f>IF(AR12="","",$W12*AR12)</f>
      </c>
      <c r="BL12" t="s" s="148">
        <f>IF(AS12="","",$W12*AS12)</f>
      </c>
      <c r="BM12" t="s" s="148">
        <f>IF(AT12="","",$W12*AT12)</f>
      </c>
      <c r="BN12" t="s" s="148">
        <f>IF(AU12="","",$W12*AU12)</f>
      </c>
      <c r="BO12" t="s" s="148">
        <f>IF(AV12="","",$W12*AV12)</f>
      </c>
      <c r="BP12" s="147">
        <f>IF(AW12="","",$W12*AW12)</f>
        <v>0</v>
      </c>
    </row>
    <row r="13" ht="15.75" customHeight="1">
      <c r="A13" t="s" s="467">
        <v>518</v>
      </c>
      <c r="B13" t="s" s="128">
        <v>64</v>
      </c>
      <c r="C13" t="s" s="468">
        <v>111</v>
      </c>
      <c r="D13" t="s" s="128">
        <v>144</v>
      </c>
      <c r="E13" s="129">
        <v>6</v>
      </c>
      <c r="F13" s="330">
        <v>35</v>
      </c>
      <c r="G13" s="131">
        <v>0</v>
      </c>
      <c r="H13" s="132">
        <v>0</v>
      </c>
      <c r="I13" s="133">
        <v>0</v>
      </c>
      <c r="J13" s="134">
        <v>0</v>
      </c>
      <c r="K13" s="135">
        <v>0</v>
      </c>
      <c r="L13" s="136">
        <v>0</v>
      </c>
      <c r="M13" s="137">
        <v>0</v>
      </c>
      <c r="N13" s="138">
        <v>0</v>
      </c>
      <c r="O13" s="408">
        <v>0</v>
      </c>
      <c r="P13" s="140">
        <v>0</v>
      </c>
      <c r="Q13" s="141">
        <v>0</v>
      </c>
      <c r="R13" s="327"/>
      <c r="S13" s="142">
        <v>0</v>
      </c>
      <c r="T13" s="328"/>
      <c r="U13" s="47">
        <f>SUM(G13:T13)*F13</f>
        <v>0</v>
      </c>
      <c r="V13" s="48">
        <f>SUM(G13:T13)*E13</f>
        <v>0</v>
      </c>
      <c r="W13" s="145">
        <f>SUM(G13:T13)</f>
        <v>0</v>
      </c>
      <c r="X13" s="146"/>
      <c r="Y13" s="146"/>
      <c r="Z13" s="145">
        <f>$W$13*6</f>
        <v>0</v>
      </c>
      <c r="AA13" s="146"/>
      <c r="AB13" s="146"/>
      <c r="AC13" s="146"/>
      <c r="AD13" s="146"/>
      <c r="AE13" s="42"/>
      <c r="AF13" s="146"/>
      <c r="AG13" s="147">
        <v>6</v>
      </c>
      <c r="AH13" s="146"/>
      <c r="AI13" s="146"/>
      <c r="AJ13" s="146"/>
      <c r="AK13" s="146"/>
      <c r="AL13" s="146"/>
      <c r="AM13" s="146"/>
      <c r="AN13" s="146"/>
      <c r="AO13" s="146"/>
      <c r="AP13" s="146"/>
      <c r="AQ13" s="146"/>
      <c r="AR13" s="146"/>
      <c r="AS13" s="146"/>
      <c r="AT13" s="146"/>
      <c r="AU13" s="146"/>
      <c r="AV13" s="146"/>
      <c r="AW13" s="147">
        <v>6</v>
      </c>
      <c r="AX13" s="121"/>
      <c r="AY13" t="s" s="148">
        <f>IF(AF13="","",$W13*AF13)</f>
      </c>
      <c r="AZ13" s="147">
        <f>IF(AG13="","",$W13*AG13)</f>
        <v>0</v>
      </c>
      <c r="BA13" t="s" s="148">
        <f>IF(AH13="","",$W13*AH13)</f>
      </c>
      <c r="BB13" t="s" s="148">
        <f>IF(AI13="","",$W13*AI13)</f>
      </c>
      <c r="BC13" t="s" s="148">
        <f>IF(AJ13="","",$W13*AJ13)</f>
      </c>
      <c r="BD13" t="s" s="148">
        <f>IF(AK13="","",$W13*AK13)</f>
      </c>
      <c r="BE13" t="s" s="148">
        <f>IF(AL13="","",$W13*AL13)</f>
      </c>
      <c r="BF13" t="s" s="148">
        <f>IF(AM13="","",$W13*AM13)</f>
      </c>
      <c r="BG13" t="s" s="148">
        <f>IF(AN13="","",$W13*AN13)</f>
      </c>
      <c r="BH13" t="s" s="148">
        <f>IF(AO13="","",$W13*AO13)</f>
      </c>
      <c r="BI13" t="s" s="148">
        <f>IF(AP13="","",$W13*AP13)</f>
      </c>
      <c r="BJ13" t="s" s="148">
        <f>IF(AQ13="","",$W13*AQ13)</f>
      </c>
      <c r="BK13" t="s" s="148">
        <f>IF(AR13="","",$W13*AR13)</f>
      </c>
      <c r="BL13" t="s" s="148">
        <f>IF(AS13="","",$W13*AS13)</f>
      </c>
      <c r="BM13" t="s" s="148">
        <f>IF(AT13="","",$W13*AT13)</f>
      </c>
      <c r="BN13" t="s" s="148">
        <f>IF(AU13="","",$W13*AU13)</f>
      </c>
      <c r="BO13" t="s" s="148">
        <f>IF(AV13="","",$W13*AV13)</f>
      </c>
      <c r="BP13" s="147">
        <f>IF(AW13="","",$W13*AW13)</f>
        <v>0</v>
      </c>
    </row>
    <row r="14" ht="15.75" customHeight="1">
      <c r="A14" t="s" s="467">
        <v>519</v>
      </c>
      <c r="B14" t="s" s="128">
        <v>67</v>
      </c>
      <c r="C14" t="s" s="468">
        <v>111</v>
      </c>
      <c r="D14" t="s" s="128">
        <v>270</v>
      </c>
      <c r="E14" s="129">
        <v>2</v>
      </c>
      <c r="F14" s="330">
        <v>180</v>
      </c>
      <c r="G14" s="131">
        <v>0</v>
      </c>
      <c r="H14" s="132">
        <v>0</v>
      </c>
      <c r="I14" s="133">
        <v>0</v>
      </c>
      <c r="J14" s="134">
        <v>0</v>
      </c>
      <c r="K14" s="135">
        <v>0</v>
      </c>
      <c r="L14" s="136">
        <v>0</v>
      </c>
      <c r="M14" s="137">
        <v>0</v>
      </c>
      <c r="N14" s="138">
        <v>0</v>
      </c>
      <c r="O14" s="408">
        <v>0</v>
      </c>
      <c r="P14" s="140">
        <v>0</v>
      </c>
      <c r="Q14" s="141">
        <v>0</v>
      </c>
      <c r="R14" s="327"/>
      <c r="S14" s="142">
        <v>0</v>
      </c>
      <c r="T14" s="328"/>
      <c r="U14" s="47">
        <f>SUM(G14:T14)*F14</f>
        <v>0</v>
      </c>
      <c r="V14" s="48">
        <f>SUM(G14:T14)*E14</f>
        <v>0</v>
      </c>
      <c r="W14" s="145">
        <f>SUM(G14:T14)</f>
        <v>0</v>
      </c>
      <c r="X14" s="146"/>
      <c r="Y14" s="146"/>
      <c r="Z14" s="146"/>
      <c r="AA14" s="146"/>
      <c r="AB14" s="146"/>
      <c r="AC14" s="145">
        <f>$W$14*2</f>
        <v>0</v>
      </c>
      <c r="AD14" s="146"/>
      <c r="AE14" s="42"/>
      <c r="AF14" s="146"/>
      <c r="AG14" s="146"/>
      <c r="AH14" s="146"/>
      <c r="AI14" s="146"/>
      <c r="AJ14" s="146"/>
      <c r="AK14" s="146"/>
      <c r="AL14" s="146"/>
      <c r="AM14" s="146"/>
      <c r="AN14" s="146"/>
      <c r="AO14" s="146"/>
      <c r="AP14" s="146"/>
      <c r="AQ14" s="146"/>
      <c r="AR14" s="146"/>
      <c r="AS14" s="146"/>
      <c r="AT14" s="146"/>
      <c r="AU14" s="146"/>
      <c r="AV14" s="146"/>
      <c r="AW14" s="147">
        <v>8</v>
      </c>
      <c r="AX14" s="121"/>
      <c r="AY14" t="s" s="148">
        <f>IF(AF14="","",$W14*AF14)</f>
      </c>
      <c r="AZ14" t="s" s="148">
        <f>IF(AG14="","",$W14*AG14)</f>
      </c>
      <c r="BA14" t="s" s="148">
        <f>IF(AH14="","",$W14*AH14)</f>
      </c>
      <c r="BB14" t="s" s="148">
        <f>IF(AI14="","",$W14*AI14)</f>
      </c>
      <c r="BC14" t="s" s="148">
        <f>IF(AJ14="","",$W14*AJ14)</f>
      </c>
      <c r="BD14" t="s" s="148">
        <f>IF(AK14="","",$W14*AK14)</f>
      </c>
      <c r="BE14" t="s" s="148">
        <f>IF(AL14="","",$W14*AL14)</f>
      </c>
      <c r="BF14" t="s" s="148">
        <f>IF(AM14="","",$W14*AM14)</f>
      </c>
      <c r="BG14" t="s" s="148">
        <f>IF(AN14="","",$W14*AN14)</f>
      </c>
      <c r="BH14" t="s" s="148">
        <f>IF(AO14="","",$W14*AO14)</f>
      </c>
      <c r="BI14" t="s" s="148">
        <f>IF(AP14="","",$W14*AP14)</f>
      </c>
      <c r="BJ14" t="s" s="148">
        <f>IF(AQ14="","",$W14*AQ14)</f>
      </c>
      <c r="BK14" t="s" s="148">
        <f>IF(AR14="","",$W14*AR14)</f>
      </c>
      <c r="BL14" t="s" s="148">
        <f>IF(AS14="","",$W14*AS14)</f>
      </c>
      <c r="BM14" t="s" s="148">
        <f>IF(AT14="","",$W14*AT14)</f>
      </c>
      <c r="BN14" t="s" s="148">
        <f>IF(AU14="","",$W14*AU14)</f>
      </c>
      <c r="BO14" t="s" s="148">
        <f>IF(AV14="","",$W14*AV14)</f>
      </c>
      <c r="BP14" s="147">
        <f>IF(AW14="","",$W14*AW14)</f>
        <v>0</v>
      </c>
    </row>
    <row r="15" ht="15.75" customHeight="1">
      <c r="A15" t="s" s="470">
        <v>520</v>
      </c>
      <c r="B15" t="s" s="128">
        <v>62</v>
      </c>
      <c r="C15" s="213"/>
      <c r="D15" t="s" s="128">
        <v>118</v>
      </c>
      <c r="E15" s="129">
        <v>18</v>
      </c>
      <c r="F15" s="330">
        <v>82.5</v>
      </c>
      <c r="G15" s="131">
        <v>0</v>
      </c>
      <c r="H15" s="132">
        <v>0</v>
      </c>
      <c r="I15" s="133">
        <v>0</v>
      </c>
      <c r="J15" s="134">
        <v>0</v>
      </c>
      <c r="K15" s="135">
        <v>0</v>
      </c>
      <c r="L15" s="136">
        <v>1</v>
      </c>
      <c r="M15" s="137">
        <v>0</v>
      </c>
      <c r="N15" s="138">
        <v>0</v>
      </c>
      <c r="O15" s="408">
        <v>0</v>
      </c>
      <c r="P15" s="140">
        <v>1</v>
      </c>
      <c r="Q15" s="141">
        <v>0</v>
      </c>
      <c r="R15" s="469"/>
      <c r="S15" s="142">
        <v>0</v>
      </c>
      <c r="T15" s="135"/>
      <c r="U15" s="47">
        <f>SUM(G15:T15)*F15</f>
        <v>165</v>
      </c>
      <c r="V15" s="48">
        <f>SUM(G15:T15)*E15</f>
        <v>36</v>
      </c>
      <c r="W15" s="145">
        <f>SUM(G15:T15)</f>
        <v>2</v>
      </c>
      <c r="X15" s="145">
        <f>$W15*9</f>
        <v>18</v>
      </c>
      <c r="Y15" s="145">
        <f>$W15*9</f>
        <v>18</v>
      </c>
      <c r="Z15" s="146"/>
      <c r="AA15" s="146"/>
      <c r="AB15" s="146"/>
      <c r="AC15" s="146"/>
      <c r="AD15" s="146"/>
      <c r="AE15" s="42"/>
      <c r="AF15" s="146"/>
      <c r="AG15" s="146"/>
      <c r="AH15" s="146"/>
      <c r="AI15" s="146"/>
      <c r="AJ15" s="146"/>
      <c r="AK15" s="146"/>
      <c r="AL15" s="146"/>
      <c r="AM15" s="146"/>
      <c r="AN15" s="146"/>
      <c r="AO15" s="146"/>
      <c r="AP15" s="146"/>
      <c r="AQ15" s="146"/>
      <c r="AR15" s="146"/>
      <c r="AS15" s="146"/>
      <c r="AT15" s="146"/>
      <c r="AU15" s="146"/>
      <c r="AV15" s="146"/>
      <c r="AW15" s="147">
        <v>36</v>
      </c>
      <c r="AX15" s="121"/>
      <c r="AY15" t="s" s="148">
        <f>IF(AF15="","",$W15*AF15)</f>
      </c>
      <c r="AZ15" t="s" s="148">
        <f>IF(AG15="","",$W15*AG15)</f>
      </c>
      <c r="BA15" t="s" s="148">
        <f>IF(AH15="","",$W15*AH15)</f>
      </c>
      <c r="BB15" t="s" s="148">
        <f>IF(AI15="","",$W15*AI15)</f>
      </c>
      <c r="BC15" t="s" s="148">
        <f>IF(AJ15="","",$W15*AJ15)</f>
      </c>
      <c r="BD15" t="s" s="148">
        <f>IF(AK15="","",$W15*AK15)</f>
      </c>
      <c r="BE15" t="s" s="148">
        <f>IF(AL15="","",$W15*AL15)</f>
      </c>
      <c r="BF15" t="s" s="148">
        <f>IF(AM15="","",$W15*AM15)</f>
      </c>
      <c r="BG15" t="s" s="148">
        <f>IF(AN15="","",$W15*AN15)</f>
      </c>
      <c r="BH15" t="s" s="148">
        <f>IF(AO15="","",$W15*AO15)</f>
      </c>
      <c r="BI15" t="s" s="148">
        <f>IF(AP15="","",$W15*AP15)</f>
      </c>
      <c r="BJ15" t="s" s="148">
        <f>IF(AQ15="","",$W15*AQ15)</f>
      </c>
      <c r="BK15" t="s" s="148">
        <f>IF(AR15="","",$W15*AR15)</f>
      </c>
      <c r="BL15" t="s" s="148">
        <f>IF(AS15="","",$W15*AS15)</f>
      </c>
      <c r="BM15" t="s" s="148">
        <f>IF(AT15="","",$W15*AT15)</f>
      </c>
      <c r="BN15" t="s" s="148">
        <f>IF(AU15="","",$W15*AU15)</f>
      </c>
      <c r="BO15" t="s" s="148">
        <f>IF(AV15="","",$W15*AV15)</f>
      </c>
      <c r="BP15" s="147">
        <f>IF(AW15="","",$W15*AW15)</f>
        <v>72</v>
      </c>
    </row>
    <row r="16" ht="16.5" customHeight="1">
      <c r="A16" t="s" s="470">
        <v>521</v>
      </c>
      <c r="B16" t="s" s="128">
        <v>63</v>
      </c>
      <c r="C16" s="213"/>
      <c r="D16" t="s" s="128">
        <v>118</v>
      </c>
      <c r="E16" s="129">
        <v>6</v>
      </c>
      <c r="F16" s="330">
        <v>45</v>
      </c>
      <c r="G16" s="131">
        <v>0</v>
      </c>
      <c r="H16" s="132">
        <v>0</v>
      </c>
      <c r="I16" s="133">
        <v>0</v>
      </c>
      <c r="J16" s="134">
        <v>0</v>
      </c>
      <c r="K16" s="135">
        <v>0</v>
      </c>
      <c r="L16" s="136">
        <v>0</v>
      </c>
      <c r="M16" s="137">
        <v>0</v>
      </c>
      <c r="N16" s="138">
        <v>0</v>
      </c>
      <c r="O16" s="408">
        <v>0</v>
      </c>
      <c r="P16" s="140">
        <v>0</v>
      </c>
      <c r="Q16" s="141">
        <v>0</v>
      </c>
      <c r="R16" s="469"/>
      <c r="S16" s="142">
        <v>0</v>
      </c>
      <c r="T16" s="135"/>
      <c r="U16" s="47">
        <f>SUM(G16:T16)*F16</f>
        <v>0</v>
      </c>
      <c r="V16" s="48">
        <f>SUM(G16:T16)*E16</f>
        <v>0</v>
      </c>
      <c r="W16" s="145">
        <f>SUM(G16:T16)</f>
        <v>0</v>
      </c>
      <c r="X16" s="146"/>
      <c r="Y16" s="146"/>
      <c r="Z16" s="145">
        <f>$W16*6</f>
        <v>0</v>
      </c>
      <c r="AA16" s="146"/>
      <c r="AB16" s="146"/>
      <c r="AC16" s="146"/>
      <c r="AD16" s="146"/>
      <c r="AE16" s="42"/>
      <c r="AF16" s="146"/>
      <c r="AG16" s="146"/>
      <c r="AH16" s="146"/>
      <c r="AI16" s="146"/>
      <c r="AJ16" s="146"/>
      <c r="AK16" s="146"/>
      <c r="AL16" s="146"/>
      <c r="AM16" s="146"/>
      <c r="AN16" s="146"/>
      <c r="AO16" s="146"/>
      <c r="AP16" s="146"/>
      <c r="AQ16" s="146"/>
      <c r="AR16" s="146"/>
      <c r="AS16" s="146"/>
      <c r="AT16" s="146"/>
      <c r="AU16" s="146"/>
      <c r="AV16" s="146"/>
      <c r="AW16" s="147">
        <v>12</v>
      </c>
      <c r="AX16" s="121"/>
      <c r="AY16" t="s" s="148">
        <f>IF(AF16="","",$W16*AF16)</f>
      </c>
      <c r="AZ16" t="s" s="148">
        <f>IF(AG16="","",$W16*AG16)</f>
      </c>
      <c r="BA16" t="s" s="148">
        <f>IF(AH16="","",$W16*AH16)</f>
      </c>
      <c r="BB16" t="s" s="148">
        <f>IF(AI16="","",$W16*AI16)</f>
      </c>
      <c r="BC16" t="s" s="148">
        <f>IF(AJ16="","",$W16*AJ16)</f>
      </c>
      <c r="BD16" t="s" s="148">
        <f>IF(AK16="","",$W16*AK16)</f>
      </c>
      <c r="BE16" t="s" s="148">
        <f>IF(AL16="","",$W16*AL16)</f>
      </c>
      <c r="BF16" t="s" s="148">
        <f>IF(AM16="","",$W16*AM16)</f>
      </c>
      <c r="BG16" t="s" s="148">
        <f>IF(AN16="","",$W16*AN16)</f>
      </c>
      <c r="BH16" t="s" s="148">
        <f>IF(AO16="","",$W16*AO16)</f>
      </c>
      <c r="BI16" t="s" s="148">
        <f>IF(AP16="","",$W16*AP16)</f>
      </c>
      <c r="BJ16" t="s" s="148">
        <f>IF(AQ16="","",$W16*AQ16)</f>
      </c>
      <c r="BK16" t="s" s="148">
        <f>IF(AR16="","",$W16*AR16)</f>
      </c>
      <c r="BL16" t="s" s="148">
        <f>IF(AS16="","",$W16*AS16)</f>
      </c>
      <c r="BM16" t="s" s="148">
        <f>IF(AT16="","",$W16*AT16)</f>
      </c>
      <c r="BN16" t="s" s="148">
        <f>IF(AU16="","",$W16*AU16)</f>
      </c>
      <c r="BO16" t="s" s="148">
        <f>IF(AV16="","",$W16*AV16)</f>
      </c>
      <c r="BP16" s="147">
        <f>IF(AW16="","",$W16*AW16)</f>
        <v>0</v>
      </c>
    </row>
    <row r="17" ht="16.5" customHeight="1">
      <c r="A17" t="s" s="470">
        <v>522</v>
      </c>
      <c r="B17" t="s" s="128">
        <v>66</v>
      </c>
      <c r="C17" s="213"/>
      <c r="D17" t="s" s="128">
        <v>118</v>
      </c>
      <c r="E17" s="129">
        <v>4</v>
      </c>
      <c r="F17" s="330">
        <v>117.5</v>
      </c>
      <c r="G17" s="131">
        <v>0</v>
      </c>
      <c r="H17" s="132">
        <v>0</v>
      </c>
      <c r="I17" s="133">
        <v>0</v>
      </c>
      <c r="J17" s="134">
        <v>0</v>
      </c>
      <c r="K17" s="135">
        <v>0</v>
      </c>
      <c r="L17" s="136">
        <v>0</v>
      </c>
      <c r="M17" s="137">
        <v>0</v>
      </c>
      <c r="N17" s="138">
        <v>0</v>
      </c>
      <c r="O17" s="408">
        <v>0</v>
      </c>
      <c r="P17" s="140">
        <v>0</v>
      </c>
      <c r="Q17" s="141">
        <v>0</v>
      </c>
      <c r="R17" s="469"/>
      <c r="S17" s="142">
        <v>0</v>
      </c>
      <c r="T17" s="135"/>
      <c r="U17" s="47">
        <f>SUM(G17:T17)*F17</f>
        <v>0</v>
      </c>
      <c r="V17" s="48">
        <f>SUM(G17:T17)*E17</f>
        <v>0</v>
      </c>
      <c r="W17" s="145">
        <f>SUM(G17:T17)</f>
        <v>0</v>
      </c>
      <c r="X17" s="146"/>
      <c r="Y17" s="146"/>
      <c r="Z17" s="146"/>
      <c r="AA17" s="146"/>
      <c r="AB17" s="146"/>
      <c r="AC17" s="145">
        <f>$W17*4</f>
        <v>0</v>
      </c>
      <c r="AD17" s="146"/>
      <c r="AE17" s="42"/>
      <c r="AF17" s="146"/>
      <c r="AG17" s="146"/>
      <c r="AH17" s="146"/>
      <c r="AI17" s="146"/>
      <c r="AJ17" s="146"/>
      <c r="AK17" s="146"/>
      <c r="AL17" s="146"/>
      <c r="AM17" s="146"/>
      <c r="AN17" s="146"/>
      <c r="AO17" s="146"/>
      <c r="AP17" s="146"/>
      <c r="AQ17" s="146"/>
      <c r="AR17" s="146"/>
      <c r="AS17" s="146"/>
      <c r="AT17" s="146"/>
      <c r="AU17" s="146"/>
      <c r="AV17" s="146"/>
      <c r="AW17" s="147">
        <v>20</v>
      </c>
      <c r="AX17" s="121"/>
      <c r="AY17" t="s" s="148">
        <f>IF(AF17="","",$W17*AF17)</f>
      </c>
      <c r="AZ17" t="s" s="148">
        <f>IF(AG17="","",$W17*AG17)</f>
      </c>
      <c r="BA17" t="s" s="148">
        <f>IF(AH17="","",$W17*AH17)</f>
      </c>
      <c r="BB17" t="s" s="148">
        <f>IF(AI17="","",$W17*AI17)</f>
      </c>
      <c r="BC17" t="s" s="148">
        <f>IF(AJ17="","",$W17*AJ17)</f>
      </c>
      <c r="BD17" t="s" s="148">
        <f>IF(AK17="","",$W17*AK17)</f>
      </c>
      <c r="BE17" t="s" s="148">
        <f>IF(AL17="","",$W17*AL17)</f>
      </c>
      <c r="BF17" t="s" s="148">
        <f>IF(AM17="","",$W17*AM17)</f>
      </c>
      <c r="BG17" t="s" s="148">
        <f>IF(AN17="","",$W17*AN17)</f>
      </c>
      <c r="BH17" t="s" s="148">
        <f>IF(AO17="","",$W17*AO17)</f>
      </c>
      <c r="BI17" t="s" s="148">
        <f>IF(AP17="","",$W17*AP17)</f>
      </c>
      <c r="BJ17" t="s" s="148">
        <f>IF(AQ17="","",$W17*AQ17)</f>
      </c>
      <c r="BK17" t="s" s="148">
        <f>IF(AR17="","",$W17*AR17)</f>
      </c>
      <c r="BL17" t="s" s="148">
        <f>IF(AS17="","",$W17*AS17)</f>
      </c>
      <c r="BM17" t="s" s="148">
        <f>IF(AT17="","",$W17*AT17)</f>
      </c>
      <c r="BN17" t="s" s="148">
        <f>IF(AU17="","",$W17*AU17)</f>
      </c>
      <c r="BO17" t="s" s="148">
        <f>IF(AV17="","",$W17*AV17)</f>
      </c>
      <c r="BP17" s="147">
        <f>IF(AW17="","",$W17*AW17)</f>
        <v>0</v>
      </c>
    </row>
    <row r="18" ht="16.5" customHeight="1">
      <c r="A18" t="s" s="470">
        <v>523</v>
      </c>
      <c r="B18" t="s" s="128">
        <v>63</v>
      </c>
      <c r="C18" s="213"/>
      <c r="D18" t="s" s="128">
        <v>118</v>
      </c>
      <c r="E18" s="129">
        <v>6</v>
      </c>
      <c r="F18" s="330">
        <v>45</v>
      </c>
      <c r="G18" s="131">
        <v>0</v>
      </c>
      <c r="H18" s="132">
        <v>0</v>
      </c>
      <c r="I18" s="133">
        <v>0</v>
      </c>
      <c r="J18" s="134">
        <v>0</v>
      </c>
      <c r="K18" s="135">
        <v>0</v>
      </c>
      <c r="L18" s="136">
        <v>2</v>
      </c>
      <c r="M18" s="137">
        <v>0</v>
      </c>
      <c r="N18" s="138">
        <v>0</v>
      </c>
      <c r="O18" s="408">
        <v>0</v>
      </c>
      <c r="P18" s="140">
        <v>0</v>
      </c>
      <c r="Q18" s="141">
        <v>0</v>
      </c>
      <c r="R18" s="469"/>
      <c r="S18" s="142">
        <v>0</v>
      </c>
      <c r="T18" s="135"/>
      <c r="U18" s="47">
        <f>SUM(G18:T18)*F18</f>
        <v>90</v>
      </c>
      <c r="V18" s="48">
        <f>SUM(G18:T18)*E18</f>
        <v>12</v>
      </c>
      <c r="W18" s="145">
        <f>SUM(G18:T18)</f>
        <v>2</v>
      </c>
      <c r="X18" s="146"/>
      <c r="Y18" s="146"/>
      <c r="Z18" s="145">
        <f>$W18*6</f>
        <v>12</v>
      </c>
      <c r="AA18" s="146"/>
      <c r="AB18" s="146"/>
      <c r="AC18" s="146"/>
      <c r="AD18" s="146"/>
      <c r="AE18" s="42"/>
      <c r="AF18" s="146"/>
      <c r="AG18" s="146"/>
      <c r="AH18" s="146"/>
      <c r="AI18" s="146"/>
      <c r="AJ18" s="146"/>
      <c r="AK18" s="146"/>
      <c r="AL18" s="146"/>
      <c r="AM18" s="146"/>
      <c r="AN18" s="146"/>
      <c r="AO18" s="146"/>
      <c r="AP18" s="146"/>
      <c r="AQ18" s="146"/>
      <c r="AR18" s="146"/>
      <c r="AS18" s="146"/>
      <c r="AT18" s="146"/>
      <c r="AU18" s="146"/>
      <c r="AV18" s="146"/>
      <c r="AW18" s="147">
        <v>12</v>
      </c>
      <c r="AX18" s="121"/>
      <c r="AY18" t="s" s="148">
        <f>IF(AF18="","",$W18*AF18)</f>
      </c>
      <c r="AZ18" t="s" s="148">
        <f>IF(AG18="","",$W18*AG18)</f>
      </c>
      <c r="BA18" t="s" s="148">
        <f>IF(AH18="","",$W18*AH18)</f>
      </c>
      <c r="BB18" t="s" s="148">
        <f>IF(AI18="","",$W18*AI18)</f>
      </c>
      <c r="BC18" t="s" s="148">
        <f>IF(AJ18="","",$W18*AJ18)</f>
      </c>
      <c r="BD18" t="s" s="148">
        <f>IF(AK18="","",$W18*AK18)</f>
      </c>
      <c r="BE18" t="s" s="148">
        <f>IF(AL18="","",$W18*AL18)</f>
      </c>
      <c r="BF18" t="s" s="148">
        <f>IF(AM18="","",$W18*AM18)</f>
      </c>
      <c r="BG18" t="s" s="148">
        <f>IF(AN18="","",$W18*AN18)</f>
      </c>
      <c r="BH18" t="s" s="148">
        <f>IF(AO18="","",$W18*AO18)</f>
      </c>
      <c r="BI18" t="s" s="148">
        <f>IF(AP18="","",$W18*AP18)</f>
      </c>
      <c r="BJ18" t="s" s="148">
        <f>IF(AQ18="","",$W18*AQ18)</f>
      </c>
      <c r="BK18" t="s" s="148">
        <f>IF(AR18="","",$W18*AR18)</f>
      </c>
      <c r="BL18" t="s" s="148">
        <f>IF(AS18="","",$W18*AS18)</f>
      </c>
      <c r="BM18" t="s" s="148">
        <f>IF(AT18="","",$W18*AT18)</f>
      </c>
      <c r="BN18" t="s" s="148">
        <f>IF(AU18="","",$W18*AU18)</f>
      </c>
      <c r="BO18" t="s" s="148">
        <f>IF(AV18="","",$W18*AV18)</f>
      </c>
      <c r="BP18" s="147">
        <f>IF(AW18="","",$W18*AW18)</f>
        <v>24</v>
      </c>
    </row>
    <row r="19" ht="15.75" customHeight="1">
      <c r="A19" t="s" s="470">
        <v>524</v>
      </c>
      <c r="B19" t="s" s="128">
        <v>64</v>
      </c>
      <c r="C19" s="213"/>
      <c r="D19" t="s" s="128">
        <v>118</v>
      </c>
      <c r="E19" s="129">
        <v>10</v>
      </c>
      <c r="F19" s="330">
        <v>52.5</v>
      </c>
      <c r="G19" s="131">
        <v>0</v>
      </c>
      <c r="H19" s="132">
        <v>0</v>
      </c>
      <c r="I19" s="133">
        <v>0</v>
      </c>
      <c r="J19" s="134">
        <v>0</v>
      </c>
      <c r="K19" s="135">
        <v>0</v>
      </c>
      <c r="L19" s="136">
        <v>0</v>
      </c>
      <c r="M19" s="137">
        <v>0</v>
      </c>
      <c r="N19" s="138">
        <v>0</v>
      </c>
      <c r="O19" s="408">
        <v>0</v>
      </c>
      <c r="P19" s="140">
        <v>0</v>
      </c>
      <c r="Q19" s="141">
        <v>0</v>
      </c>
      <c r="R19" s="469"/>
      <c r="S19" s="142">
        <v>0</v>
      </c>
      <c r="T19" s="135"/>
      <c r="U19" s="47">
        <f>SUM(G19:T19)*F19</f>
        <v>0</v>
      </c>
      <c r="V19" s="48">
        <f>SUM(G19:T19)*E19</f>
        <v>0</v>
      </c>
      <c r="W19" s="145">
        <f>SUM(G19:T19)</f>
        <v>0</v>
      </c>
      <c r="X19" s="146"/>
      <c r="Y19" s="146"/>
      <c r="Z19" s="145">
        <f>$W19*10</f>
        <v>0</v>
      </c>
      <c r="AA19" s="146"/>
      <c r="AB19" s="146"/>
      <c r="AC19" s="146"/>
      <c r="AD19" s="146"/>
      <c r="AE19" s="42"/>
      <c r="AF19" s="471"/>
      <c r="AG19" s="471"/>
      <c r="AH19" s="471"/>
      <c r="AI19" s="471"/>
      <c r="AJ19" s="471"/>
      <c r="AK19" s="471"/>
      <c r="AL19" s="471"/>
      <c r="AM19" s="471"/>
      <c r="AN19" s="471"/>
      <c r="AO19" s="471"/>
      <c r="AP19" s="471"/>
      <c r="AQ19" s="471"/>
      <c r="AR19" s="471"/>
      <c r="AS19" s="471"/>
      <c r="AT19" s="471"/>
      <c r="AU19" s="471"/>
      <c r="AV19" s="471"/>
      <c r="AW19" s="471"/>
      <c r="AX19" s="121"/>
      <c r="AY19" t="s" s="148">
        <f>IF(AF19="","",$W19*AF19)</f>
      </c>
      <c r="AZ19" t="s" s="148">
        <f>IF(AG19="","",$W19*AG19)</f>
      </c>
      <c r="BA19" t="s" s="148">
        <f>IF(AH19="","",$W19*AH19)</f>
      </c>
      <c r="BB19" t="s" s="148">
        <f>IF(AI19="","",$W19*AI19)</f>
      </c>
      <c r="BC19" t="s" s="148">
        <f>IF(AJ19="","",$W19*AJ19)</f>
      </c>
      <c r="BD19" t="s" s="148">
        <f>IF(AK19="","",$W19*AK19)</f>
      </c>
      <c r="BE19" t="s" s="148">
        <f>IF(AL19="","",$W19*AL19)</f>
      </c>
      <c r="BF19" t="s" s="148">
        <f>IF(AM19="","",$W19*AM19)</f>
      </c>
      <c r="BG19" t="s" s="148">
        <f>IF(AN19="","",$W19*AN19)</f>
      </c>
      <c r="BH19" t="s" s="148">
        <f>IF(AO19="","",$W19*AO19)</f>
      </c>
      <c r="BI19" t="s" s="148">
        <f>IF(AP19="","",$W19*AP19)</f>
      </c>
      <c r="BJ19" t="s" s="148">
        <f>IF(AQ19="","",$W19*AQ19)</f>
      </c>
      <c r="BK19" t="s" s="148">
        <f>IF(AR19="","",$W19*AR19)</f>
      </c>
      <c r="BL19" t="s" s="148">
        <f>IF(AS19="","",$W19*AS19)</f>
      </c>
      <c r="BM19" t="s" s="148">
        <f>IF(AT19="","",$W19*AT19)</f>
      </c>
      <c r="BN19" t="s" s="148">
        <f>IF(AU19="","",$W19*AU19)</f>
      </c>
      <c r="BO19" t="s" s="148">
        <f>IF(AV19="","",$W19*AV19)</f>
      </c>
      <c r="BP19" t="s" s="148">
        <f>IF(AW19="","",$W19*AW19)</f>
      </c>
    </row>
    <row r="20" ht="16.5" customHeight="1">
      <c r="A20" t="s" s="470">
        <v>525</v>
      </c>
      <c r="B20" t="s" s="128">
        <v>67</v>
      </c>
      <c r="C20" s="213"/>
      <c r="D20" t="s" s="128">
        <v>116</v>
      </c>
      <c r="E20" s="129">
        <v>4</v>
      </c>
      <c r="F20" s="330">
        <v>290</v>
      </c>
      <c r="G20" s="131">
        <v>0</v>
      </c>
      <c r="H20" s="132">
        <v>0</v>
      </c>
      <c r="I20" s="133">
        <v>0</v>
      </c>
      <c r="J20" s="134">
        <v>0</v>
      </c>
      <c r="K20" s="135">
        <v>0</v>
      </c>
      <c r="L20" s="136">
        <v>0</v>
      </c>
      <c r="M20" s="137">
        <v>0</v>
      </c>
      <c r="N20" s="138">
        <v>0</v>
      </c>
      <c r="O20" s="408">
        <v>0</v>
      </c>
      <c r="P20" s="140">
        <v>0</v>
      </c>
      <c r="Q20" s="141">
        <v>0</v>
      </c>
      <c r="R20" s="469"/>
      <c r="S20" s="142">
        <v>0</v>
      </c>
      <c r="T20" s="135"/>
      <c r="U20" s="47">
        <f>SUM(G20:T20)*F20</f>
        <v>0</v>
      </c>
      <c r="V20" s="48">
        <f>SUM(G20:T20)*E20</f>
        <v>0</v>
      </c>
      <c r="W20" s="145">
        <f>SUM(G20:T20)</f>
        <v>0</v>
      </c>
      <c r="X20" s="146"/>
      <c r="Y20" s="146"/>
      <c r="Z20" s="146"/>
      <c r="AA20" s="146"/>
      <c r="AB20" s="145">
        <f>$W20*4</f>
        <v>0</v>
      </c>
      <c r="AC20" s="146"/>
      <c r="AD20" s="146"/>
      <c r="AE20" s="42"/>
      <c r="AF20" s="146"/>
      <c r="AG20" s="147">
        <v>1</v>
      </c>
      <c r="AH20" s="146"/>
      <c r="AI20" s="147">
        <v>1</v>
      </c>
      <c r="AJ20" s="147">
        <v>2</v>
      </c>
      <c r="AK20" s="146"/>
      <c r="AL20" s="146"/>
      <c r="AM20" s="146"/>
      <c r="AN20" s="146"/>
      <c r="AO20" s="146"/>
      <c r="AP20" s="146"/>
      <c r="AQ20" s="146"/>
      <c r="AR20" s="146"/>
      <c r="AS20" s="146"/>
      <c r="AT20" s="146"/>
      <c r="AU20" s="146"/>
      <c r="AV20" s="146"/>
      <c r="AW20" s="147">
        <v>16</v>
      </c>
      <c r="AX20" s="121"/>
      <c r="AY20" t="s" s="148">
        <f>IF(AF20="","",$W20*AF20)</f>
      </c>
      <c r="AZ20" s="147">
        <f>IF(AG20="","",$W20*AG20)</f>
        <v>0</v>
      </c>
      <c r="BA20" t="s" s="148">
        <f>IF(AH20="","",$W20*AH20)</f>
      </c>
      <c r="BB20" s="147">
        <f>IF(AI20="","",$W20*AI20)</f>
        <v>0</v>
      </c>
      <c r="BC20" s="147">
        <f>IF(AJ20="","",$W20*AJ20)</f>
        <v>0</v>
      </c>
      <c r="BD20" t="s" s="148">
        <f>IF(AK20="","",$W20*AK20)</f>
      </c>
      <c r="BE20" t="s" s="148">
        <f>IF(AL20="","",$W20*AL20)</f>
      </c>
      <c r="BF20" t="s" s="148">
        <f>IF(AM20="","",$W20*AM20)</f>
      </c>
      <c r="BG20" t="s" s="148">
        <f>IF(AN20="","",$W20*AN20)</f>
      </c>
      <c r="BH20" t="s" s="148">
        <f>IF(AO20="","",$W20*AO20)</f>
      </c>
      <c r="BI20" t="s" s="148">
        <f>IF(AP20="","",$W20*AP20)</f>
      </c>
      <c r="BJ20" t="s" s="148">
        <f>IF(AQ20="","",$W20*AQ20)</f>
      </c>
      <c r="BK20" t="s" s="148">
        <f>IF(AR20="","",$W20*AR20)</f>
      </c>
      <c r="BL20" t="s" s="148">
        <f>IF(AS20="","",$W20*AS20)</f>
      </c>
      <c r="BM20" t="s" s="148">
        <f>IF(AT20="","",$W20*AT20)</f>
      </c>
      <c r="BN20" t="s" s="148">
        <f>IF(AU20="","",$W20*AU20)</f>
      </c>
      <c r="BO20" t="s" s="148">
        <f>IF(AV20="","",$W20*AV20)</f>
      </c>
      <c r="BP20" s="147">
        <f>IF(AW20="","",$W20*AW20)</f>
        <v>0</v>
      </c>
    </row>
    <row r="21" ht="19.5" customHeight="1">
      <c r="A21" t="s" s="470">
        <v>526</v>
      </c>
      <c r="B21" t="s" s="128">
        <v>67</v>
      </c>
      <c r="C21" s="472"/>
      <c r="D21" t="s" s="128">
        <v>503</v>
      </c>
      <c r="E21" s="129">
        <v>3</v>
      </c>
      <c r="F21" s="330">
        <v>315</v>
      </c>
      <c r="G21" s="131">
        <v>0</v>
      </c>
      <c r="H21" s="132">
        <v>0</v>
      </c>
      <c r="I21" s="133">
        <v>0</v>
      </c>
      <c r="J21" s="134">
        <v>0</v>
      </c>
      <c r="K21" s="135">
        <v>0</v>
      </c>
      <c r="L21" s="136">
        <v>0</v>
      </c>
      <c r="M21" s="137">
        <v>0</v>
      </c>
      <c r="N21" s="138">
        <v>0</v>
      </c>
      <c r="O21" s="408">
        <v>0</v>
      </c>
      <c r="P21" s="140">
        <v>0</v>
      </c>
      <c r="Q21" s="141">
        <v>0</v>
      </c>
      <c r="R21" s="469"/>
      <c r="S21" s="142">
        <v>0</v>
      </c>
      <c r="T21" s="135"/>
      <c r="U21" s="47">
        <f>SUM(G21:T21)*F21</f>
        <v>0</v>
      </c>
      <c r="V21" s="48">
        <f>SUM(G21:T21)*E21</f>
        <v>0</v>
      </c>
      <c r="W21" s="145">
        <f>SUM(G21:T21)</f>
        <v>0</v>
      </c>
      <c r="X21" s="146"/>
      <c r="Y21" s="146"/>
      <c r="Z21" s="146"/>
      <c r="AA21" s="146"/>
      <c r="AB21" s="146"/>
      <c r="AC21" s="146"/>
      <c r="AD21" s="145">
        <f>$W21*3</f>
        <v>0</v>
      </c>
      <c r="AE21" s="42"/>
      <c r="AF21" s="146"/>
      <c r="AG21" s="146"/>
      <c r="AH21" s="146"/>
      <c r="AI21" s="146"/>
      <c r="AJ21" s="146"/>
      <c r="AK21" s="146"/>
      <c r="AL21" s="146"/>
      <c r="AM21" s="146"/>
      <c r="AN21" s="146"/>
      <c r="AO21" s="146"/>
      <c r="AP21" s="146"/>
      <c r="AQ21" s="146"/>
      <c r="AR21" s="146"/>
      <c r="AS21" s="146"/>
      <c r="AT21" s="146"/>
      <c r="AU21" s="146"/>
      <c r="AV21" s="146"/>
      <c r="AW21" s="147">
        <v>18</v>
      </c>
      <c r="AX21" s="121"/>
      <c r="AY21" t="s" s="148">
        <f>IF(AF21="","",$W21*AF21)</f>
      </c>
      <c r="AZ21" t="s" s="148">
        <f>IF(AG21="","",$W21*AG21)</f>
      </c>
      <c r="BA21" t="s" s="148">
        <f>IF(AH21="","",$W21*AH21)</f>
      </c>
      <c r="BB21" t="s" s="148">
        <f>IF(AI21="","",$W21*AI21)</f>
      </c>
      <c r="BC21" t="s" s="148">
        <f>IF(AJ21="","",$W21*AJ21)</f>
      </c>
      <c r="BD21" t="s" s="148">
        <f>IF(AK21="","",$W21*AK21)</f>
      </c>
      <c r="BE21" t="s" s="148">
        <f>IF(AL21="","",$W21*AL21)</f>
      </c>
      <c r="BF21" t="s" s="148">
        <f>IF(AM21="","",$W21*AM21)</f>
      </c>
      <c r="BG21" t="s" s="148">
        <f>IF(AN21="","",$W21*AN21)</f>
      </c>
      <c r="BH21" t="s" s="148">
        <f>IF(AO21="","",$W21*AO21)</f>
      </c>
      <c r="BI21" t="s" s="148">
        <f>IF(AP21="","",$W21*AP21)</f>
      </c>
      <c r="BJ21" t="s" s="148">
        <f>IF(AQ21="","",$W21*AQ21)</f>
      </c>
      <c r="BK21" t="s" s="148">
        <f>IF(AR21="","",$W21*AR21)</f>
      </c>
      <c r="BL21" t="s" s="148">
        <f>IF(AS21="","",$W21*AS21)</f>
      </c>
      <c r="BM21" t="s" s="148">
        <f>IF(AT21="","",$W21*AT21)</f>
      </c>
      <c r="BN21" t="s" s="148">
        <f>IF(AU21="","",$W21*AU21)</f>
      </c>
      <c r="BO21" t="s" s="148">
        <f>IF(AV21="","",$W21*AV21)</f>
      </c>
      <c r="BP21" s="147">
        <f>IF(AW21="","",$W21*AW21)</f>
        <v>0</v>
      </c>
    </row>
    <row r="22" ht="15.75" customHeight="1">
      <c r="A22" t="s" s="470">
        <v>527</v>
      </c>
      <c r="B22" t="s" s="128">
        <v>66</v>
      </c>
      <c r="C22" s="472"/>
      <c r="D22" t="s" s="128">
        <v>116</v>
      </c>
      <c r="E22" s="129">
        <v>4</v>
      </c>
      <c r="F22" s="330">
        <v>210</v>
      </c>
      <c r="G22" s="131">
        <v>0</v>
      </c>
      <c r="H22" s="132">
        <v>0</v>
      </c>
      <c r="I22" s="133">
        <v>0</v>
      </c>
      <c r="J22" s="134">
        <v>0</v>
      </c>
      <c r="K22" s="135">
        <v>0</v>
      </c>
      <c r="L22" s="136">
        <v>2</v>
      </c>
      <c r="M22" s="137">
        <v>0</v>
      </c>
      <c r="N22" s="138">
        <v>0</v>
      </c>
      <c r="O22" s="408">
        <v>0</v>
      </c>
      <c r="P22" s="140">
        <v>0</v>
      </c>
      <c r="Q22" s="141">
        <v>0</v>
      </c>
      <c r="R22" s="469"/>
      <c r="S22" s="142">
        <v>0</v>
      </c>
      <c r="T22" s="135"/>
      <c r="U22" s="47">
        <f>SUM(G22:T22)*F22</f>
        <v>420</v>
      </c>
      <c r="V22" s="48">
        <f>SUM(G22:T22)*E22</f>
        <v>8</v>
      </c>
      <c r="W22" s="145">
        <f>SUM(G22:T22)</f>
        <v>2</v>
      </c>
      <c r="X22" s="146"/>
      <c r="Y22" s="146"/>
      <c r="Z22" s="146"/>
      <c r="AA22" s="146"/>
      <c r="AB22" s="145">
        <f>$W22*4</f>
        <v>8</v>
      </c>
      <c r="AC22" s="146"/>
      <c r="AD22" s="146"/>
      <c r="AE22" s="42"/>
      <c r="AF22" s="146"/>
      <c r="AG22" s="146"/>
      <c r="AH22" s="147">
        <v>2</v>
      </c>
      <c r="AI22" s="147">
        <v>2</v>
      </c>
      <c r="AJ22" s="146"/>
      <c r="AK22" s="146"/>
      <c r="AL22" s="146"/>
      <c r="AM22" s="146"/>
      <c r="AN22" s="146"/>
      <c r="AO22" s="146"/>
      <c r="AP22" s="146"/>
      <c r="AQ22" s="146"/>
      <c r="AR22" s="146"/>
      <c r="AS22" s="146"/>
      <c r="AT22" s="146"/>
      <c r="AU22" s="146"/>
      <c r="AV22" s="146"/>
      <c r="AW22" s="147">
        <v>12</v>
      </c>
      <c r="AX22" s="121"/>
      <c r="AY22" t="s" s="148">
        <f>IF(AF22="","",$W22*AF22)</f>
      </c>
      <c r="AZ22" t="s" s="148">
        <f>IF(AG22="","",$W22*AG22)</f>
      </c>
      <c r="BA22" s="147">
        <f>IF(AH22="","",$W22*AH22)</f>
        <v>4</v>
      </c>
      <c r="BB22" s="147">
        <f>IF(AI22="","",$W22*AI22)</f>
        <v>4</v>
      </c>
      <c r="BC22" t="s" s="148">
        <f>IF(AJ22="","",$W22*AJ22)</f>
      </c>
      <c r="BD22" t="s" s="148">
        <f>IF(AK22="","",$W22*AK22)</f>
      </c>
      <c r="BE22" t="s" s="148">
        <f>IF(AL22="","",$W22*AL22)</f>
      </c>
      <c r="BF22" t="s" s="148">
        <f>IF(AM22="","",$W22*AM22)</f>
      </c>
      <c r="BG22" t="s" s="148">
        <f>IF(AN22="","",$W22*AN22)</f>
      </c>
      <c r="BH22" t="s" s="148">
        <f>IF(AO22="","",$W22*AO22)</f>
      </c>
      <c r="BI22" t="s" s="148">
        <f>IF(AP22="","",$W22*AP22)</f>
      </c>
      <c r="BJ22" t="s" s="148">
        <f>IF(AQ22="","",$W22*AQ22)</f>
      </c>
      <c r="BK22" t="s" s="148">
        <f>IF(AR22="","",$W22*AR22)</f>
      </c>
      <c r="BL22" t="s" s="148">
        <f>IF(AS22="","",$W22*AS22)</f>
      </c>
      <c r="BM22" t="s" s="148">
        <f>IF(AT22="","",$W22*AT22)</f>
      </c>
      <c r="BN22" t="s" s="148">
        <f>IF(AU22="","",$W22*AU22)</f>
      </c>
      <c r="BO22" t="s" s="148">
        <f>IF(AV22="","",$W22*AV22)</f>
      </c>
      <c r="BP22" s="147">
        <f>IF(AW22="","",$W22*AW22)</f>
        <v>24</v>
      </c>
    </row>
    <row r="23" ht="15.75" customHeight="1">
      <c r="A23" t="s" s="470">
        <v>528</v>
      </c>
      <c r="B23" t="s" s="128">
        <v>66</v>
      </c>
      <c r="C23" t="s" s="434">
        <v>111</v>
      </c>
      <c r="D23" t="s" s="128">
        <v>116</v>
      </c>
      <c r="E23" s="129">
        <v>4</v>
      </c>
      <c r="F23" s="330">
        <v>120</v>
      </c>
      <c r="G23" s="131">
        <v>0</v>
      </c>
      <c r="H23" s="132">
        <v>0</v>
      </c>
      <c r="I23" s="133">
        <v>0</v>
      </c>
      <c r="J23" s="134">
        <v>1</v>
      </c>
      <c r="K23" s="135">
        <v>0</v>
      </c>
      <c r="L23" s="136">
        <v>0</v>
      </c>
      <c r="M23" s="137">
        <v>0</v>
      </c>
      <c r="N23" s="138">
        <v>0</v>
      </c>
      <c r="O23" s="408">
        <v>0</v>
      </c>
      <c r="P23" s="140">
        <v>0</v>
      </c>
      <c r="Q23" s="141">
        <v>0</v>
      </c>
      <c r="R23" s="327"/>
      <c r="S23" s="142">
        <v>0</v>
      </c>
      <c r="T23" s="328"/>
      <c r="U23" s="47">
        <f>SUM(G23:T23)*F23</f>
        <v>120</v>
      </c>
      <c r="V23" s="48">
        <f>SUM(G23:T23)*E23</f>
        <v>4</v>
      </c>
      <c r="W23" s="145">
        <f>SUM(G23:T23)</f>
        <v>1</v>
      </c>
      <c r="X23" s="146"/>
      <c r="Y23" s="146"/>
      <c r="Z23" s="146"/>
      <c r="AA23" s="146"/>
      <c r="AB23" s="145">
        <f>$W23*4</f>
        <v>4</v>
      </c>
      <c r="AC23" s="146"/>
      <c r="AD23" s="146"/>
      <c r="AE23" s="42"/>
      <c r="AF23" s="146"/>
      <c r="AG23" s="146"/>
      <c r="AH23" s="147">
        <v>2</v>
      </c>
      <c r="AI23" s="147">
        <v>2</v>
      </c>
      <c r="AJ23" s="146"/>
      <c r="AK23" s="146"/>
      <c r="AL23" s="146"/>
      <c r="AM23" s="146"/>
      <c r="AN23" s="146"/>
      <c r="AO23" s="146"/>
      <c r="AP23" s="146"/>
      <c r="AQ23" s="146"/>
      <c r="AR23" s="146"/>
      <c r="AS23" s="146"/>
      <c r="AT23" s="146"/>
      <c r="AU23" s="146"/>
      <c r="AV23" s="146"/>
      <c r="AW23" s="147">
        <v>12</v>
      </c>
      <c r="AX23" s="121"/>
      <c r="AY23" t="s" s="148">
        <f>IF(AF23="","",$W23*AF23)</f>
      </c>
      <c r="AZ23" t="s" s="148">
        <f>IF(AG23="","",$W23*AG23)</f>
      </c>
      <c r="BA23" s="147">
        <f>IF(AH23="","",$W23*AH23)</f>
        <v>2</v>
      </c>
      <c r="BB23" s="147">
        <f>IF(AI23="","",$W23*AI23)</f>
        <v>2</v>
      </c>
      <c r="BC23" t="s" s="148">
        <f>IF(AJ23="","",$W23*AJ23)</f>
      </c>
      <c r="BD23" t="s" s="148">
        <f>IF(AK23="","",$W23*AK23)</f>
      </c>
      <c r="BE23" t="s" s="148">
        <f>IF(AL23="","",$W23*AL23)</f>
      </c>
      <c r="BF23" t="s" s="148">
        <f>IF(AM23="","",$W23*AM23)</f>
      </c>
      <c r="BG23" t="s" s="148">
        <f>IF(AN23="","",$W23*AN23)</f>
      </c>
      <c r="BH23" t="s" s="148">
        <f>IF(AO23="","",$W23*AO23)</f>
      </c>
      <c r="BI23" t="s" s="148">
        <f>IF(AP23="","",$W23*AP23)</f>
      </c>
      <c r="BJ23" t="s" s="148">
        <f>IF(AQ23="","",$W23*AQ23)</f>
      </c>
      <c r="BK23" t="s" s="148">
        <f>IF(AR23="","",$W23*AR23)</f>
      </c>
      <c r="BL23" t="s" s="148">
        <f>IF(AS23="","",$W23*AS23)</f>
      </c>
      <c r="BM23" t="s" s="148">
        <f>IF(AT23="","",$W23*AT23)</f>
      </c>
      <c r="BN23" t="s" s="148">
        <f>IF(AU23="","",$W23*AU23)</f>
      </c>
      <c r="BO23" t="s" s="148">
        <f>IF(AV23="","",$W23*AV23)</f>
      </c>
      <c r="BP23" s="147">
        <f>IF(AW23="","",$W23*AW23)</f>
        <v>12</v>
      </c>
    </row>
    <row r="24" ht="17.25" customHeight="1">
      <c r="A24" t="s" s="470">
        <v>529</v>
      </c>
      <c r="B24" t="s" s="128">
        <v>66</v>
      </c>
      <c r="C24" s="472"/>
      <c r="D24" t="s" s="128">
        <v>503</v>
      </c>
      <c r="E24" s="129">
        <v>6</v>
      </c>
      <c r="F24" s="330">
        <v>400</v>
      </c>
      <c r="G24" s="131">
        <v>0</v>
      </c>
      <c r="H24" s="132">
        <v>0</v>
      </c>
      <c r="I24" s="133">
        <v>0</v>
      </c>
      <c r="J24" s="134">
        <v>0</v>
      </c>
      <c r="K24" s="135">
        <v>0</v>
      </c>
      <c r="L24" s="136">
        <v>0</v>
      </c>
      <c r="M24" s="137">
        <v>0</v>
      </c>
      <c r="N24" s="138">
        <v>0</v>
      </c>
      <c r="O24" s="408">
        <v>0</v>
      </c>
      <c r="P24" s="140">
        <v>0</v>
      </c>
      <c r="Q24" s="141">
        <v>0</v>
      </c>
      <c r="R24" s="469"/>
      <c r="S24" s="142">
        <v>0</v>
      </c>
      <c r="T24" s="135"/>
      <c r="U24" s="47">
        <f>SUM(G24:T24)*F24</f>
        <v>0</v>
      </c>
      <c r="V24" s="48">
        <f>SUM(G24:T24)*E24</f>
        <v>0</v>
      </c>
      <c r="W24" s="145">
        <f>SUM(G24:T24)</f>
        <v>0</v>
      </c>
      <c r="X24" s="146"/>
      <c r="Y24" s="146"/>
      <c r="Z24" s="146"/>
      <c r="AA24" s="146"/>
      <c r="AB24" s="146"/>
      <c r="AC24" s="145">
        <f>$W24*6</f>
        <v>0</v>
      </c>
      <c r="AD24" s="146"/>
      <c r="AE24" s="42"/>
      <c r="AF24" s="146"/>
      <c r="AG24" s="146"/>
      <c r="AH24" s="146"/>
      <c r="AI24" s="146"/>
      <c r="AJ24" s="146"/>
      <c r="AK24" s="146"/>
      <c r="AL24" s="146"/>
      <c r="AM24" s="146"/>
      <c r="AN24" s="146"/>
      <c r="AO24" s="146"/>
      <c r="AP24" s="146"/>
      <c r="AQ24" s="146"/>
      <c r="AR24" s="146"/>
      <c r="AS24" s="146"/>
      <c r="AT24" s="146"/>
      <c r="AU24" s="146"/>
      <c r="AV24" s="146"/>
      <c r="AW24" s="147">
        <v>36</v>
      </c>
      <c r="AX24" s="121"/>
      <c r="AY24" t="s" s="148">
        <f>IF(AF24="","",$W24*AF24)</f>
      </c>
      <c r="AZ24" t="s" s="148">
        <f>IF(AG24="","",$W24*AG24)</f>
      </c>
      <c r="BA24" t="s" s="148">
        <f>IF(AH24="","",$W24*AH24)</f>
      </c>
      <c r="BB24" t="s" s="148">
        <f>IF(AI24="","",$W24*AI24)</f>
      </c>
      <c r="BC24" t="s" s="148">
        <f>IF(AJ24="","",$W24*AJ24)</f>
      </c>
      <c r="BD24" t="s" s="148">
        <f>IF(AK24="","",$W24*AK24)</f>
      </c>
      <c r="BE24" t="s" s="148">
        <f>IF(AL24="","",$W24*AL24)</f>
      </c>
      <c r="BF24" t="s" s="148">
        <f>IF(AM24="","",$W24*AM24)</f>
      </c>
      <c r="BG24" t="s" s="148">
        <f>IF(AN24="","",$W24*AN24)</f>
      </c>
      <c r="BH24" t="s" s="148">
        <f>IF(AO24="","",$W24*AO24)</f>
      </c>
      <c r="BI24" t="s" s="148">
        <f>IF(AP24="","",$W24*AP24)</f>
      </c>
      <c r="BJ24" t="s" s="148">
        <f>IF(AQ24="","",$W24*AQ24)</f>
      </c>
      <c r="BK24" t="s" s="148">
        <f>IF(AR24="","",$W24*AR24)</f>
      </c>
      <c r="BL24" t="s" s="148">
        <f>IF(AS24="","",$W24*AS24)</f>
      </c>
      <c r="BM24" t="s" s="148">
        <f>IF(AT24="","",$W24*AT24)</f>
      </c>
      <c r="BN24" t="s" s="148">
        <f>IF(AU24="","",$W24*AU24)</f>
      </c>
      <c r="BO24" t="s" s="148">
        <f>IF(AV24="","",$W24*AV24)</f>
      </c>
      <c r="BP24" s="147">
        <f>IF(AW24="","",$W24*AW24)</f>
        <v>0</v>
      </c>
    </row>
    <row r="25" ht="16.5" customHeight="1">
      <c r="A25" t="s" s="470">
        <v>530</v>
      </c>
      <c r="B25" t="s" s="128">
        <v>66</v>
      </c>
      <c r="C25" s="472"/>
      <c r="D25" t="s" s="128">
        <v>116</v>
      </c>
      <c r="E25" s="129">
        <v>1</v>
      </c>
      <c r="F25" s="330">
        <v>95</v>
      </c>
      <c r="G25" s="131">
        <v>0</v>
      </c>
      <c r="H25" s="132">
        <v>0</v>
      </c>
      <c r="I25" s="133">
        <v>0</v>
      </c>
      <c r="J25" s="134">
        <v>0</v>
      </c>
      <c r="K25" s="135">
        <v>0</v>
      </c>
      <c r="L25" s="136">
        <v>0</v>
      </c>
      <c r="M25" s="137">
        <v>0</v>
      </c>
      <c r="N25" s="138">
        <v>0</v>
      </c>
      <c r="O25" s="408">
        <v>0</v>
      </c>
      <c r="P25" s="140">
        <v>0</v>
      </c>
      <c r="Q25" s="141">
        <v>0</v>
      </c>
      <c r="R25" s="469"/>
      <c r="S25" s="142">
        <v>0</v>
      </c>
      <c r="T25" s="135"/>
      <c r="U25" s="47">
        <f>SUM(G25:T25)*F25</f>
        <v>0</v>
      </c>
      <c r="V25" s="48">
        <f>SUM(G25:T25)*E25</f>
        <v>0</v>
      </c>
      <c r="W25" s="145">
        <f>SUM(G25:T25)</f>
        <v>0</v>
      </c>
      <c r="X25" s="146"/>
      <c r="Y25" s="146"/>
      <c r="Z25" s="146"/>
      <c r="AA25" s="146"/>
      <c r="AB25" s="146"/>
      <c r="AC25" s="145">
        <f>$W25*1</f>
        <v>0</v>
      </c>
      <c r="AD25" s="146"/>
      <c r="AE25" s="42"/>
      <c r="AF25" s="146"/>
      <c r="AG25" s="146"/>
      <c r="AH25" s="146"/>
      <c r="AI25" s="146"/>
      <c r="AJ25" s="146"/>
      <c r="AK25" s="146"/>
      <c r="AL25" s="146"/>
      <c r="AM25" s="147">
        <v>1</v>
      </c>
      <c r="AN25" s="146"/>
      <c r="AO25" s="146"/>
      <c r="AP25" s="146"/>
      <c r="AQ25" s="146"/>
      <c r="AR25" s="146"/>
      <c r="AS25" s="146"/>
      <c r="AT25" s="146"/>
      <c r="AU25" s="146"/>
      <c r="AV25" s="146"/>
      <c r="AW25" s="147">
        <v>4</v>
      </c>
      <c r="AX25" s="121"/>
      <c r="AY25" t="s" s="148">
        <f>IF(AF25="","",$W25*AF25)</f>
      </c>
      <c r="AZ25" t="s" s="148">
        <f>IF(AG25="","",$W25*AG25)</f>
      </c>
      <c r="BA25" t="s" s="148">
        <f>IF(AH25="","",$W25*AH25)</f>
      </c>
      <c r="BB25" t="s" s="148">
        <f>IF(AI25="","",$W25*AI25)</f>
      </c>
      <c r="BC25" t="s" s="148">
        <f>IF(AJ25="","",$W25*AJ25)</f>
      </c>
      <c r="BD25" t="s" s="148">
        <f>IF(AK25="","",$W25*AK25)</f>
      </c>
      <c r="BE25" t="s" s="148">
        <f>IF(AL25="","",$W25*AL25)</f>
      </c>
      <c r="BF25" s="147">
        <f>IF(AM25="","",$W25*AM25)</f>
        <v>0</v>
      </c>
      <c r="BG25" t="s" s="148">
        <f>IF(AN25="","",$W25*AN25)</f>
      </c>
      <c r="BH25" t="s" s="148">
        <f>IF(AO25="","",$W25*AO25)</f>
      </c>
      <c r="BI25" t="s" s="148">
        <f>IF(AP25="","",$W25*AP25)</f>
      </c>
      <c r="BJ25" t="s" s="148">
        <f>IF(AQ25="","",$W25*AQ25)</f>
      </c>
      <c r="BK25" t="s" s="148">
        <f>IF(AR25="","",$W25*AR25)</f>
      </c>
      <c r="BL25" t="s" s="148">
        <f>IF(AS25="","",$W25*AS25)</f>
      </c>
      <c r="BM25" t="s" s="148">
        <f>IF(AT25="","",$W25*AT25)</f>
      </c>
      <c r="BN25" t="s" s="148">
        <f>IF(AU25="","",$W25*AU25)</f>
      </c>
      <c r="BO25" t="s" s="148">
        <f>IF(AV25="","",$W25*AV25)</f>
      </c>
      <c r="BP25" s="147">
        <f>IF(AW25="","",$W25*AW25)</f>
        <v>0</v>
      </c>
    </row>
    <row r="26" ht="16.5" customHeight="1">
      <c r="A26" t="s" s="470">
        <v>531</v>
      </c>
      <c r="B26" t="s" s="128">
        <v>66</v>
      </c>
      <c r="C26" t="s" s="434">
        <v>111</v>
      </c>
      <c r="D26" t="s" s="128">
        <v>116</v>
      </c>
      <c r="E26" s="129">
        <v>1</v>
      </c>
      <c r="F26" s="330">
        <v>67.5</v>
      </c>
      <c r="G26" s="131">
        <v>0</v>
      </c>
      <c r="H26" s="132">
        <v>0</v>
      </c>
      <c r="I26" s="133">
        <v>0</v>
      </c>
      <c r="J26" s="134">
        <v>0</v>
      </c>
      <c r="K26" s="135">
        <v>0</v>
      </c>
      <c r="L26" s="136">
        <v>0</v>
      </c>
      <c r="M26" s="137">
        <v>0</v>
      </c>
      <c r="N26" s="138">
        <v>0</v>
      </c>
      <c r="O26" s="408">
        <v>0</v>
      </c>
      <c r="P26" s="140">
        <v>0</v>
      </c>
      <c r="Q26" s="141">
        <v>0</v>
      </c>
      <c r="R26" s="327"/>
      <c r="S26" s="142">
        <v>0</v>
      </c>
      <c r="T26" s="328"/>
      <c r="U26" s="47">
        <f>SUM(G26:T26)*F26</f>
        <v>0</v>
      </c>
      <c r="V26" s="48">
        <f>SUM(G26:T26)*E26</f>
        <v>0</v>
      </c>
      <c r="W26" s="145">
        <f>SUM(G26:T26)</f>
        <v>0</v>
      </c>
      <c r="X26" s="146"/>
      <c r="Y26" s="146"/>
      <c r="Z26" s="146"/>
      <c r="AA26" s="146"/>
      <c r="AB26" s="146"/>
      <c r="AC26" s="145">
        <f>$W26*1</f>
        <v>0</v>
      </c>
      <c r="AD26" s="146"/>
      <c r="AE26" s="42"/>
      <c r="AF26" s="146"/>
      <c r="AG26" s="146"/>
      <c r="AH26" s="146"/>
      <c r="AI26" s="146"/>
      <c r="AJ26" s="146"/>
      <c r="AK26" s="146"/>
      <c r="AL26" s="146"/>
      <c r="AM26" s="147">
        <v>1</v>
      </c>
      <c r="AN26" s="146"/>
      <c r="AO26" s="146"/>
      <c r="AP26" s="146"/>
      <c r="AQ26" s="146"/>
      <c r="AR26" s="146"/>
      <c r="AS26" s="146"/>
      <c r="AT26" s="146"/>
      <c r="AU26" s="146"/>
      <c r="AV26" s="146"/>
      <c r="AW26" s="147">
        <v>4</v>
      </c>
      <c r="AX26" s="121"/>
      <c r="AY26" t="s" s="148">
        <f>IF(AF26="","",$W26*AF26)</f>
      </c>
      <c r="AZ26" t="s" s="148">
        <f>IF(AG26="","",$W26*AG26)</f>
      </c>
      <c r="BA26" t="s" s="148">
        <f>IF(AH26="","",$W26*AH26)</f>
      </c>
      <c r="BB26" t="s" s="148">
        <f>IF(AI26="","",$W26*AI26)</f>
      </c>
      <c r="BC26" t="s" s="148">
        <f>IF(AJ26="","",$W26*AJ26)</f>
      </c>
      <c r="BD26" t="s" s="148">
        <f>IF(AK26="","",$W26*AK26)</f>
      </c>
      <c r="BE26" t="s" s="148">
        <f>IF(AL26="","",$W26*AL26)</f>
      </c>
      <c r="BF26" s="147">
        <f>IF(AM26="","",$W26*AM26)</f>
        <v>0</v>
      </c>
      <c r="BG26" t="s" s="148">
        <f>IF(AN26="","",$W26*AN26)</f>
      </c>
      <c r="BH26" t="s" s="148">
        <f>IF(AO26="","",$W26*AO26)</f>
      </c>
      <c r="BI26" t="s" s="148">
        <f>IF(AP26="","",$W26*AP26)</f>
      </c>
      <c r="BJ26" t="s" s="148">
        <f>IF(AQ26="","",$W26*AQ26)</f>
      </c>
      <c r="BK26" t="s" s="148">
        <f>IF(AR26="","",$W26*AR26)</f>
      </c>
      <c r="BL26" t="s" s="148">
        <f>IF(AS26="","",$W26*AS26)</f>
      </c>
      <c r="BM26" t="s" s="148">
        <f>IF(AT26="","",$W26*AT26)</f>
      </c>
      <c r="BN26" t="s" s="148">
        <f>IF(AU26="","",$W26*AU26)</f>
      </c>
      <c r="BO26" t="s" s="148">
        <f>IF(AV26="","",$W26*AV26)</f>
      </c>
      <c r="BP26" s="147">
        <f>IF(AW26="","",$W26*AW26)</f>
        <v>0</v>
      </c>
    </row>
    <row r="27" ht="17.25" customHeight="1">
      <c r="A27" t="s" s="470">
        <v>532</v>
      </c>
      <c r="B27" t="s" s="128">
        <v>66</v>
      </c>
      <c r="C27" s="472"/>
      <c r="D27" t="s" s="128">
        <v>116</v>
      </c>
      <c r="E27" s="129">
        <v>1</v>
      </c>
      <c r="F27" s="330">
        <v>95</v>
      </c>
      <c r="G27" s="131">
        <v>0</v>
      </c>
      <c r="H27" s="132">
        <v>0</v>
      </c>
      <c r="I27" s="133">
        <v>0</v>
      </c>
      <c r="J27" s="134">
        <v>0</v>
      </c>
      <c r="K27" s="135">
        <v>0</v>
      </c>
      <c r="L27" s="136">
        <v>1</v>
      </c>
      <c r="M27" s="137">
        <v>0</v>
      </c>
      <c r="N27" s="138">
        <v>0</v>
      </c>
      <c r="O27" s="408">
        <v>0</v>
      </c>
      <c r="P27" s="140">
        <v>0</v>
      </c>
      <c r="Q27" s="141">
        <v>0</v>
      </c>
      <c r="R27" s="469"/>
      <c r="S27" s="142">
        <v>0</v>
      </c>
      <c r="T27" s="135"/>
      <c r="U27" s="47">
        <f>SUM(G27:T27)*F27</f>
        <v>95</v>
      </c>
      <c r="V27" s="48">
        <f>SUM(G27:T27)*E27</f>
        <v>1</v>
      </c>
      <c r="W27" s="145">
        <f>SUM(G27:T27)</f>
        <v>1</v>
      </c>
      <c r="X27" s="146"/>
      <c r="Y27" s="146"/>
      <c r="Z27" s="146"/>
      <c r="AA27" s="146"/>
      <c r="AB27" s="146"/>
      <c r="AC27" s="145">
        <f>$W27*1</f>
        <v>1</v>
      </c>
      <c r="AD27" s="146"/>
      <c r="AE27" s="42"/>
      <c r="AF27" s="146"/>
      <c r="AG27" s="146"/>
      <c r="AH27" s="146"/>
      <c r="AI27" s="146"/>
      <c r="AJ27" s="146"/>
      <c r="AK27" s="146"/>
      <c r="AL27" s="146"/>
      <c r="AM27" s="146"/>
      <c r="AN27" s="147">
        <v>1</v>
      </c>
      <c r="AO27" s="146"/>
      <c r="AP27" s="146"/>
      <c r="AQ27" s="146"/>
      <c r="AR27" s="146"/>
      <c r="AS27" s="146"/>
      <c r="AT27" s="146"/>
      <c r="AU27" s="146"/>
      <c r="AV27" s="146"/>
      <c r="AW27" s="147">
        <v>4</v>
      </c>
      <c r="AX27" s="121"/>
      <c r="AY27" t="s" s="148">
        <f>IF(AF27="","",$W27*AF27)</f>
      </c>
      <c r="AZ27" t="s" s="148">
        <f>IF(AG27="","",$W27*AG27)</f>
      </c>
      <c r="BA27" t="s" s="148">
        <f>IF(AH27="","",$W27*AH27)</f>
      </c>
      <c r="BB27" t="s" s="148">
        <f>IF(AI27="","",$W27*AI27)</f>
      </c>
      <c r="BC27" t="s" s="148">
        <f>IF(AJ27="","",$W27*AJ27)</f>
      </c>
      <c r="BD27" t="s" s="148">
        <f>IF(AK27="","",$W27*AK27)</f>
      </c>
      <c r="BE27" t="s" s="148">
        <f>IF(AL27="","",$W27*AL27)</f>
      </c>
      <c r="BF27" t="s" s="148">
        <f>IF(AM27="","",$W27*AM27)</f>
      </c>
      <c r="BG27" s="147">
        <f>IF(AN27="","",$W27*AN27)</f>
        <v>1</v>
      </c>
      <c r="BH27" t="s" s="148">
        <f>IF(AO27="","",$W27*AO27)</f>
      </c>
      <c r="BI27" t="s" s="148">
        <f>IF(AP27="","",$W27*AP27)</f>
      </c>
      <c r="BJ27" t="s" s="148">
        <f>IF(AQ27="","",$W27*AQ27)</f>
      </c>
      <c r="BK27" t="s" s="148">
        <f>IF(AR27="","",$W27*AR27)</f>
      </c>
      <c r="BL27" t="s" s="148">
        <f>IF(AS27="","",$W27*AS27)</f>
      </c>
      <c r="BM27" t="s" s="148">
        <f>IF(AT27="","",$W27*AT27)</f>
      </c>
      <c r="BN27" t="s" s="148">
        <f>IF(AU27="","",$W27*AU27)</f>
      </c>
      <c r="BO27" t="s" s="148">
        <f>IF(AV27="","",$W27*AV27)</f>
      </c>
      <c r="BP27" s="147">
        <f>IF(AW27="","",$W27*AW27)</f>
        <v>4</v>
      </c>
    </row>
    <row r="28" ht="17.25" customHeight="1">
      <c r="A28" t="s" s="470">
        <v>533</v>
      </c>
      <c r="B28" t="s" s="128">
        <v>66</v>
      </c>
      <c r="C28" t="s" s="434">
        <v>111</v>
      </c>
      <c r="D28" t="s" s="128">
        <v>116</v>
      </c>
      <c r="E28" s="129">
        <v>1</v>
      </c>
      <c r="F28" s="330">
        <v>67.5</v>
      </c>
      <c r="G28" s="131">
        <v>0</v>
      </c>
      <c r="H28" s="132">
        <v>0</v>
      </c>
      <c r="I28" s="133">
        <v>0</v>
      </c>
      <c r="J28" s="134">
        <v>1</v>
      </c>
      <c r="K28" s="135">
        <v>0</v>
      </c>
      <c r="L28" s="136">
        <v>0</v>
      </c>
      <c r="M28" s="137">
        <v>0</v>
      </c>
      <c r="N28" s="138">
        <v>0</v>
      </c>
      <c r="O28" s="408">
        <v>0</v>
      </c>
      <c r="P28" s="140">
        <v>0</v>
      </c>
      <c r="Q28" s="141">
        <v>0</v>
      </c>
      <c r="R28" s="327"/>
      <c r="S28" s="142">
        <v>0</v>
      </c>
      <c r="T28" s="328"/>
      <c r="U28" s="47">
        <f>SUM(G28:T28)*F28</f>
        <v>67.5</v>
      </c>
      <c r="V28" s="48">
        <f>SUM(G28:T28)*E28</f>
        <v>1</v>
      </c>
      <c r="W28" s="145">
        <f>SUM(G28:T28)</f>
        <v>1</v>
      </c>
      <c r="X28" s="146"/>
      <c r="Y28" s="146"/>
      <c r="Z28" s="146"/>
      <c r="AA28" s="146"/>
      <c r="AB28" s="146"/>
      <c r="AC28" s="145">
        <f>$W28*1</f>
        <v>1</v>
      </c>
      <c r="AD28" s="146"/>
      <c r="AE28" s="42"/>
      <c r="AF28" s="146"/>
      <c r="AG28" s="146"/>
      <c r="AH28" s="146"/>
      <c r="AI28" s="146"/>
      <c r="AJ28" s="146"/>
      <c r="AK28" s="146"/>
      <c r="AL28" s="146"/>
      <c r="AM28" s="146"/>
      <c r="AN28" s="147">
        <v>1</v>
      </c>
      <c r="AO28" s="146"/>
      <c r="AP28" s="146"/>
      <c r="AQ28" s="146"/>
      <c r="AR28" s="146"/>
      <c r="AS28" s="146"/>
      <c r="AT28" s="146"/>
      <c r="AU28" s="146"/>
      <c r="AV28" s="146"/>
      <c r="AW28" s="147">
        <v>4</v>
      </c>
      <c r="AX28" s="121"/>
      <c r="AY28" t="s" s="148">
        <f>IF(AF28="","",$W28*AF28)</f>
      </c>
      <c r="AZ28" t="s" s="148">
        <f>IF(AG28="","",$W28*AG28)</f>
      </c>
      <c r="BA28" t="s" s="148">
        <f>IF(AH28="","",$W28*AH28)</f>
      </c>
      <c r="BB28" t="s" s="148">
        <f>IF(AI28="","",$W28*AI28)</f>
      </c>
      <c r="BC28" t="s" s="148">
        <f>IF(AJ28="","",$W28*AJ28)</f>
      </c>
      <c r="BD28" t="s" s="148">
        <f>IF(AK28="","",$W28*AK28)</f>
      </c>
      <c r="BE28" t="s" s="148">
        <f>IF(AL28="","",$W28*AL28)</f>
      </c>
      <c r="BF28" t="s" s="148">
        <f>IF(AM28="","",$W28*AM28)</f>
      </c>
      <c r="BG28" s="147">
        <f>IF(AN28="","",$W28*AN28)</f>
        <v>1</v>
      </c>
      <c r="BH28" t="s" s="148">
        <f>IF(AO28="","",$W28*AO28)</f>
      </c>
      <c r="BI28" t="s" s="148">
        <f>IF(AP28="","",$W28*AP28)</f>
      </c>
      <c r="BJ28" t="s" s="148">
        <f>IF(AQ28="","",$W28*AQ28)</f>
      </c>
      <c r="BK28" t="s" s="148">
        <f>IF(AR28="","",$W28*AR28)</f>
      </c>
      <c r="BL28" t="s" s="148">
        <f>IF(AS28="","",$W28*AS28)</f>
      </c>
      <c r="BM28" t="s" s="148">
        <f>IF(AT28="","",$W28*AT28)</f>
      </c>
      <c r="BN28" t="s" s="148">
        <f>IF(AU28="","",$W28*AU28)</f>
      </c>
      <c r="BO28" t="s" s="148">
        <f>IF(AV28="","",$W28*AV28)</f>
      </c>
      <c r="BP28" s="147">
        <f>IF(AW28="","",$W28*AW28)</f>
        <v>4</v>
      </c>
    </row>
    <row r="29" ht="16.5" customHeight="1">
      <c r="A29" t="s" s="470">
        <v>534</v>
      </c>
      <c r="B29" t="s" s="128">
        <v>66</v>
      </c>
      <c r="C29" s="472"/>
      <c r="D29" t="s" s="128">
        <v>116</v>
      </c>
      <c r="E29" s="129">
        <v>1</v>
      </c>
      <c r="F29" s="330">
        <v>95</v>
      </c>
      <c r="G29" s="131">
        <v>0</v>
      </c>
      <c r="H29" s="132">
        <v>0</v>
      </c>
      <c r="I29" s="133">
        <v>0</v>
      </c>
      <c r="J29" s="134">
        <v>0</v>
      </c>
      <c r="K29" s="135">
        <v>0</v>
      </c>
      <c r="L29" s="136">
        <v>0</v>
      </c>
      <c r="M29" s="137">
        <v>0</v>
      </c>
      <c r="N29" s="138">
        <v>0</v>
      </c>
      <c r="O29" s="408">
        <v>0</v>
      </c>
      <c r="P29" s="140">
        <v>0</v>
      </c>
      <c r="Q29" s="141">
        <v>0</v>
      </c>
      <c r="R29" s="469"/>
      <c r="S29" s="142">
        <v>0</v>
      </c>
      <c r="T29" s="135"/>
      <c r="U29" s="47">
        <f>SUM(G29:T29)*F29</f>
        <v>0</v>
      </c>
      <c r="V29" s="48">
        <f>SUM(G29:T29)*E29</f>
        <v>0</v>
      </c>
      <c r="W29" s="145">
        <f>SUM(G29:T29)</f>
        <v>0</v>
      </c>
      <c r="X29" s="146"/>
      <c r="Y29" s="146"/>
      <c r="Z29" s="146"/>
      <c r="AA29" s="146"/>
      <c r="AB29" s="146"/>
      <c r="AC29" s="145">
        <f>$W29*1</f>
        <v>0</v>
      </c>
      <c r="AD29" s="146"/>
      <c r="AE29" s="42"/>
      <c r="AF29" s="146"/>
      <c r="AG29" s="146"/>
      <c r="AH29" s="146"/>
      <c r="AI29" s="146"/>
      <c r="AJ29" s="146"/>
      <c r="AK29" s="146"/>
      <c r="AL29" s="146"/>
      <c r="AM29" s="146"/>
      <c r="AN29" s="147">
        <v>1</v>
      </c>
      <c r="AO29" s="146"/>
      <c r="AP29" s="146"/>
      <c r="AQ29" s="146"/>
      <c r="AR29" s="146"/>
      <c r="AS29" s="146"/>
      <c r="AT29" s="146"/>
      <c r="AU29" s="146"/>
      <c r="AV29" s="146"/>
      <c r="AW29" s="147">
        <v>4</v>
      </c>
      <c r="AX29" s="121"/>
      <c r="AY29" t="s" s="148">
        <f>IF(AF29="","",$W29*AF29)</f>
      </c>
      <c r="AZ29" t="s" s="148">
        <f>IF(AG29="","",$W29*AG29)</f>
      </c>
      <c r="BA29" t="s" s="148">
        <f>IF(AH29="","",$W29*AH29)</f>
      </c>
      <c r="BB29" t="s" s="148">
        <f>IF(AI29="","",$W29*AI29)</f>
      </c>
      <c r="BC29" t="s" s="148">
        <f>IF(AJ29="","",$W29*AJ29)</f>
      </c>
      <c r="BD29" t="s" s="148">
        <f>IF(AK29="","",$W29*AK29)</f>
      </c>
      <c r="BE29" t="s" s="148">
        <f>IF(AL29="","",$W29*AL29)</f>
      </c>
      <c r="BF29" t="s" s="148">
        <f>IF(AM29="","",$W29*AM29)</f>
      </c>
      <c r="BG29" s="147">
        <f>IF(AN29="","",$W29*AN29)</f>
        <v>0</v>
      </c>
      <c r="BH29" t="s" s="148">
        <f>IF(AO29="","",$W29*AO29)</f>
      </c>
      <c r="BI29" t="s" s="148">
        <f>IF(AP29="","",$W29*AP29)</f>
      </c>
      <c r="BJ29" t="s" s="148">
        <f>IF(AQ29="","",$W29*AQ29)</f>
      </c>
      <c r="BK29" t="s" s="148">
        <f>IF(AR29="","",$W29*AR29)</f>
      </c>
      <c r="BL29" t="s" s="148">
        <f>IF(AS29="","",$W29*AS29)</f>
      </c>
      <c r="BM29" t="s" s="148">
        <f>IF(AT29="","",$W29*AT29)</f>
      </c>
      <c r="BN29" t="s" s="148">
        <f>IF(AU29="","",$W29*AU29)</f>
      </c>
      <c r="BO29" t="s" s="148">
        <f>IF(AV29="","",$W29*AV29)</f>
      </c>
      <c r="BP29" s="147">
        <f>IF(AW29="","",$W29*AW29)</f>
        <v>0</v>
      </c>
    </row>
    <row r="30" ht="16.5" customHeight="1">
      <c r="A30" t="s" s="470">
        <v>535</v>
      </c>
      <c r="B30" t="s" s="128">
        <v>66</v>
      </c>
      <c r="C30" t="s" s="434">
        <v>111</v>
      </c>
      <c r="D30" t="s" s="128">
        <v>116</v>
      </c>
      <c r="E30" s="129">
        <v>1</v>
      </c>
      <c r="F30" s="330">
        <v>67.5</v>
      </c>
      <c r="G30" s="131">
        <v>0</v>
      </c>
      <c r="H30" s="132">
        <v>0</v>
      </c>
      <c r="I30" s="133">
        <v>0</v>
      </c>
      <c r="J30" s="134">
        <v>1</v>
      </c>
      <c r="K30" s="135">
        <v>0</v>
      </c>
      <c r="L30" s="136">
        <v>0</v>
      </c>
      <c r="M30" s="137">
        <v>0</v>
      </c>
      <c r="N30" s="138">
        <v>0</v>
      </c>
      <c r="O30" s="408">
        <v>0</v>
      </c>
      <c r="P30" s="140">
        <v>0</v>
      </c>
      <c r="Q30" s="141">
        <v>0</v>
      </c>
      <c r="R30" s="327"/>
      <c r="S30" s="142">
        <v>0</v>
      </c>
      <c r="T30" s="328"/>
      <c r="U30" s="47">
        <f>SUM(G30:T30)*F30</f>
        <v>67.5</v>
      </c>
      <c r="V30" s="48">
        <f>SUM(G30:T30)*E30</f>
        <v>1</v>
      </c>
      <c r="W30" s="145">
        <f>SUM(G30:T30)</f>
        <v>1</v>
      </c>
      <c r="X30" s="146"/>
      <c r="Y30" s="146"/>
      <c r="Z30" s="146"/>
      <c r="AA30" s="146"/>
      <c r="AB30" s="146"/>
      <c r="AC30" s="145">
        <f>$W30*1</f>
        <v>1</v>
      </c>
      <c r="AD30" s="146"/>
      <c r="AE30" s="42"/>
      <c r="AF30" s="146"/>
      <c r="AG30" s="146"/>
      <c r="AH30" s="146"/>
      <c r="AI30" s="146"/>
      <c r="AJ30" s="146"/>
      <c r="AK30" s="146"/>
      <c r="AL30" s="146"/>
      <c r="AM30" s="146"/>
      <c r="AN30" s="147">
        <v>1</v>
      </c>
      <c r="AO30" s="146"/>
      <c r="AP30" s="146"/>
      <c r="AQ30" s="146"/>
      <c r="AR30" s="146"/>
      <c r="AS30" s="146"/>
      <c r="AT30" s="146"/>
      <c r="AU30" s="146"/>
      <c r="AV30" s="146"/>
      <c r="AW30" s="147">
        <v>4</v>
      </c>
      <c r="AX30" s="121"/>
      <c r="AY30" t="s" s="148">
        <f>IF(AF30="","",$W30*AF30)</f>
      </c>
      <c r="AZ30" t="s" s="148">
        <f>IF(AG30="","",$W30*AG30)</f>
      </c>
      <c r="BA30" t="s" s="148">
        <f>IF(AH30="","",$W30*AH30)</f>
      </c>
      <c r="BB30" t="s" s="148">
        <f>IF(AI30="","",$W30*AI30)</f>
      </c>
      <c r="BC30" t="s" s="148">
        <f>IF(AJ30="","",$W30*AJ30)</f>
      </c>
      <c r="BD30" t="s" s="148">
        <f>IF(AK30="","",$W30*AK30)</f>
      </c>
      <c r="BE30" t="s" s="148">
        <f>IF(AL30="","",$W30*AL30)</f>
      </c>
      <c r="BF30" t="s" s="148">
        <f>IF(AM30="","",$W30*AM30)</f>
      </c>
      <c r="BG30" s="147">
        <f>IF(AN30="","",$W30*AN30)</f>
        <v>1</v>
      </c>
      <c r="BH30" t="s" s="148">
        <f>IF(AO30="","",$W30*AO30)</f>
      </c>
      <c r="BI30" t="s" s="148">
        <f>IF(AP30="","",$W30*AP30)</f>
      </c>
      <c r="BJ30" t="s" s="148">
        <f>IF(AQ30="","",$W30*AQ30)</f>
      </c>
      <c r="BK30" t="s" s="148">
        <f>IF(AR30="","",$W30*AR30)</f>
      </c>
      <c r="BL30" t="s" s="148">
        <f>IF(AS30="","",$W30*AS30)</f>
      </c>
      <c r="BM30" t="s" s="148">
        <f>IF(AT30="","",$W30*AT30)</f>
      </c>
      <c r="BN30" t="s" s="148">
        <f>IF(AU30="","",$W30*AU30)</f>
      </c>
      <c r="BO30" t="s" s="148">
        <f>IF(AV30="","",$W30*AV30)</f>
      </c>
      <c r="BP30" s="147">
        <f>IF(AW30="","",$W30*AW30)</f>
        <v>4</v>
      </c>
    </row>
    <row r="31" ht="18" customHeight="1">
      <c r="A31" t="s" s="470">
        <v>536</v>
      </c>
      <c r="B31" t="s" s="128">
        <v>66</v>
      </c>
      <c r="C31" s="472"/>
      <c r="D31" t="s" s="128">
        <v>116</v>
      </c>
      <c r="E31" s="129">
        <v>1</v>
      </c>
      <c r="F31" s="330">
        <v>95</v>
      </c>
      <c r="G31" s="131">
        <v>0</v>
      </c>
      <c r="H31" s="132">
        <v>0</v>
      </c>
      <c r="I31" s="133">
        <v>0</v>
      </c>
      <c r="J31" s="134">
        <v>0</v>
      </c>
      <c r="K31" s="135">
        <v>0</v>
      </c>
      <c r="L31" s="136">
        <v>1</v>
      </c>
      <c r="M31" s="137">
        <v>0</v>
      </c>
      <c r="N31" s="138">
        <v>0</v>
      </c>
      <c r="O31" s="408">
        <v>0</v>
      </c>
      <c r="P31" s="140">
        <v>0</v>
      </c>
      <c r="Q31" s="141">
        <v>0</v>
      </c>
      <c r="R31" s="469"/>
      <c r="S31" s="142">
        <v>0</v>
      </c>
      <c r="T31" s="135"/>
      <c r="U31" s="47">
        <f>SUM(G31:T31)*F31</f>
        <v>95</v>
      </c>
      <c r="V31" s="48">
        <f>SUM(G31:T31)*E31</f>
        <v>1</v>
      </c>
      <c r="W31" s="145">
        <f>SUM(G31:T31)</f>
        <v>1</v>
      </c>
      <c r="X31" s="146"/>
      <c r="Y31" s="146"/>
      <c r="Z31" s="146"/>
      <c r="AA31" s="146"/>
      <c r="AB31" s="146"/>
      <c r="AC31" s="145">
        <f>$W31*1</f>
        <v>1</v>
      </c>
      <c r="AD31" s="146"/>
      <c r="AE31" s="42"/>
      <c r="AF31" s="146"/>
      <c r="AG31" s="146"/>
      <c r="AH31" s="146"/>
      <c r="AI31" s="146"/>
      <c r="AJ31" s="146"/>
      <c r="AK31" s="146"/>
      <c r="AL31" s="146"/>
      <c r="AM31" s="147">
        <v>1</v>
      </c>
      <c r="AN31" s="146"/>
      <c r="AO31" s="146"/>
      <c r="AP31" s="146"/>
      <c r="AQ31" s="146"/>
      <c r="AR31" s="146"/>
      <c r="AS31" s="146"/>
      <c r="AT31" s="146"/>
      <c r="AU31" s="146"/>
      <c r="AV31" s="146"/>
      <c r="AW31" s="147">
        <v>4</v>
      </c>
      <c r="AX31" s="121"/>
      <c r="AY31" t="s" s="148">
        <f>IF(AF31="","",$W31*AF31)</f>
      </c>
      <c r="AZ31" t="s" s="148">
        <f>IF(AG31="","",$W31*AG31)</f>
      </c>
      <c r="BA31" t="s" s="148">
        <f>IF(AH31="","",$W31*AH31)</f>
      </c>
      <c r="BB31" t="s" s="148">
        <f>IF(AI31="","",$W31*AI31)</f>
      </c>
      <c r="BC31" t="s" s="148">
        <f>IF(AJ31="","",$W31*AJ31)</f>
      </c>
      <c r="BD31" t="s" s="148">
        <f>IF(AK31="","",$W31*AK31)</f>
      </c>
      <c r="BE31" t="s" s="148">
        <f>IF(AL31="","",$W31*AL31)</f>
      </c>
      <c r="BF31" s="147">
        <f>IF(AM31="","",$W31*AM31)</f>
        <v>1</v>
      </c>
      <c r="BG31" t="s" s="148">
        <f>IF(AN31="","",$W31*AN31)</f>
      </c>
      <c r="BH31" t="s" s="148">
        <f>IF(AO31="","",$W31*AO31)</f>
      </c>
      <c r="BI31" t="s" s="148">
        <f>IF(AP31="","",$W31*AP31)</f>
      </c>
      <c r="BJ31" t="s" s="148">
        <f>IF(AQ31="","",$W31*AQ31)</f>
      </c>
      <c r="BK31" t="s" s="148">
        <f>IF(AR31="","",$W31*AR31)</f>
      </c>
      <c r="BL31" t="s" s="148">
        <f>IF(AS31="","",$W31*AS31)</f>
      </c>
      <c r="BM31" t="s" s="148">
        <f>IF(AT31="","",$W31*AT31)</f>
      </c>
      <c r="BN31" t="s" s="148">
        <f>IF(AU31="","",$W31*AU31)</f>
      </c>
      <c r="BO31" t="s" s="148">
        <f>IF(AV31="","",$W31*AV31)</f>
      </c>
      <c r="BP31" s="147">
        <f>IF(AW31="","",$W31*AW31)</f>
        <v>4</v>
      </c>
    </row>
    <row r="32" ht="18" customHeight="1">
      <c r="A32" t="s" s="470">
        <v>537</v>
      </c>
      <c r="B32" t="s" s="128">
        <v>66</v>
      </c>
      <c r="C32" t="s" s="434">
        <v>111</v>
      </c>
      <c r="D32" t="s" s="128">
        <v>116</v>
      </c>
      <c r="E32" s="129">
        <v>1</v>
      </c>
      <c r="F32" s="330">
        <v>67.5</v>
      </c>
      <c r="G32" s="131">
        <v>0</v>
      </c>
      <c r="H32" s="132">
        <v>0</v>
      </c>
      <c r="I32" s="133">
        <v>0</v>
      </c>
      <c r="J32" s="134">
        <v>1</v>
      </c>
      <c r="K32" s="135">
        <v>0</v>
      </c>
      <c r="L32" s="136">
        <v>0</v>
      </c>
      <c r="M32" s="137">
        <v>0</v>
      </c>
      <c r="N32" s="138">
        <v>0</v>
      </c>
      <c r="O32" s="408">
        <v>0</v>
      </c>
      <c r="P32" s="140">
        <v>0</v>
      </c>
      <c r="Q32" s="141">
        <v>0</v>
      </c>
      <c r="R32" s="327"/>
      <c r="S32" s="142">
        <v>0</v>
      </c>
      <c r="T32" s="328"/>
      <c r="U32" s="47">
        <f>SUM(G32:T32)*F32</f>
        <v>67.5</v>
      </c>
      <c r="V32" s="48">
        <f>SUM(G32:T32)*E32</f>
        <v>1</v>
      </c>
      <c r="W32" s="145">
        <f>SUM(G32:T32)</f>
        <v>1</v>
      </c>
      <c r="X32" s="146"/>
      <c r="Y32" s="146"/>
      <c r="Z32" s="146"/>
      <c r="AA32" s="146"/>
      <c r="AB32" s="146"/>
      <c r="AC32" s="145">
        <f>$W32*1</f>
        <v>1</v>
      </c>
      <c r="AD32" s="146"/>
      <c r="AE32" s="42"/>
      <c r="AF32" s="146"/>
      <c r="AG32" s="146"/>
      <c r="AH32" s="146"/>
      <c r="AI32" s="146"/>
      <c r="AJ32" s="146"/>
      <c r="AK32" s="146"/>
      <c r="AL32" s="146"/>
      <c r="AM32" s="147">
        <v>1</v>
      </c>
      <c r="AN32" s="146"/>
      <c r="AO32" s="146"/>
      <c r="AP32" s="146"/>
      <c r="AQ32" s="146"/>
      <c r="AR32" s="146"/>
      <c r="AS32" s="146"/>
      <c r="AT32" s="146"/>
      <c r="AU32" s="146"/>
      <c r="AV32" s="146"/>
      <c r="AW32" s="147">
        <v>4</v>
      </c>
      <c r="AX32" s="121"/>
      <c r="AY32" t="s" s="148">
        <f>IF(AF32="","",$W32*AF32)</f>
      </c>
      <c r="AZ32" t="s" s="148">
        <f>IF(AG32="","",$W32*AG32)</f>
      </c>
      <c r="BA32" t="s" s="148">
        <f>IF(AH32="","",$W32*AH32)</f>
      </c>
      <c r="BB32" t="s" s="148">
        <f>IF(AI32="","",$W32*AI32)</f>
      </c>
      <c r="BC32" t="s" s="148">
        <f>IF(AJ32="","",$W32*AJ32)</f>
      </c>
      <c r="BD32" t="s" s="148">
        <f>IF(AK32="","",$W32*AK32)</f>
      </c>
      <c r="BE32" t="s" s="148">
        <f>IF(AL32="","",$W32*AL32)</f>
      </c>
      <c r="BF32" s="147">
        <f>IF(AM32="","",$W32*AM32)</f>
        <v>1</v>
      </c>
      <c r="BG32" t="s" s="148">
        <f>IF(AN32="","",$W32*AN32)</f>
      </c>
      <c r="BH32" t="s" s="148">
        <f>IF(AO32="","",$W32*AO32)</f>
      </c>
      <c r="BI32" t="s" s="148">
        <f>IF(AP32="","",$W32*AP32)</f>
      </c>
      <c r="BJ32" t="s" s="148">
        <f>IF(AQ32="","",$W32*AQ32)</f>
      </c>
      <c r="BK32" t="s" s="148">
        <f>IF(AR32="","",$W32*AR32)</f>
      </c>
      <c r="BL32" t="s" s="148">
        <f>IF(AS32="","",$W32*AS32)</f>
      </c>
      <c r="BM32" t="s" s="148">
        <f>IF(AT32="","",$W32*AT32)</f>
      </c>
      <c r="BN32" t="s" s="148">
        <f>IF(AU32="","",$W32*AU32)</f>
      </c>
      <c r="BO32" t="s" s="148">
        <f>IF(AV32="","",$W32*AV32)</f>
      </c>
      <c r="BP32" s="147">
        <f>IF(AW32="","",$W32*AW32)</f>
        <v>4</v>
      </c>
    </row>
    <row r="33" ht="17.25" customHeight="1">
      <c r="A33" t="s" s="470">
        <v>538</v>
      </c>
      <c r="B33" t="s" s="128">
        <v>67</v>
      </c>
      <c r="C33" s="472"/>
      <c r="D33" t="s" s="128">
        <v>503</v>
      </c>
      <c r="E33" s="129">
        <v>1</v>
      </c>
      <c r="F33" s="330">
        <v>220</v>
      </c>
      <c r="G33" s="131">
        <v>0</v>
      </c>
      <c r="H33" s="132">
        <v>0</v>
      </c>
      <c r="I33" s="133">
        <v>0</v>
      </c>
      <c r="J33" s="134">
        <v>0</v>
      </c>
      <c r="K33" s="135">
        <v>0</v>
      </c>
      <c r="L33" s="136">
        <v>0</v>
      </c>
      <c r="M33" s="137">
        <v>0</v>
      </c>
      <c r="N33" s="138">
        <v>0</v>
      </c>
      <c r="O33" s="408">
        <v>0</v>
      </c>
      <c r="P33" s="140">
        <v>0</v>
      </c>
      <c r="Q33" s="141">
        <v>0</v>
      </c>
      <c r="R33" s="469"/>
      <c r="S33" s="142">
        <v>0</v>
      </c>
      <c r="T33" s="135"/>
      <c r="U33" s="47">
        <f>SUM(G33:T33)*F33</f>
        <v>0</v>
      </c>
      <c r="V33" s="48">
        <f>SUM(G33:T33)*E33</f>
        <v>0</v>
      </c>
      <c r="W33" s="145">
        <f>SUM(G33:T33)</f>
        <v>0</v>
      </c>
      <c r="X33" s="146"/>
      <c r="Y33" s="146"/>
      <c r="Z33" s="146"/>
      <c r="AA33" s="146"/>
      <c r="AB33" s="146"/>
      <c r="AC33" s="146"/>
      <c r="AD33" s="145">
        <f>$W33*1</f>
        <v>0</v>
      </c>
      <c r="AE33" s="42"/>
      <c r="AF33" s="146"/>
      <c r="AG33" s="146"/>
      <c r="AH33" s="146"/>
      <c r="AI33" s="146"/>
      <c r="AJ33" s="146"/>
      <c r="AK33" s="146"/>
      <c r="AL33" s="146"/>
      <c r="AM33" s="147">
        <v>1</v>
      </c>
      <c r="AN33" s="146"/>
      <c r="AO33" s="146"/>
      <c r="AP33" s="146"/>
      <c r="AQ33" s="146"/>
      <c r="AR33" s="146"/>
      <c r="AS33" s="146"/>
      <c r="AT33" s="146"/>
      <c r="AU33" s="146"/>
      <c r="AV33" s="146"/>
      <c r="AW33" s="147">
        <v>5</v>
      </c>
      <c r="AX33" s="121"/>
      <c r="AY33" t="s" s="148">
        <f>IF(AF33="","",$W33*AF33)</f>
      </c>
      <c r="AZ33" t="s" s="148">
        <f>IF(AG33="","",$W33*AG33)</f>
      </c>
      <c r="BA33" t="s" s="148">
        <f>IF(AH33="","",$W33*AH33)</f>
      </c>
      <c r="BB33" t="s" s="148">
        <f>IF(AI33="","",$W33*AI33)</f>
      </c>
      <c r="BC33" t="s" s="148">
        <f>IF(AJ33="","",$W33*AJ33)</f>
      </c>
      <c r="BD33" t="s" s="148">
        <f>IF(AK33="","",$W33*AK33)</f>
      </c>
      <c r="BE33" t="s" s="148">
        <f>IF(AL33="","",$W33*AL33)</f>
      </c>
      <c r="BF33" s="147">
        <f>IF(AM33="","",$W33*AM33)</f>
        <v>0</v>
      </c>
      <c r="BG33" t="s" s="148">
        <f>IF(AN33="","",$W33*AN33)</f>
      </c>
      <c r="BH33" t="s" s="148">
        <f>IF(AO33="","",$W33*AO33)</f>
      </c>
      <c r="BI33" t="s" s="148">
        <f>IF(AP33="","",$W33*AP33)</f>
      </c>
      <c r="BJ33" t="s" s="148">
        <f>IF(AQ33="","",$W33*AQ33)</f>
      </c>
      <c r="BK33" t="s" s="148">
        <f>IF(AR33="","",$W33*AR33)</f>
      </c>
      <c r="BL33" t="s" s="148">
        <f>IF(AS33="","",$W33*AS33)</f>
      </c>
      <c r="BM33" t="s" s="148">
        <f>IF(AT33="","",$W33*AT33)</f>
      </c>
      <c r="BN33" t="s" s="148">
        <f>IF(AU33="","",$W33*AU33)</f>
      </c>
      <c r="BO33" t="s" s="148">
        <f>IF(AV33="","",$W33*AV33)</f>
      </c>
      <c r="BP33" s="147">
        <f>IF(AW33="","",$W33*AW33)</f>
        <v>0</v>
      </c>
    </row>
    <row r="34" ht="18" customHeight="1">
      <c r="A34" t="s" s="470">
        <v>539</v>
      </c>
      <c r="B34" t="s" s="128">
        <v>67</v>
      </c>
      <c r="C34" s="472"/>
      <c r="D34" t="s" s="128">
        <v>503</v>
      </c>
      <c r="E34" s="129">
        <v>1</v>
      </c>
      <c r="F34" s="330">
        <v>175</v>
      </c>
      <c r="G34" s="131">
        <v>0</v>
      </c>
      <c r="H34" s="132">
        <v>0</v>
      </c>
      <c r="I34" s="133">
        <v>0</v>
      </c>
      <c r="J34" s="134">
        <v>0</v>
      </c>
      <c r="K34" s="135">
        <v>0</v>
      </c>
      <c r="L34" s="136">
        <v>0</v>
      </c>
      <c r="M34" s="137">
        <v>0</v>
      </c>
      <c r="N34" s="138">
        <v>0</v>
      </c>
      <c r="O34" s="408">
        <v>0</v>
      </c>
      <c r="P34" s="140">
        <v>0</v>
      </c>
      <c r="Q34" s="141">
        <v>0</v>
      </c>
      <c r="R34" s="469"/>
      <c r="S34" s="142">
        <v>0</v>
      </c>
      <c r="T34" s="135"/>
      <c r="U34" s="47">
        <f>SUM(G34:T34)*F34</f>
        <v>0</v>
      </c>
      <c r="V34" s="48">
        <f>SUM(G34:T34)*E34</f>
        <v>0</v>
      </c>
      <c r="W34" s="145">
        <f>SUM(G34:T34)</f>
        <v>0</v>
      </c>
      <c r="X34" s="146"/>
      <c r="Y34" s="146"/>
      <c r="Z34" s="146"/>
      <c r="AA34" s="146"/>
      <c r="AB34" s="146"/>
      <c r="AC34" s="146"/>
      <c r="AD34" s="145">
        <f>$W34*1</f>
        <v>0</v>
      </c>
      <c r="AE34" s="42"/>
      <c r="AF34" s="146"/>
      <c r="AG34" s="146"/>
      <c r="AH34" s="146"/>
      <c r="AI34" s="146"/>
      <c r="AJ34" s="146"/>
      <c r="AK34" s="146"/>
      <c r="AL34" s="146"/>
      <c r="AM34" s="146"/>
      <c r="AN34" s="146"/>
      <c r="AO34" s="146"/>
      <c r="AP34" s="146"/>
      <c r="AQ34" s="146"/>
      <c r="AR34" s="146"/>
      <c r="AS34" s="146"/>
      <c r="AT34" s="146"/>
      <c r="AU34" s="146"/>
      <c r="AV34" s="146"/>
      <c r="AW34" s="147">
        <v>5</v>
      </c>
      <c r="AX34" s="121"/>
      <c r="AY34" t="s" s="148">
        <f>IF(AF34="","",$W34*AF34)</f>
      </c>
      <c r="AZ34" t="s" s="148">
        <f>IF(AG34="","",$W34*AG34)</f>
      </c>
      <c r="BA34" t="s" s="148">
        <f>IF(AH34="","",$W34*AH34)</f>
      </c>
      <c r="BB34" t="s" s="148">
        <f>IF(AI34="","",$W34*AI34)</f>
      </c>
      <c r="BC34" t="s" s="148">
        <f>IF(AJ34="","",$W34*AJ34)</f>
      </c>
      <c r="BD34" t="s" s="148">
        <f>IF(AK34="","",$W34*AK34)</f>
      </c>
      <c r="BE34" t="s" s="148">
        <f>IF(AL34="","",$W34*AL34)</f>
      </c>
      <c r="BF34" t="s" s="148">
        <f>IF(AM34="","",$W34*AM34)</f>
      </c>
      <c r="BG34" t="s" s="148">
        <f>IF(AN34="","",$W34*AN34)</f>
      </c>
      <c r="BH34" t="s" s="148">
        <f>IF(AO34="","",$W34*AO34)</f>
      </c>
      <c r="BI34" t="s" s="148">
        <f>IF(AP34="","",$W34*AP34)</f>
      </c>
      <c r="BJ34" t="s" s="148">
        <f>IF(AQ34="","",$W34*AQ34)</f>
      </c>
      <c r="BK34" t="s" s="148">
        <f>IF(AR34="","",$W34*AR34)</f>
      </c>
      <c r="BL34" t="s" s="148">
        <f>IF(AS34="","",$W34*AS34)</f>
      </c>
      <c r="BM34" t="s" s="148">
        <f>IF(AT34="","",$W34*AT34)</f>
      </c>
      <c r="BN34" t="s" s="148">
        <f>IF(AU34="","",$W34*AU34)</f>
      </c>
      <c r="BO34" t="s" s="148">
        <f>IF(AV34="","",$W34*AV34)</f>
      </c>
      <c r="BP34" s="147">
        <f>IF(AW34="","",$W34*AW34)</f>
        <v>0</v>
      </c>
    </row>
    <row r="35" ht="17.25" customHeight="1">
      <c r="A35" t="s" s="470">
        <v>540</v>
      </c>
      <c r="B35" t="s" s="128">
        <v>67</v>
      </c>
      <c r="C35" s="472"/>
      <c r="D35" t="s" s="128">
        <v>503</v>
      </c>
      <c r="E35" s="129">
        <v>1</v>
      </c>
      <c r="F35" s="330">
        <v>230</v>
      </c>
      <c r="G35" s="131">
        <v>0</v>
      </c>
      <c r="H35" s="132">
        <v>0</v>
      </c>
      <c r="I35" s="133">
        <v>0</v>
      </c>
      <c r="J35" s="134">
        <v>0</v>
      </c>
      <c r="K35" s="135">
        <v>0</v>
      </c>
      <c r="L35" s="136">
        <v>0</v>
      </c>
      <c r="M35" s="137">
        <v>0</v>
      </c>
      <c r="N35" s="138">
        <v>0</v>
      </c>
      <c r="O35" s="408">
        <v>0</v>
      </c>
      <c r="P35" s="140">
        <v>0</v>
      </c>
      <c r="Q35" s="141">
        <v>0</v>
      </c>
      <c r="R35" s="469"/>
      <c r="S35" s="142">
        <v>0</v>
      </c>
      <c r="T35" s="135"/>
      <c r="U35" s="47">
        <f>SUM(G35:T35)*F35</f>
        <v>0</v>
      </c>
      <c r="V35" s="48">
        <f>SUM(G35:T35)*E35</f>
        <v>0</v>
      </c>
      <c r="W35" s="145">
        <f>SUM(G35:T35)</f>
        <v>0</v>
      </c>
      <c r="X35" s="146"/>
      <c r="Y35" s="146"/>
      <c r="Z35" s="146"/>
      <c r="AA35" s="146"/>
      <c r="AB35" s="146"/>
      <c r="AC35" s="146"/>
      <c r="AD35" s="145">
        <f>$W35*1</f>
        <v>0</v>
      </c>
      <c r="AE35" s="42"/>
      <c r="AF35" s="146"/>
      <c r="AG35" s="146"/>
      <c r="AH35" s="146"/>
      <c r="AI35" s="146"/>
      <c r="AJ35" s="146"/>
      <c r="AK35" s="146"/>
      <c r="AL35" s="146"/>
      <c r="AM35" s="146"/>
      <c r="AN35" s="146"/>
      <c r="AO35" s="146"/>
      <c r="AP35" s="146"/>
      <c r="AQ35" s="146"/>
      <c r="AR35" s="146"/>
      <c r="AS35" s="146"/>
      <c r="AT35" s="146"/>
      <c r="AU35" s="146"/>
      <c r="AV35" s="146"/>
      <c r="AW35" s="147">
        <v>5</v>
      </c>
      <c r="AX35" s="121"/>
      <c r="AY35" t="s" s="148">
        <f>IF(AF35="","",$W35*AF35)</f>
      </c>
      <c r="AZ35" t="s" s="148">
        <f>IF(AG35="","",$W35*AG35)</f>
      </c>
      <c r="BA35" t="s" s="148">
        <f>IF(AH35="","",$W35*AH35)</f>
      </c>
      <c r="BB35" t="s" s="148">
        <f>IF(AI35="","",$W35*AI35)</f>
      </c>
      <c r="BC35" t="s" s="148">
        <f>IF(AJ35="","",$W35*AJ35)</f>
      </c>
      <c r="BD35" t="s" s="148">
        <f>IF(AK35="","",$W35*AK35)</f>
      </c>
      <c r="BE35" t="s" s="148">
        <f>IF(AL35="","",$W35*AL35)</f>
      </c>
      <c r="BF35" t="s" s="148">
        <f>IF(AM35="","",$W35*AM35)</f>
      </c>
      <c r="BG35" t="s" s="148">
        <f>IF(AN35="","",$W35*AN35)</f>
      </c>
      <c r="BH35" t="s" s="148">
        <f>IF(AO35="","",$W35*AO35)</f>
      </c>
      <c r="BI35" t="s" s="148">
        <f>IF(AP35="","",$W35*AP35)</f>
      </c>
      <c r="BJ35" t="s" s="148">
        <f>IF(AQ35="","",$W35*AQ35)</f>
      </c>
      <c r="BK35" t="s" s="148">
        <f>IF(AR35="","",$W35*AR35)</f>
      </c>
      <c r="BL35" t="s" s="148">
        <f>IF(AS35="","",$W35*AS35)</f>
      </c>
      <c r="BM35" t="s" s="148">
        <f>IF(AT35="","",$W35*AT35)</f>
      </c>
      <c r="BN35" t="s" s="148">
        <f>IF(AU35="","",$W35*AU35)</f>
      </c>
      <c r="BO35" t="s" s="148">
        <f>IF(AV35="","",$W35*AV35)</f>
      </c>
      <c r="BP35" s="147">
        <f>IF(AW35="","",$W35*AW35)</f>
        <v>0</v>
      </c>
    </row>
    <row r="36" ht="16.5" customHeight="1">
      <c r="A36" t="s" s="470">
        <v>541</v>
      </c>
      <c r="B36" t="s" s="128">
        <v>67</v>
      </c>
      <c r="C36" s="472"/>
      <c r="D36" t="s" s="128">
        <v>503</v>
      </c>
      <c r="E36" s="129">
        <v>1</v>
      </c>
      <c r="F36" s="330">
        <v>175</v>
      </c>
      <c r="G36" s="131">
        <v>0</v>
      </c>
      <c r="H36" s="132">
        <v>0</v>
      </c>
      <c r="I36" s="133">
        <v>0</v>
      </c>
      <c r="J36" s="134">
        <v>0</v>
      </c>
      <c r="K36" s="135">
        <v>0</v>
      </c>
      <c r="L36" s="136">
        <v>0</v>
      </c>
      <c r="M36" s="137">
        <v>0</v>
      </c>
      <c r="N36" s="138">
        <v>0</v>
      </c>
      <c r="O36" s="408">
        <v>0</v>
      </c>
      <c r="P36" s="140">
        <v>0</v>
      </c>
      <c r="Q36" s="141">
        <v>0</v>
      </c>
      <c r="R36" s="469"/>
      <c r="S36" s="142">
        <v>0</v>
      </c>
      <c r="T36" s="135"/>
      <c r="U36" s="47">
        <f>SUM(G36:T36)*F36</f>
        <v>0</v>
      </c>
      <c r="V36" s="48">
        <f>SUM(G36:T36)*E36</f>
        <v>0</v>
      </c>
      <c r="W36" s="145">
        <f>SUM(G36:T36)</f>
        <v>0</v>
      </c>
      <c r="X36" s="146"/>
      <c r="Y36" s="146"/>
      <c r="Z36" s="146"/>
      <c r="AA36" s="146"/>
      <c r="AB36" s="146"/>
      <c r="AC36" s="146"/>
      <c r="AD36" s="145">
        <f>$W36*1</f>
        <v>0</v>
      </c>
      <c r="AE36" s="42"/>
      <c r="AF36" s="146"/>
      <c r="AG36" s="146"/>
      <c r="AH36" s="146"/>
      <c r="AI36" s="146"/>
      <c r="AJ36" s="146"/>
      <c r="AK36" s="146"/>
      <c r="AL36" s="146"/>
      <c r="AM36" s="146"/>
      <c r="AN36" s="146"/>
      <c r="AO36" s="146"/>
      <c r="AP36" s="146"/>
      <c r="AQ36" s="146"/>
      <c r="AR36" s="146"/>
      <c r="AS36" s="146"/>
      <c r="AT36" s="146"/>
      <c r="AU36" s="146"/>
      <c r="AV36" s="146"/>
      <c r="AW36" s="147">
        <v>5</v>
      </c>
      <c r="AX36" s="121"/>
      <c r="AY36" t="s" s="148">
        <f>IF(AF36="","",$W36*AF36)</f>
      </c>
      <c r="AZ36" t="s" s="148">
        <f>IF(AG36="","",$W36*AG36)</f>
      </c>
      <c r="BA36" t="s" s="148">
        <f>IF(AH36="","",$W36*AH36)</f>
      </c>
      <c r="BB36" t="s" s="148">
        <f>IF(AI36="","",$W36*AI36)</f>
      </c>
      <c r="BC36" t="s" s="148">
        <f>IF(AJ36="","",$W36*AJ36)</f>
      </c>
      <c r="BD36" t="s" s="148">
        <f>IF(AK36="","",$W36*AK36)</f>
      </c>
      <c r="BE36" t="s" s="148">
        <f>IF(AL36="","",$W36*AL36)</f>
      </c>
      <c r="BF36" t="s" s="148">
        <f>IF(AM36="","",$W36*AM36)</f>
      </c>
      <c r="BG36" t="s" s="148">
        <f>IF(AN36="","",$W36*AN36)</f>
      </c>
      <c r="BH36" t="s" s="148">
        <f>IF(AO36="","",$W36*AO36)</f>
      </c>
      <c r="BI36" t="s" s="148">
        <f>IF(AP36="","",$W36*AP36)</f>
      </c>
      <c r="BJ36" t="s" s="148">
        <f>IF(AQ36="","",$W36*AQ36)</f>
      </c>
      <c r="BK36" t="s" s="148">
        <f>IF(AR36="","",$W36*AR36)</f>
      </c>
      <c r="BL36" t="s" s="148">
        <f>IF(AS36="","",$W36*AS36)</f>
      </c>
      <c r="BM36" t="s" s="148">
        <f>IF(AT36="","",$W36*AT36)</f>
      </c>
      <c r="BN36" t="s" s="148">
        <f>IF(AU36="","",$W36*AU36)</f>
      </c>
      <c r="BO36" t="s" s="148">
        <f>IF(AV36="","",$W36*AV36)</f>
      </c>
      <c r="BP36" s="147">
        <f>IF(AW36="","",$W36*AW36)</f>
        <v>0</v>
      </c>
    </row>
    <row r="37" ht="15.75" customHeight="1">
      <c r="A37" t="s" s="470">
        <v>542</v>
      </c>
      <c r="B37" t="s" s="128">
        <v>543</v>
      </c>
      <c r="C37" s="472"/>
      <c r="D37" t="s" s="128">
        <v>118</v>
      </c>
      <c r="E37" s="129">
        <v>6</v>
      </c>
      <c r="F37" s="330">
        <v>47.5</v>
      </c>
      <c r="G37" s="131">
        <v>0</v>
      </c>
      <c r="H37" s="132">
        <v>0</v>
      </c>
      <c r="I37" s="133">
        <v>1</v>
      </c>
      <c r="J37" s="134">
        <v>0</v>
      </c>
      <c r="K37" s="135">
        <v>0</v>
      </c>
      <c r="L37" s="136">
        <v>0</v>
      </c>
      <c r="M37" s="137">
        <v>0</v>
      </c>
      <c r="N37" s="138">
        <v>0</v>
      </c>
      <c r="O37" s="408">
        <v>0</v>
      </c>
      <c r="P37" s="140">
        <v>0</v>
      </c>
      <c r="Q37" s="141">
        <v>0</v>
      </c>
      <c r="R37" s="469"/>
      <c r="S37" s="142">
        <v>0</v>
      </c>
      <c r="T37" s="135"/>
      <c r="U37" s="47">
        <f>SUM(G37:T37)*F37</f>
        <v>47.5</v>
      </c>
      <c r="V37" s="48">
        <f>SUM(G37:T37)*E37</f>
        <v>6</v>
      </c>
      <c r="W37" s="145">
        <f>SUM(G37:T37)</f>
        <v>1</v>
      </c>
      <c r="X37" s="146"/>
      <c r="Y37" s="145">
        <f>$W37*6</f>
        <v>6</v>
      </c>
      <c r="Z37" s="146"/>
      <c r="AA37" s="146"/>
      <c r="AB37" s="146"/>
      <c r="AC37" s="146"/>
      <c r="AD37" s="146"/>
      <c r="AE37" s="42"/>
      <c r="AF37" s="471"/>
      <c r="AG37" s="471"/>
      <c r="AH37" s="471"/>
      <c r="AI37" s="471"/>
      <c r="AJ37" s="471"/>
      <c r="AK37" s="471"/>
      <c r="AL37" s="471"/>
      <c r="AM37" s="471"/>
      <c r="AN37" s="471"/>
      <c r="AO37" s="471"/>
      <c r="AP37" s="471"/>
      <c r="AQ37" s="471"/>
      <c r="AR37" s="471"/>
      <c r="AS37" s="471"/>
      <c r="AT37" s="471"/>
      <c r="AU37" s="471"/>
      <c r="AV37" s="471"/>
      <c r="AW37" s="471"/>
      <c r="AX37" s="121"/>
      <c r="AY37" t="s" s="148">
        <f>IF(AF37="","",$W37*AF37)</f>
      </c>
      <c r="AZ37" t="s" s="148">
        <f>IF(AG37="","",$W37*AG37)</f>
      </c>
      <c r="BA37" t="s" s="148">
        <f>IF(AH37="","",$W37*AH37)</f>
      </c>
      <c r="BB37" t="s" s="148">
        <f>IF(AI37="","",$W37*AI37)</f>
      </c>
      <c r="BC37" t="s" s="148">
        <f>IF(AJ37="","",$W37*AJ37)</f>
      </c>
      <c r="BD37" t="s" s="148">
        <f>IF(AK37="","",$W37*AK37)</f>
      </c>
      <c r="BE37" t="s" s="148">
        <f>IF(AL37="","",$W37*AL37)</f>
      </c>
      <c r="BF37" t="s" s="148">
        <f>IF(AM37="","",$W37*AM37)</f>
      </c>
      <c r="BG37" t="s" s="148">
        <f>IF(AN37="","",$W37*AN37)</f>
      </c>
      <c r="BH37" t="s" s="148">
        <f>IF(AO37="","",$W37*AO37)</f>
      </c>
      <c r="BI37" t="s" s="148">
        <f>IF(AP37="","",$W37*AP37)</f>
      </c>
      <c r="BJ37" t="s" s="148">
        <f>IF(AQ37="","",$W37*AQ37)</f>
      </c>
      <c r="BK37" t="s" s="148">
        <f>IF(AR37="","",$W37*AR37)</f>
      </c>
      <c r="BL37" t="s" s="148">
        <f>IF(AS37="","",$W37*AS37)</f>
      </c>
      <c r="BM37" t="s" s="148">
        <f>IF(AT37="","",$W37*AT37)</f>
      </c>
      <c r="BN37" t="s" s="148">
        <f>IF(AU37="","",$W37*AU37)</f>
      </c>
      <c r="BO37" t="s" s="148">
        <f>IF(AV37="","",$W37*AV37)</f>
      </c>
      <c r="BP37" t="s" s="148">
        <f>IF(AW37="","",$W37*AW37)</f>
      </c>
    </row>
    <row r="38" ht="15.75" customHeight="1">
      <c r="A38" t="s" s="470">
        <v>544</v>
      </c>
      <c r="B38" t="s" s="128">
        <v>543</v>
      </c>
      <c r="C38" t="s" s="434">
        <v>111</v>
      </c>
      <c r="D38" t="s" s="128">
        <v>118</v>
      </c>
      <c r="E38" s="129">
        <v>6</v>
      </c>
      <c r="F38" s="330">
        <v>35</v>
      </c>
      <c r="G38" s="131">
        <v>0</v>
      </c>
      <c r="H38" s="132">
        <v>0</v>
      </c>
      <c r="I38" s="133">
        <v>0</v>
      </c>
      <c r="J38" s="134">
        <v>0</v>
      </c>
      <c r="K38" s="135">
        <v>0</v>
      </c>
      <c r="L38" s="136">
        <v>0</v>
      </c>
      <c r="M38" s="137">
        <v>0</v>
      </c>
      <c r="N38" s="138">
        <v>0</v>
      </c>
      <c r="O38" s="408">
        <v>0</v>
      </c>
      <c r="P38" s="140">
        <v>0</v>
      </c>
      <c r="Q38" s="141">
        <v>0</v>
      </c>
      <c r="R38" s="327"/>
      <c r="S38" s="142">
        <v>0</v>
      </c>
      <c r="T38" s="328"/>
      <c r="U38" s="47">
        <f>SUM(G38:T38)*F38</f>
        <v>0</v>
      </c>
      <c r="V38" s="48">
        <f>SUM(G38:T38)*E38</f>
        <v>0</v>
      </c>
      <c r="W38" s="145">
        <f>SUM(G38:T38)</f>
        <v>0</v>
      </c>
      <c r="X38" s="146"/>
      <c r="Y38" s="145">
        <f>$W38*6</f>
        <v>0</v>
      </c>
      <c r="Z38" s="146"/>
      <c r="AA38" s="146"/>
      <c r="AB38" s="146"/>
      <c r="AC38" s="146"/>
      <c r="AD38" s="146"/>
      <c r="AE38" s="42"/>
      <c r="AF38" s="471"/>
      <c r="AG38" s="471"/>
      <c r="AH38" s="471"/>
      <c r="AI38" s="471"/>
      <c r="AJ38" s="471"/>
      <c r="AK38" s="471"/>
      <c r="AL38" s="471"/>
      <c r="AM38" s="471"/>
      <c r="AN38" s="471"/>
      <c r="AO38" s="471"/>
      <c r="AP38" s="471"/>
      <c r="AQ38" s="471"/>
      <c r="AR38" s="471"/>
      <c r="AS38" s="471"/>
      <c r="AT38" s="471"/>
      <c r="AU38" s="471"/>
      <c r="AV38" s="471"/>
      <c r="AW38" s="471"/>
      <c r="AX38" s="121"/>
      <c r="AY38" t="s" s="148">
        <f>IF(AF38="","",$W38*AF38)</f>
      </c>
      <c r="AZ38" t="s" s="148">
        <f>IF(AG38="","",$W38*AG38)</f>
      </c>
      <c r="BA38" t="s" s="148">
        <f>IF(AH38="","",$W38*AH38)</f>
      </c>
      <c r="BB38" t="s" s="148">
        <f>IF(AI38="","",$W38*AI38)</f>
      </c>
      <c r="BC38" t="s" s="148">
        <f>IF(AJ38="","",$W38*AJ38)</f>
      </c>
      <c r="BD38" t="s" s="148">
        <f>IF(AK38="","",$W38*AK38)</f>
      </c>
      <c r="BE38" t="s" s="148">
        <f>IF(AL38="","",$W38*AL38)</f>
      </c>
      <c r="BF38" t="s" s="148">
        <f>IF(AM38="","",$W38*AM38)</f>
      </c>
      <c r="BG38" t="s" s="148">
        <f>IF(AN38="","",$W38*AN38)</f>
      </c>
      <c r="BH38" t="s" s="148">
        <f>IF(AO38="","",$W38*AO38)</f>
      </c>
      <c r="BI38" t="s" s="148">
        <f>IF(AP38="","",$W38*AP38)</f>
      </c>
      <c r="BJ38" t="s" s="148">
        <f>IF(AQ38="","",$W38*AQ38)</f>
      </c>
      <c r="BK38" t="s" s="148">
        <f>IF(AR38="","",$W38*AR38)</f>
      </c>
      <c r="BL38" t="s" s="148">
        <f>IF(AS38="","",$W38*AS38)</f>
      </c>
      <c r="BM38" t="s" s="148">
        <f>IF(AT38="","",$W38*AT38)</f>
      </c>
      <c r="BN38" t="s" s="148">
        <f>IF(AU38="","",$W38*AU38)</f>
      </c>
      <c r="BO38" t="s" s="148">
        <f>IF(AV38="","",$W38*AV38)</f>
      </c>
      <c r="BP38" t="s" s="148">
        <f>IF(AW38="","",$W38*AW38)</f>
      </c>
    </row>
    <row r="39" ht="17.25" customHeight="1">
      <c r="A39" t="s" s="470">
        <v>545</v>
      </c>
      <c r="B39" t="s" s="128">
        <v>543</v>
      </c>
      <c r="C39" s="472"/>
      <c r="D39" t="s" s="128">
        <v>118</v>
      </c>
      <c r="E39" s="129">
        <v>6</v>
      </c>
      <c r="F39" s="330">
        <v>52.5</v>
      </c>
      <c r="G39" s="131">
        <v>0</v>
      </c>
      <c r="H39" s="132">
        <v>0</v>
      </c>
      <c r="I39" s="133">
        <v>0</v>
      </c>
      <c r="J39" s="134">
        <v>0</v>
      </c>
      <c r="K39" s="135">
        <v>0</v>
      </c>
      <c r="L39" s="136">
        <v>0</v>
      </c>
      <c r="M39" s="137">
        <v>0</v>
      </c>
      <c r="N39" s="138">
        <v>0</v>
      </c>
      <c r="O39" s="408">
        <v>1</v>
      </c>
      <c r="P39" s="140">
        <v>0</v>
      </c>
      <c r="Q39" s="141">
        <v>1</v>
      </c>
      <c r="R39" s="469"/>
      <c r="S39" s="142">
        <v>0</v>
      </c>
      <c r="T39" s="135"/>
      <c r="U39" s="47">
        <f>SUM(G39:T39)*F39</f>
        <v>105</v>
      </c>
      <c r="V39" s="48">
        <f>SUM(G39:T39)*E39</f>
        <v>12</v>
      </c>
      <c r="W39" s="145">
        <f>SUM(G39:T39)</f>
        <v>2</v>
      </c>
      <c r="X39" s="146"/>
      <c r="Y39" s="145">
        <f>$W39*6</f>
        <v>12</v>
      </c>
      <c r="Z39" s="146"/>
      <c r="AA39" s="146"/>
      <c r="AB39" s="146"/>
      <c r="AC39" s="146"/>
      <c r="AD39" s="146"/>
      <c r="AE39" s="42"/>
      <c r="AF39" s="471"/>
      <c r="AG39" s="471"/>
      <c r="AH39" s="471"/>
      <c r="AI39" s="471"/>
      <c r="AJ39" s="471"/>
      <c r="AK39" s="471"/>
      <c r="AL39" s="471"/>
      <c r="AM39" s="471"/>
      <c r="AN39" s="471"/>
      <c r="AO39" s="471"/>
      <c r="AP39" s="471"/>
      <c r="AQ39" s="471"/>
      <c r="AR39" s="471"/>
      <c r="AS39" s="471"/>
      <c r="AT39" s="471"/>
      <c r="AU39" s="471"/>
      <c r="AV39" s="471"/>
      <c r="AW39" s="471"/>
      <c r="AX39" s="121"/>
      <c r="AY39" t="s" s="148">
        <f>IF(AF39="","",$W39*AF39)</f>
      </c>
      <c r="AZ39" t="s" s="148">
        <f>IF(AG39="","",$W39*AG39)</f>
      </c>
      <c r="BA39" t="s" s="148">
        <f>IF(AH39="","",$W39*AH39)</f>
      </c>
      <c r="BB39" t="s" s="148">
        <f>IF(AI39="","",$W39*AI39)</f>
      </c>
      <c r="BC39" t="s" s="148">
        <f>IF(AJ39="","",$W39*AJ39)</f>
      </c>
      <c r="BD39" t="s" s="148">
        <f>IF(AK39="","",$W39*AK39)</f>
      </c>
      <c r="BE39" t="s" s="148">
        <f>IF(AL39="","",$W39*AL39)</f>
      </c>
      <c r="BF39" t="s" s="148">
        <f>IF(AM39="","",$W39*AM39)</f>
      </c>
      <c r="BG39" t="s" s="148">
        <f>IF(AN39="","",$W39*AN39)</f>
      </c>
      <c r="BH39" t="s" s="148">
        <f>IF(AO39="","",$W39*AO39)</f>
      </c>
      <c r="BI39" t="s" s="148">
        <f>IF(AP39="","",$W39*AP39)</f>
      </c>
      <c r="BJ39" t="s" s="148">
        <f>IF(AQ39="","",$W39*AQ39)</f>
      </c>
      <c r="BK39" t="s" s="148">
        <f>IF(AR39="","",$W39*AR39)</f>
      </c>
      <c r="BL39" t="s" s="148">
        <f>IF(AS39="","",$W39*AS39)</f>
      </c>
      <c r="BM39" t="s" s="148">
        <f>IF(AT39="","",$W39*AT39)</f>
      </c>
      <c r="BN39" t="s" s="148">
        <f>IF(AU39="","",$W39*AU39)</f>
      </c>
      <c r="BO39" t="s" s="148">
        <f>IF(AV39="","",$W39*AV39)</f>
      </c>
      <c r="BP39" t="s" s="148">
        <f>IF(AW39="","",$W39*AW39)</f>
      </c>
    </row>
    <row r="40" ht="17.25" customHeight="1">
      <c r="A40" t="s" s="470">
        <v>546</v>
      </c>
      <c r="B40" t="s" s="128">
        <v>543</v>
      </c>
      <c r="C40" t="s" s="434">
        <v>111</v>
      </c>
      <c r="D40" t="s" s="128">
        <v>118</v>
      </c>
      <c r="E40" s="129">
        <v>6</v>
      </c>
      <c r="F40" s="330">
        <v>37.5</v>
      </c>
      <c r="G40" s="131">
        <v>0</v>
      </c>
      <c r="H40" s="132">
        <v>0</v>
      </c>
      <c r="I40" s="133">
        <v>0</v>
      </c>
      <c r="J40" s="134">
        <v>0</v>
      </c>
      <c r="K40" s="135">
        <v>0</v>
      </c>
      <c r="L40" s="136">
        <v>0</v>
      </c>
      <c r="M40" s="137">
        <v>0</v>
      </c>
      <c r="N40" s="138">
        <v>1</v>
      </c>
      <c r="O40" s="408">
        <v>0</v>
      </c>
      <c r="P40" s="140">
        <v>0</v>
      </c>
      <c r="Q40" s="141">
        <v>0</v>
      </c>
      <c r="R40" s="327"/>
      <c r="S40" s="142">
        <v>0</v>
      </c>
      <c r="T40" s="328"/>
      <c r="U40" s="47">
        <f>SUM(G40:T40)*F40</f>
        <v>37.5</v>
      </c>
      <c r="V40" s="48">
        <f>SUM(G40:T40)*E40</f>
        <v>6</v>
      </c>
      <c r="W40" s="145">
        <f>SUM(G40:T40)</f>
        <v>1</v>
      </c>
      <c r="X40" s="146"/>
      <c r="Y40" s="145">
        <f>$W40*6</f>
        <v>6</v>
      </c>
      <c r="Z40" s="146"/>
      <c r="AA40" s="146"/>
      <c r="AB40" s="146"/>
      <c r="AC40" s="146"/>
      <c r="AD40" s="146"/>
      <c r="AE40" s="42"/>
      <c r="AF40" s="471"/>
      <c r="AG40" s="471"/>
      <c r="AH40" s="471"/>
      <c r="AI40" s="471"/>
      <c r="AJ40" s="471"/>
      <c r="AK40" s="471"/>
      <c r="AL40" s="471"/>
      <c r="AM40" s="471"/>
      <c r="AN40" s="471"/>
      <c r="AO40" s="471"/>
      <c r="AP40" s="471"/>
      <c r="AQ40" s="471"/>
      <c r="AR40" s="471"/>
      <c r="AS40" s="471"/>
      <c r="AT40" s="471"/>
      <c r="AU40" s="471"/>
      <c r="AV40" s="471"/>
      <c r="AW40" s="471"/>
      <c r="AX40" s="121"/>
      <c r="AY40" t="s" s="148">
        <f>IF(AF40="","",$W40*AF40)</f>
      </c>
      <c r="AZ40" t="s" s="148">
        <f>IF(AG40="","",$W40*AG40)</f>
      </c>
      <c r="BA40" t="s" s="148">
        <f>IF(AH40="","",$W40*AH40)</f>
      </c>
      <c r="BB40" t="s" s="148">
        <f>IF(AI40="","",$W40*AI40)</f>
      </c>
      <c r="BC40" t="s" s="148">
        <f>IF(AJ40="","",$W40*AJ40)</f>
      </c>
      <c r="BD40" t="s" s="148">
        <f>IF(AK40="","",$W40*AK40)</f>
      </c>
      <c r="BE40" t="s" s="148">
        <f>IF(AL40="","",$W40*AL40)</f>
      </c>
      <c r="BF40" t="s" s="148">
        <f>IF(AM40="","",$W40*AM40)</f>
      </c>
      <c r="BG40" t="s" s="148">
        <f>IF(AN40="","",$W40*AN40)</f>
      </c>
      <c r="BH40" t="s" s="148">
        <f>IF(AO40="","",$W40*AO40)</f>
      </c>
      <c r="BI40" t="s" s="148">
        <f>IF(AP40="","",$W40*AP40)</f>
      </c>
      <c r="BJ40" t="s" s="148">
        <f>IF(AQ40="","",$W40*AQ40)</f>
      </c>
      <c r="BK40" t="s" s="148">
        <f>IF(AR40="","",$W40*AR40)</f>
      </c>
      <c r="BL40" t="s" s="148">
        <f>IF(AS40="","",$W40*AS40)</f>
      </c>
      <c r="BM40" t="s" s="148">
        <f>IF(AT40="","",$W40*AT40)</f>
      </c>
      <c r="BN40" t="s" s="148">
        <f>IF(AU40="","",$W40*AU40)</f>
      </c>
      <c r="BO40" t="s" s="148">
        <f>IF(AV40="","",$W40*AV40)</f>
      </c>
      <c r="BP40" t="s" s="148">
        <f>IF(AW40="","",$W40*AW40)</f>
      </c>
    </row>
    <row r="41" ht="15.75" customHeight="1">
      <c r="A41" t="s" s="470">
        <v>547</v>
      </c>
      <c r="B41" t="s" s="128">
        <v>67</v>
      </c>
      <c r="C41" s="472"/>
      <c r="D41" t="s" s="128">
        <v>116</v>
      </c>
      <c r="E41" s="129">
        <v>4</v>
      </c>
      <c r="F41" s="330">
        <v>255</v>
      </c>
      <c r="G41" s="131">
        <v>0</v>
      </c>
      <c r="H41" s="132">
        <v>0</v>
      </c>
      <c r="I41" s="133">
        <v>0</v>
      </c>
      <c r="J41" s="134">
        <v>0</v>
      </c>
      <c r="K41" s="135">
        <v>0</v>
      </c>
      <c r="L41" s="136">
        <v>0</v>
      </c>
      <c r="M41" s="137">
        <v>0</v>
      </c>
      <c r="N41" s="138">
        <v>0</v>
      </c>
      <c r="O41" s="408">
        <v>0</v>
      </c>
      <c r="P41" s="140">
        <v>0</v>
      </c>
      <c r="Q41" s="141">
        <v>0</v>
      </c>
      <c r="R41" s="469"/>
      <c r="S41" s="142">
        <v>0</v>
      </c>
      <c r="T41" s="135"/>
      <c r="U41" s="47">
        <f>SUM(G41:T41)*F41</f>
        <v>0</v>
      </c>
      <c r="V41" s="48">
        <f>SUM(G41:T41)*E41</f>
        <v>0</v>
      </c>
      <c r="W41" s="145">
        <f>SUM(G41:T41)</f>
        <v>0</v>
      </c>
      <c r="X41" s="146"/>
      <c r="Y41" s="146"/>
      <c r="Z41" s="146"/>
      <c r="AA41" s="146"/>
      <c r="AB41" s="145">
        <f>$W41*4</f>
        <v>0</v>
      </c>
      <c r="AC41" s="146"/>
      <c r="AD41" s="146"/>
      <c r="AE41" s="42"/>
      <c r="AF41" s="471"/>
      <c r="AG41" s="471"/>
      <c r="AH41" s="471"/>
      <c r="AI41" s="471"/>
      <c r="AJ41" s="471"/>
      <c r="AK41" s="471"/>
      <c r="AL41" s="471"/>
      <c r="AM41" s="471"/>
      <c r="AN41" s="471"/>
      <c r="AO41" s="471"/>
      <c r="AP41" s="471"/>
      <c r="AQ41" s="471"/>
      <c r="AR41" s="471"/>
      <c r="AS41" s="471"/>
      <c r="AT41" s="471"/>
      <c r="AU41" s="471"/>
      <c r="AV41" s="471"/>
      <c r="AW41" s="471"/>
      <c r="AX41" s="121"/>
      <c r="AY41" t="s" s="148">
        <f>IF(AF41="","",$W41*AF41)</f>
      </c>
      <c r="AZ41" t="s" s="148">
        <f>IF(AG41="","",$W41*AG41)</f>
      </c>
      <c r="BA41" t="s" s="148">
        <f>IF(AH41="","",$W41*AH41)</f>
      </c>
      <c r="BB41" t="s" s="148">
        <f>IF(AI41="","",$W41*AI41)</f>
      </c>
      <c r="BC41" t="s" s="148">
        <f>IF(AJ41="","",$W41*AJ41)</f>
      </c>
      <c r="BD41" t="s" s="148">
        <f>IF(AK41="","",$W41*AK41)</f>
      </c>
      <c r="BE41" t="s" s="148">
        <f>IF(AL41="","",$W41*AL41)</f>
      </c>
      <c r="BF41" t="s" s="148">
        <f>IF(AM41="","",$W41*AM41)</f>
      </c>
      <c r="BG41" t="s" s="148">
        <f>IF(AN41="","",$W41*AN41)</f>
      </c>
      <c r="BH41" t="s" s="148">
        <f>IF(AO41="","",$W41*AO41)</f>
      </c>
      <c r="BI41" t="s" s="148">
        <f>IF(AP41="","",$W41*AP41)</f>
      </c>
      <c r="BJ41" t="s" s="148">
        <f>IF(AQ41="","",$W41*AQ41)</f>
      </c>
      <c r="BK41" t="s" s="148">
        <f>IF(AR41="","",$W41*AR41)</f>
      </c>
      <c r="BL41" t="s" s="148">
        <f>IF(AS41="","",$W41*AS41)</f>
      </c>
      <c r="BM41" t="s" s="148">
        <f>IF(AT41="","",$W41*AT41)</f>
      </c>
      <c r="BN41" t="s" s="148">
        <f>IF(AU41="","",$W41*AU41)</f>
      </c>
      <c r="BO41" t="s" s="148">
        <f>IF(AV41="","",$W41*AV41)</f>
      </c>
      <c r="BP41" t="s" s="148">
        <f>IF(AW41="","",$W41*AW41)</f>
      </c>
    </row>
    <row r="42" ht="17.25" customHeight="1">
      <c r="A42" t="s" s="470">
        <v>548</v>
      </c>
      <c r="B42" t="s" s="128">
        <v>67</v>
      </c>
      <c r="C42" s="472"/>
      <c r="D42" t="s" s="128">
        <v>123</v>
      </c>
      <c r="E42" s="129">
        <v>5</v>
      </c>
      <c r="F42" s="330">
        <v>400</v>
      </c>
      <c r="G42" s="131">
        <v>0</v>
      </c>
      <c r="H42" s="132">
        <v>0</v>
      </c>
      <c r="I42" s="133">
        <v>0</v>
      </c>
      <c r="J42" s="134">
        <v>0</v>
      </c>
      <c r="K42" s="135">
        <v>0</v>
      </c>
      <c r="L42" s="136">
        <v>0</v>
      </c>
      <c r="M42" s="137">
        <v>0</v>
      </c>
      <c r="N42" s="138">
        <v>0</v>
      </c>
      <c r="O42" s="408">
        <v>0</v>
      </c>
      <c r="P42" s="140">
        <v>0</v>
      </c>
      <c r="Q42" s="141">
        <v>0</v>
      </c>
      <c r="R42" s="469"/>
      <c r="S42" s="142">
        <v>0</v>
      </c>
      <c r="T42" s="135"/>
      <c r="U42" s="47">
        <f>SUM(G42:T42)*F42</f>
        <v>0</v>
      </c>
      <c r="V42" s="48">
        <f>SUM(G42:T42)*E42</f>
        <v>0</v>
      </c>
      <c r="W42" s="145">
        <f>SUM(G42:T42)</f>
        <v>0</v>
      </c>
      <c r="X42" s="146"/>
      <c r="Y42" s="146"/>
      <c r="Z42" s="146"/>
      <c r="AA42" s="146"/>
      <c r="AB42" s="145">
        <f>$W42*2</f>
        <v>0</v>
      </c>
      <c r="AC42" s="145">
        <f>$W42*3</f>
        <v>0</v>
      </c>
      <c r="AD42" s="146"/>
      <c r="AE42" s="42"/>
      <c r="AF42" s="146"/>
      <c r="AG42" s="146"/>
      <c r="AH42" s="146"/>
      <c r="AI42" s="146"/>
      <c r="AJ42" s="146"/>
      <c r="AK42" s="147">
        <v>3</v>
      </c>
      <c r="AL42" s="147">
        <v>1</v>
      </c>
      <c r="AM42" s="147">
        <v>1</v>
      </c>
      <c r="AN42" s="146"/>
      <c r="AO42" s="147">
        <v>1</v>
      </c>
      <c r="AP42" s="146"/>
      <c r="AQ42" s="146"/>
      <c r="AR42" s="146"/>
      <c r="AS42" s="146"/>
      <c r="AT42" s="146"/>
      <c r="AU42" s="146"/>
      <c r="AV42" s="146"/>
      <c r="AW42" s="147">
        <v>20</v>
      </c>
      <c r="AX42" s="121"/>
      <c r="AY42" t="s" s="148">
        <f>IF(AF42="","",$W42*AF42)</f>
      </c>
      <c r="AZ42" t="s" s="148">
        <f>IF(AG42="","",$W42*AG42)</f>
      </c>
      <c r="BA42" t="s" s="148">
        <f>IF(AH42="","",$W42*AH42)</f>
      </c>
      <c r="BB42" t="s" s="148">
        <f>IF(AI42="","",$W42*AI42)</f>
      </c>
      <c r="BC42" t="s" s="148">
        <f>IF(AJ42="","",$W42*AJ42)</f>
      </c>
      <c r="BD42" s="147">
        <f>IF(AK42="","",$W42*AK42)</f>
        <v>0</v>
      </c>
      <c r="BE42" s="147">
        <f>IF(AL42="","",$W42*AL42)</f>
        <v>0</v>
      </c>
      <c r="BF42" s="147">
        <f>IF(AM42="","",$W42*AM42)</f>
        <v>0</v>
      </c>
      <c r="BG42" t="s" s="148">
        <f>IF(AN42="","",$W42*AN42)</f>
      </c>
      <c r="BH42" s="147">
        <f>IF(AO42="","",$W42*AO42)</f>
        <v>0</v>
      </c>
      <c r="BI42" t="s" s="148">
        <f>IF(AP42="","",$W42*AP42)</f>
      </c>
      <c r="BJ42" t="s" s="148">
        <f>IF(AQ42="","",$W42*AQ42)</f>
      </c>
      <c r="BK42" t="s" s="148">
        <f>IF(AR42="","",$W42*AR42)</f>
      </c>
      <c r="BL42" t="s" s="148">
        <f>IF(AS42="","",$W42*AS42)</f>
      </c>
      <c r="BM42" t="s" s="148">
        <f>IF(AT42="","",$W42*AT42)</f>
      </c>
      <c r="BN42" t="s" s="148">
        <f>IF(AU42="","",$W42*AU42)</f>
      </c>
      <c r="BO42" t="s" s="148">
        <f>IF(AV42="","",$W42*AV42)</f>
      </c>
      <c r="BP42" s="147">
        <f>IF(AW42="","",$W42*AW42)</f>
        <v>0</v>
      </c>
    </row>
    <row r="43" ht="17.25" customHeight="1">
      <c r="A43" t="s" s="470">
        <v>549</v>
      </c>
      <c r="B43" t="s" s="128">
        <v>67</v>
      </c>
      <c r="C43" t="s" s="434">
        <v>111</v>
      </c>
      <c r="D43" t="s" s="128">
        <v>123</v>
      </c>
      <c r="E43" s="129">
        <v>5</v>
      </c>
      <c r="F43" s="330">
        <v>200</v>
      </c>
      <c r="G43" s="131">
        <v>0</v>
      </c>
      <c r="H43" s="132">
        <v>0</v>
      </c>
      <c r="I43" s="133">
        <v>0</v>
      </c>
      <c r="J43" s="134">
        <v>0</v>
      </c>
      <c r="K43" s="135">
        <v>0</v>
      </c>
      <c r="L43" s="136">
        <v>0</v>
      </c>
      <c r="M43" s="137">
        <v>0</v>
      </c>
      <c r="N43" s="138">
        <v>0</v>
      </c>
      <c r="O43" s="408">
        <v>0</v>
      </c>
      <c r="P43" s="140">
        <v>0</v>
      </c>
      <c r="Q43" s="141">
        <v>0</v>
      </c>
      <c r="R43" s="327"/>
      <c r="S43" s="142">
        <v>0</v>
      </c>
      <c r="T43" s="328"/>
      <c r="U43" s="47">
        <f>SUM(G43:T43)*F43</f>
        <v>0</v>
      </c>
      <c r="V43" s="48">
        <f>SUM(G43:T43)*E43</f>
        <v>0</v>
      </c>
      <c r="W43" s="145">
        <f>SUM(G43:T43)</f>
        <v>0</v>
      </c>
      <c r="X43" s="146"/>
      <c r="Y43" s="146"/>
      <c r="Z43" s="146"/>
      <c r="AA43" s="146"/>
      <c r="AB43" s="145">
        <f>$W43*2</f>
        <v>0</v>
      </c>
      <c r="AC43" s="145">
        <f>$W43*3</f>
        <v>0</v>
      </c>
      <c r="AD43" s="146"/>
      <c r="AE43" s="42"/>
      <c r="AF43" s="146"/>
      <c r="AG43" s="146"/>
      <c r="AH43" s="146"/>
      <c r="AI43" s="146"/>
      <c r="AJ43" s="146"/>
      <c r="AK43" s="147">
        <v>3</v>
      </c>
      <c r="AL43" s="147">
        <v>1</v>
      </c>
      <c r="AM43" s="147">
        <v>1</v>
      </c>
      <c r="AN43" s="146"/>
      <c r="AO43" s="147">
        <v>1</v>
      </c>
      <c r="AP43" s="146"/>
      <c r="AQ43" s="146"/>
      <c r="AR43" s="146"/>
      <c r="AS43" s="146"/>
      <c r="AT43" s="146"/>
      <c r="AU43" s="146"/>
      <c r="AV43" s="146"/>
      <c r="AW43" s="147">
        <v>20</v>
      </c>
      <c r="AX43" s="121"/>
      <c r="AY43" t="s" s="148">
        <f>IF(AF43="","",$W43*AF43)</f>
      </c>
      <c r="AZ43" t="s" s="148">
        <f>IF(AG43="","",$W43*AG43)</f>
      </c>
      <c r="BA43" t="s" s="148">
        <f>IF(AH43="","",$W43*AH43)</f>
      </c>
      <c r="BB43" t="s" s="148">
        <f>IF(AI43="","",$W43*AI43)</f>
      </c>
      <c r="BC43" t="s" s="148">
        <f>IF(AJ43="","",$W43*AJ43)</f>
      </c>
      <c r="BD43" s="147">
        <f>IF(AK43="","",$W43*AK43)</f>
        <v>0</v>
      </c>
      <c r="BE43" s="147">
        <f>IF(AL43="","",$W43*AL43)</f>
        <v>0</v>
      </c>
      <c r="BF43" s="147">
        <f>IF(AM43="","",$W43*AM43)</f>
        <v>0</v>
      </c>
      <c r="BG43" t="s" s="148">
        <f>IF(AN43="","",$W43*AN43)</f>
      </c>
      <c r="BH43" s="147">
        <f>IF(AO43="","",$W43*AO43)</f>
        <v>0</v>
      </c>
      <c r="BI43" t="s" s="148">
        <f>IF(AP43="","",$W43*AP43)</f>
      </c>
      <c r="BJ43" t="s" s="148">
        <f>IF(AQ43="","",$W43*AQ43)</f>
      </c>
      <c r="BK43" t="s" s="148">
        <f>IF(AR43="","",$W43*AR43)</f>
      </c>
      <c r="BL43" t="s" s="148">
        <f>IF(AS43="","",$W43*AS43)</f>
      </c>
      <c r="BM43" t="s" s="148">
        <f>IF(AT43="","",$W43*AT43)</f>
      </c>
      <c r="BN43" t="s" s="148">
        <f>IF(AU43="","",$W43*AU43)</f>
      </c>
      <c r="BO43" t="s" s="148">
        <f>IF(AV43="","",$W43*AV43)</f>
      </c>
      <c r="BP43" s="147">
        <f>IF(AW43="","",$W43*AW43)</f>
        <v>0</v>
      </c>
    </row>
    <row r="44" ht="18" customHeight="1">
      <c r="A44" t="s" s="470">
        <v>550</v>
      </c>
      <c r="B44" t="s" s="128">
        <v>67</v>
      </c>
      <c r="C44" s="472"/>
      <c r="D44" t="s" s="128">
        <v>183</v>
      </c>
      <c r="E44" s="129">
        <v>4</v>
      </c>
      <c r="F44" s="330">
        <v>400</v>
      </c>
      <c r="G44" s="131">
        <v>0</v>
      </c>
      <c r="H44" s="132">
        <v>0</v>
      </c>
      <c r="I44" s="133">
        <v>0</v>
      </c>
      <c r="J44" s="134">
        <v>0</v>
      </c>
      <c r="K44" s="135">
        <v>0</v>
      </c>
      <c r="L44" s="136">
        <v>0</v>
      </c>
      <c r="M44" s="137">
        <v>0</v>
      </c>
      <c r="N44" s="138">
        <v>0</v>
      </c>
      <c r="O44" s="408">
        <v>0</v>
      </c>
      <c r="P44" s="140">
        <v>0</v>
      </c>
      <c r="Q44" s="141">
        <v>0</v>
      </c>
      <c r="R44" s="469"/>
      <c r="S44" s="142">
        <v>0</v>
      </c>
      <c r="T44" s="135"/>
      <c r="U44" s="47">
        <f>SUM(G44:T44)*F44</f>
        <v>0</v>
      </c>
      <c r="V44" s="48">
        <f>SUM(G44:T44)*E44</f>
        <v>0</v>
      </c>
      <c r="W44" s="145">
        <f>SUM(G44:T44)</f>
        <v>0</v>
      </c>
      <c r="X44" s="146"/>
      <c r="Y44" s="146"/>
      <c r="Z44" s="146"/>
      <c r="AA44" s="146"/>
      <c r="AB44" s="146"/>
      <c r="AC44" s="145">
        <f>$W44*4</f>
        <v>0</v>
      </c>
      <c r="AD44" s="146"/>
      <c r="AE44" s="42"/>
      <c r="AF44" s="146"/>
      <c r="AG44" s="146"/>
      <c r="AH44" s="146"/>
      <c r="AI44" s="146"/>
      <c r="AJ44" s="146"/>
      <c r="AK44" s="146"/>
      <c r="AL44" s="146"/>
      <c r="AM44" s="146"/>
      <c r="AN44" s="146"/>
      <c r="AO44" s="146"/>
      <c r="AP44" s="147">
        <v>2</v>
      </c>
      <c r="AQ44" s="146"/>
      <c r="AR44" s="147">
        <v>2</v>
      </c>
      <c r="AS44" s="146"/>
      <c r="AT44" s="146"/>
      <c r="AU44" s="146"/>
      <c r="AV44" s="146"/>
      <c r="AW44" s="147">
        <v>12</v>
      </c>
      <c r="AX44" s="121"/>
      <c r="AY44" t="s" s="148">
        <f>IF(AF44="","",$W44*AF44)</f>
      </c>
      <c r="AZ44" t="s" s="148">
        <f>IF(AG44="","",$W44*AG44)</f>
      </c>
      <c r="BA44" t="s" s="148">
        <f>IF(AH44="","",$W44*AH44)</f>
      </c>
      <c r="BB44" t="s" s="148">
        <f>IF(AI44="","",$W44*AI44)</f>
      </c>
      <c r="BC44" t="s" s="148">
        <f>IF(AJ44="","",$W44*AJ44)</f>
      </c>
      <c r="BD44" t="s" s="148">
        <f>IF(AK44="","",$W44*AK44)</f>
      </c>
      <c r="BE44" t="s" s="148">
        <f>IF(AL44="","",$W44*AL44)</f>
      </c>
      <c r="BF44" t="s" s="148">
        <f>IF(AM44="","",$W44*AM44)</f>
      </c>
      <c r="BG44" t="s" s="148">
        <f>IF(AN44="","",$W44*AN44)</f>
      </c>
      <c r="BH44" t="s" s="148">
        <f>IF(AO44="","",$W44*AO44)</f>
      </c>
      <c r="BI44" s="147">
        <f>IF(AP44="","",$W44*AP44)</f>
        <v>0</v>
      </c>
      <c r="BJ44" t="s" s="148">
        <f>IF(AQ44="","",$W44*AQ44)</f>
      </c>
      <c r="BK44" s="147">
        <f>IF(AR44="","",$W44*AR44)</f>
        <v>0</v>
      </c>
      <c r="BL44" t="s" s="148">
        <f>IF(AS44="","",$W44*AS44)</f>
      </c>
      <c r="BM44" t="s" s="148">
        <f>IF(AT44="","",$W44*AT44)</f>
      </c>
      <c r="BN44" t="s" s="148">
        <f>IF(AU44="","",$W44*AU44)</f>
      </c>
      <c r="BO44" t="s" s="148">
        <f>IF(AV44="","",$W44*AV44)</f>
      </c>
      <c r="BP44" s="147">
        <f>IF(AW44="","",$W44*AW44)</f>
        <v>0</v>
      </c>
    </row>
    <row r="45" ht="16.5" customHeight="1">
      <c r="A45" t="s" s="470">
        <v>551</v>
      </c>
      <c r="B45" t="s" s="128">
        <v>68</v>
      </c>
      <c r="C45" s="472"/>
      <c r="D45" t="s" s="128">
        <v>270</v>
      </c>
      <c r="E45" s="129">
        <v>1</v>
      </c>
      <c r="F45" s="330">
        <v>215</v>
      </c>
      <c r="G45" s="131">
        <v>0</v>
      </c>
      <c r="H45" s="132">
        <v>0</v>
      </c>
      <c r="I45" s="133">
        <v>0</v>
      </c>
      <c r="J45" s="134">
        <v>0</v>
      </c>
      <c r="K45" s="135">
        <v>0</v>
      </c>
      <c r="L45" s="136">
        <v>0</v>
      </c>
      <c r="M45" s="137">
        <v>0</v>
      </c>
      <c r="N45" s="138">
        <v>0</v>
      </c>
      <c r="O45" s="408">
        <v>0</v>
      </c>
      <c r="P45" s="140">
        <v>0</v>
      </c>
      <c r="Q45" s="141">
        <v>0</v>
      </c>
      <c r="R45" s="469"/>
      <c r="S45" s="142">
        <v>0</v>
      </c>
      <c r="T45" s="135"/>
      <c r="U45" s="47">
        <f>SUM(G45:T45)*F45</f>
        <v>0</v>
      </c>
      <c r="V45" s="48">
        <f>SUM(G45:T45)*E45</f>
        <v>0</v>
      </c>
      <c r="W45" s="145">
        <f>SUM(G45:T45)</f>
        <v>0</v>
      </c>
      <c r="X45" s="146"/>
      <c r="Y45" s="146"/>
      <c r="Z45" s="146"/>
      <c r="AA45" s="146"/>
      <c r="AB45" s="146"/>
      <c r="AC45" s="146"/>
      <c r="AD45" s="145">
        <f>$W45*1</f>
        <v>0</v>
      </c>
      <c r="AE45" s="42"/>
      <c r="AF45" s="146"/>
      <c r="AG45" s="146"/>
      <c r="AH45" s="146"/>
      <c r="AI45" s="146"/>
      <c r="AJ45" s="146"/>
      <c r="AK45" s="146"/>
      <c r="AL45" s="146"/>
      <c r="AM45" s="146"/>
      <c r="AN45" s="146"/>
      <c r="AO45" s="146"/>
      <c r="AP45" s="146"/>
      <c r="AQ45" s="146"/>
      <c r="AR45" s="146"/>
      <c r="AS45" s="146"/>
      <c r="AT45" s="146"/>
      <c r="AU45" s="146"/>
      <c r="AV45" s="146"/>
      <c r="AW45" s="147">
        <v>5</v>
      </c>
      <c r="AX45" s="121"/>
      <c r="AY45" t="s" s="148">
        <f>IF(AF45="","",$W45*AF45)</f>
      </c>
      <c r="AZ45" t="s" s="148">
        <f>IF(AG45="","",$W45*AG45)</f>
      </c>
      <c r="BA45" t="s" s="148">
        <f>IF(AH45="","",$W45*AH45)</f>
      </c>
      <c r="BB45" t="s" s="148">
        <f>IF(AI45="","",$W45*AI45)</f>
      </c>
      <c r="BC45" t="s" s="148">
        <f>IF(AJ45="","",$W45*AJ45)</f>
      </c>
      <c r="BD45" t="s" s="148">
        <f>IF(AK45="","",$W45*AK45)</f>
      </c>
      <c r="BE45" t="s" s="148">
        <f>IF(AL45="","",$W45*AL45)</f>
      </c>
      <c r="BF45" t="s" s="148">
        <f>IF(AM45="","",$W45*AM45)</f>
      </c>
      <c r="BG45" t="s" s="148">
        <f>IF(AN45="","",$W45*AN45)</f>
      </c>
      <c r="BH45" t="s" s="148">
        <f>IF(AO45="","",$W45*AO45)</f>
      </c>
      <c r="BI45" t="s" s="148">
        <f>IF(AP45="","",$W45*AP45)</f>
      </c>
      <c r="BJ45" t="s" s="148">
        <f>IF(AQ45="","",$W45*AQ45)</f>
      </c>
      <c r="BK45" t="s" s="148">
        <f>IF(AR45="","",$W45*AR45)</f>
      </c>
      <c r="BL45" t="s" s="148">
        <f>IF(AS45="","",$W45*AS45)</f>
      </c>
      <c r="BM45" t="s" s="148">
        <f>IF(AT45="","",$W45*AT45)</f>
      </c>
      <c r="BN45" t="s" s="148">
        <f>IF(AU45="","",$W45*AU45)</f>
      </c>
      <c r="BO45" t="s" s="148">
        <f>IF(AV45="","",$W45*AV45)</f>
      </c>
      <c r="BP45" s="147">
        <f>IF(AW45="","",$W45*AW45)</f>
        <v>0</v>
      </c>
    </row>
    <row r="46" ht="17.25" customHeight="1">
      <c r="A46" t="s" s="470">
        <v>552</v>
      </c>
      <c r="B46" t="s" s="128">
        <v>68</v>
      </c>
      <c r="C46" s="472"/>
      <c r="D46" t="s" s="128">
        <v>270</v>
      </c>
      <c r="E46" s="129">
        <v>1</v>
      </c>
      <c r="F46" s="330">
        <v>265</v>
      </c>
      <c r="G46" s="131">
        <v>0</v>
      </c>
      <c r="H46" s="132">
        <v>0</v>
      </c>
      <c r="I46" s="133">
        <v>0</v>
      </c>
      <c r="J46" s="134">
        <v>0</v>
      </c>
      <c r="K46" s="135">
        <v>0</v>
      </c>
      <c r="L46" s="136">
        <v>0</v>
      </c>
      <c r="M46" s="137">
        <v>0</v>
      </c>
      <c r="N46" s="138">
        <v>0</v>
      </c>
      <c r="O46" s="408">
        <v>0</v>
      </c>
      <c r="P46" s="140">
        <v>0</v>
      </c>
      <c r="Q46" s="141">
        <v>0</v>
      </c>
      <c r="R46" s="469"/>
      <c r="S46" s="142">
        <v>0</v>
      </c>
      <c r="T46" s="135"/>
      <c r="U46" s="47">
        <f>SUM(G46:T46)*F46</f>
        <v>0</v>
      </c>
      <c r="V46" s="48">
        <f>SUM(G46:T46)*E46</f>
        <v>0</v>
      </c>
      <c r="W46" s="145">
        <f>SUM(G46:T46)</f>
        <v>0</v>
      </c>
      <c r="X46" s="146"/>
      <c r="Y46" s="146"/>
      <c r="Z46" s="146"/>
      <c r="AA46" s="146"/>
      <c r="AB46" s="146"/>
      <c r="AC46" s="146"/>
      <c r="AD46" s="145">
        <f>$W46*1</f>
        <v>0</v>
      </c>
      <c r="AE46" s="42"/>
      <c r="AF46" s="146"/>
      <c r="AG46" s="146"/>
      <c r="AH46" s="146"/>
      <c r="AI46" s="146"/>
      <c r="AJ46" s="146"/>
      <c r="AK46" s="146"/>
      <c r="AL46" s="146"/>
      <c r="AM46" s="146"/>
      <c r="AN46" s="146"/>
      <c r="AO46" s="146"/>
      <c r="AP46" s="146"/>
      <c r="AQ46" s="146"/>
      <c r="AR46" s="146"/>
      <c r="AS46" s="146"/>
      <c r="AT46" s="146"/>
      <c r="AU46" s="146"/>
      <c r="AV46" s="146"/>
      <c r="AW46" s="147">
        <v>6</v>
      </c>
      <c r="AX46" s="121"/>
      <c r="AY46" t="s" s="148">
        <f>IF(AF46="","",$W46*AF46)</f>
      </c>
      <c r="AZ46" t="s" s="148">
        <f>IF(AG46="","",$W46*AG46)</f>
      </c>
      <c r="BA46" t="s" s="148">
        <f>IF(AH46="","",$W46*AH46)</f>
      </c>
      <c r="BB46" t="s" s="148">
        <f>IF(AI46="","",$W46*AI46)</f>
      </c>
      <c r="BC46" t="s" s="148">
        <f>IF(AJ46="","",$W46*AJ46)</f>
      </c>
      <c r="BD46" t="s" s="148">
        <f>IF(AK46="","",$W46*AK46)</f>
      </c>
      <c r="BE46" t="s" s="148">
        <f>IF(AL46="","",$W46*AL46)</f>
      </c>
      <c r="BF46" t="s" s="148">
        <f>IF(AM46="","",$W46*AM46)</f>
      </c>
      <c r="BG46" t="s" s="148">
        <f>IF(AN46="","",$W46*AN46)</f>
      </c>
      <c r="BH46" t="s" s="148">
        <f>IF(AO46="","",$W46*AO46)</f>
      </c>
      <c r="BI46" t="s" s="148">
        <f>IF(AP46="","",$W46*AP46)</f>
      </c>
      <c r="BJ46" t="s" s="148">
        <f>IF(AQ46="","",$W46*AQ46)</f>
      </c>
      <c r="BK46" t="s" s="148">
        <f>IF(AR46="","",$W46*AR46)</f>
      </c>
      <c r="BL46" t="s" s="148">
        <f>IF(AS46="","",$W46*AS46)</f>
      </c>
      <c r="BM46" t="s" s="148">
        <f>IF(AT46="","",$W46*AT46)</f>
      </c>
      <c r="BN46" t="s" s="148">
        <f>IF(AU46="","",$W46*AU46)</f>
      </c>
      <c r="BO46" t="s" s="148">
        <f>IF(AV46="","",$W46*AV46)</f>
      </c>
      <c r="BP46" s="147">
        <f>IF(AW46="","",$W46*AW46)</f>
        <v>0</v>
      </c>
    </row>
    <row r="47" ht="17.25" customHeight="1">
      <c r="A47" t="s" s="470">
        <v>553</v>
      </c>
      <c r="B47" t="s" s="128">
        <v>68</v>
      </c>
      <c r="C47" s="472"/>
      <c r="D47" t="s" s="128">
        <v>270</v>
      </c>
      <c r="E47" s="129">
        <v>1</v>
      </c>
      <c r="F47" s="330">
        <v>165</v>
      </c>
      <c r="G47" s="131">
        <v>0</v>
      </c>
      <c r="H47" s="132">
        <v>0</v>
      </c>
      <c r="I47" s="133">
        <v>0</v>
      </c>
      <c r="J47" s="134">
        <v>0</v>
      </c>
      <c r="K47" s="135">
        <v>0</v>
      </c>
      <c r="L47" s="136">
        <v>0</v>
      </c>
      <c r="M47" s="137">
        <v>0</v>
      </c>
      <c r="N47" s="138">
        <v>0</v>
      </c>
      <c r="O47" s="408">
        <v>0</v>
      </c>
      <c r="P47" s="140">
        <v>0</v>
      </c>
      <c r="Q47" s="141">
        <v>0</v>
      </c>
      <c r="R47" s="469"/>
      <c r="S47" s="142">
        <v>0</v>
      </c>
      <c r="T47" s="135"/>
      <c r="U47" s="47">
        <f>SUM(G47:T47)*F47</f>
        <v>0</v>
      </c>
      <c r="V47" s="48">
        <f>SUM(G47:T47)*E47</f>
        <v>0</v>
      </c>
      <c r="W47" s="145">
        <f>SUM(G47:T47)</f>
        <v>0</v>
      </c>
      <c r="X47" s="146"/>
      <c r="Y47" s="146"/>
      <c r="Z47" s="146"/>
      <c r="AA47" s="146"/>
      <c r="AB47" s="146"/>
      <c r="AC47" s="146"/>
      <c r="AD47" s="145">
        <f>$W47*1</f>
        <v>0</v>
      </c>
      <c r="AE47" s="42"/>
      <c r="AF47" s="146"/>
      <c r="AG47" s="146"/>
      <c r="AH47" s="146"/>
      <c r="AI47" s="146"/>
      <c r="AJ47" s="146"/>
      <c r="AK47" s="146"/>
      <c r="AL47" s="146"/>
      <c r="AM47" s="146"/>
      <c r="AN47" s="146"/>
      <c r="AO47" s="146"/>
      <c r="AP47" s="146"/>
      <c r="AQ47" s="146"/>
      <c r="AR47" s="146"/>
      <c r="AS47" s="146"/>
      <c r="AT47" s="146"/>
      <c r="AU47" s="146"/>
      <c r="AV47" s="146"/>
      <c r="AW47" s="147">
        <v>5</v>
      </c>
      <c r="AX47" s="121"/>
      <c r="AY47" t="s" s="148">
        <f>IF(AF47="","",$W47*AF47)</f>
      </c>
      <c r="AZ47" t="s" s="148">
        <f>IF(AG47="","",$W47*AG47)</f>
      </c>
      <c r="BA47" t="s" s="148">
        <f>IF(AH47="","",$W47*AH47)</f>
      </c>
      <c r="BB47" t="s" s="148">
        <f>IF(AI47="","",$W47*AI47)</f>
      </c>
      <c r="BC47" t="s" s="148">
        <f>IF(AJ47="","",$W47*AJ47)</f>
      </c>
      <c r="BD47" t="s" s="148">
        <f>IF(AK47="","",$W47*AK47)</f>
      </c>
      <c r="BE47" t="s" s="148">
        <f>IF(AL47="","",$W47*AL47)</f>
      </c>
      <c r="BF47" t="s" s="148">
        <f>IF(AM47="","",$W47*AM47)</f>
      </c>
      <c r="BG47" t="s" s="148">
        <f>IF(AN47="","",$W47*AN47)</f>
      </c>
      <c r="BH47" t="s" s="148">
        <f>IF(AO47="","",$W47*AO47)</f>
      </c>
      <c r="BI47" t="s" s="148">
        <f>IF(AP47="","",$W47*AP47)</f>
      </c>
      <c r="BJ47" t="s" s="148">
        <f>IF(AQ47="","",$W47*AQ47)</f>
      </c>
      <c r="BK47" t="s" s="148">
        <f>IF(AR47="","",$W47*AR47)</f>
      </c>
      <c r="BL47" t="s" s="148">
        <f>IF(AS47="","",$W47*AS47)</f>
      </c>
      <c r="BM47" t="s" s="148">
        <f>IF(AT47="","",$W47*AT47)</f>
      </c>
      <c r="BN47" t="s" s="148">
        <f>IF(AU47="","",$W47*AU47)</f>
      </c>
      <c r="BO47" t="s" s="148">
        <f>IF(AV47="","",$W47*AV47)</f>
      </c>
      <c r="BP47" s="147">
        <f>IF(AW47="","",$W47*AW47)</f>
        <v>0</v>
      </c>
    </row>
    <row r="48" ht="17.25" customHeight="1">
      <c r="A48" t="s" s="470">
        <v>554</v>
      </c>
      <c r="B48" t="s" s="128">
        <v>68</v>
      </c>
      <c r="C48" s="472"/>
      <c r="D48" t="s" s="128">
        <v>270</v>
      </c>
      <c r="E48" s="129">
        <v>1</v>
      </c>
      <c r="F48" s="330">
        <v>265</v>
      </c>
      <c r="G48" s="131">
        <v>0</v>
      </c>
      <c r="H48" s="132">
        <v>0</v>
      </c>
      <c r="I48" s="133">
        <v>0</v>
      </c>
      <c r="J48" s="134">
        <v>0</v>
      </c>
      <c r="K48" s="135">
        <v>0</v>
      </c>
      <c r="L48" s="136">
        <v>0</v>
      </c>
      <c r="M48" s="137">
        <v>0</v>
      </c>
      <c r="N48" s="138">
        <v>0</v>
      </c>
      <c r="O48" s="408">
        <v>0</v>
      </c>
      <c r="P48" s="140">
        <v>0</v>
      </c>
      <c r="Q48" s="141">
        <v>0</v>
      </c>
      <c r="R48" s="469"/>
      <c r="S48" s="142">
        <v>0</v>
      </c>
      <c r="T48" s="135"/>
      <c r="U48" s="47">
        <f>SUM(G48:T48)*F48</f>
        <v>0</v>
      </c>
      <c r="V48" s="48">
        <f>SUM(G48:T48)*E48</f>
        <v>0</v>
      </c>
      <c r="W48" s="145">
        <f>SUM(G48:T48)</f>
        <v>0</v>
      </c>
      <c r="X48" s="146"/>
      <c r="Y48" s="146"/>
      <c r="Z48" s="146"/>
      <c r="AA48" s="146"/>
      <c r="AB48" s="146"/>
      <c r="AC48" s="146"/>
      <c r="AD48" s="145">
        <f>$W48*1</f>
        <v>0</v>
      </c>
      <c r="AE48" s="42"/>
      <c r="AF48" s="146"/>
      <c r="AG48" s="146"/>
      <c r="AH48" s="146"/>
      <c r="AI48" s="146"/>
      <c r="AJ48" s="146"/>
      <c r="AK48" s="146"/>
      <c r="AL48" s="146"/>
      <c r="AM48" s="146"/>
      <c r="AN48" s="146"/>
      <c r="AO48" s="146"/>
      <c r="AP48" s="146"/>
      <c r="AQ48" s="146"/>
      <c r="AR48" s="146"/>
      <c r="AS48" s="146"/>
      <c r="AT48" s="146"/>
      <c r="AU48" s="146"/>
      <c r="AV48" s="146"/>
      <c r="AW48" s="147">
        <v>6</v>
      </c>
      <c r="AX48" s="121"/>
      <c r="AY48" t="s" s="148">
        <f>IF(AF48="","",$W48*AF48)</f>
      </c>
      <c r="AZ48" t="s" s="148">
        <f>IF(AG48="","",$W48*AG48)</f>
      </c>
      <c r="BA48" t="s" s="148">
        <f>IF(AH48="","",$W48*AH48)</f>
      </c>
      <c r="BB48" t="s" s="148">
        <f>IF(AI48="","",$W48*AI48)</f>
      </c>
      <c r="BC48" t="s" s="148">
        <f>IF(AJ48="","",$W48*AJ48)</f>
      </c>
      <c r="BD48" t="s" s="148">
        <f>IF(AK48="","",$W48*AK48)</f>
      </c>
      <c r="BE48" t="s" s="148">
        <f>IF(AL48="","",$W48*AL48)</f>
      </c>
      <c r="BF48" t="s" s="148">
        <f>IF(AM48="","",$W48*AM48)</f>
      </c>
      <c r="BG48" t="s" s="148">
        <f>IF(AN48="","",$W48*AN48)</f>
      </c>
      <c r="BH48" t="s" s="148">
        <f>IF(AO48="","",$W48*AO48)</f>
      </c>
      <c r="BI48" t="s" s="148">
        <f>IF(AP48="","",$W48*AP48)</f>
      </c>
      <c r="BJ48" t="s" s="148">
        <f>IF(AQ48="","",$W48*AQ48)</f>
      </c>
      <c r="BK48" t="s" s="148">
        <f>IF(AR48="","",$W48*AR48)</f>
      </c>
      <c r="BL48" t="s" s="148">
        <f>IF(AS48="","",$W48*AS48)</f>
      </c>
      <c r="BM48" t="s" s="148">
        <f>IF(AT48="","",$W48*AT48)</f>
      </c>
      <c r="BN48" t="s" s="148">
        <f>IF(AU48="","",$W48*AU48)</f>
      </c>
      <c r="BO48" t="s" s="148">
        <f>IF(AV48="","",$W48*AV48)</f>
      </c>
      <c r="BP48" s="147">
        <f>IF(AW48="","",$W48*AW48)</f>
        <v>0</v>
      </c>
    </row>
    <row r="49" ht="16.5" customHeight="1">
      <c r="A49" t="s" s="470">
        <v>555</v>
      </c>
      <c r="B49" t="s" s="128">
        <v>62</v>
      </c>
      <c r="C49" s="472"/>
      <c r="D49" t="s" s="128">
        <v>118</v>
      </c>
      <c r="E49" s="129">
        <v>10</v>
      </c>
      <c r="F49" s="330">
        <v>30</v>
      </c>
      <c r="G49" s="131">
        <v>1</v>
      </c>
      <c r="H49" s="132">
        <v>0</v>
      </c>
      <c r="I49" s="133">
        <v>0</v>
      </c>
      <c r="J49" s="134">
        <v>0</v>
      </c>
      <c r="K49" s="135">
        <v>0</v>
      </c>
      <c r="L49" s="136">
        <v>0</v>
      </c>
      <c r="M49" s="137">
        <v>0</v>
      </c>
      <c r="N49" s="138">
        <v>0</v>
      </c>
      <c r="O49" s="408">
        <v>1</v>
      </c>
      <c r="P49" s="140">
        <v>0</v>
      </c>
      <c r="Q49" s="141">
        <v>0</v>
      </c>
      <c r="R49" s="469"/>
      <c r="S49" s="142">
        <v>0</v>
      </c>
      <c r="T49" s="135"/>
      <c r="U49" s="47">
        <f>SUM(G49:T49)*F49</f>
        <v>60</v>
      </c>
      <c r="V49" s="48">
        <f>SUM(G49:T49)*E49</f>
        <v>20</v>
      </c>
      <c r="W49" s="145">
        <f>SUM(G49:T49)</f>
        <v>2</v>
      </c>
      <c r="X49" s="145">
        <f>$W49*10</f>
        <v>20</v>
      </c>
      <c r="Y49" s="146"/>
      <c r="Z49" s="146"/>
      <c r="AA49" s="146"/>
      <c r="AB49" s="146"/>
      <c r="AC49" s="146"/>
      <c r="AD49" s="146"/>
      <c r="AE49" s="42"/>
      <c r="AF49" s="146"/>
      <c r="AG49" s="146"/>
      <c r="AH49" s="146"/>
      <c r="AI49" s="146"/>
      <c r="AJ49" s="146"/>
      <c r="AK49" s="146"/>
      <c r="AL49" s="146"/>
      <c r="AM49" s="146"/>
      <c r="AN49" s="146"/>
      <c r="AO49" s="146"/>
      <c r="AP49" s="146"/>
      <c r="AQ49" s="146"/>
      <c r="AR49" s="146"/>
      <c r="AS49" s="146"/>
      <c r="AT49" s="146"/>
      <c r="AU49" s="146"/>
      <c r="AV49" s="146"/>
      <c r="AW49" s="147">
        <v>20</v>
      </c>
      <c r="AX49" s="121"/>
      <c r="AY49" t="s" s="148">
        <f>IF(AF49="","",$W49*AF49)</f>
      </c>
      <c r="AZ49" t="s" s="148">
        <f>IF(AG49="","",$W49*AG49)</f>
      </c>
      <c r="BA49" t="s" s="148">
        <f>IF(AH49="","",$W49*AH49)</f>
      </c>
      <c r="BB49" t="s" s="148">
        <f>IF(AI49="","",$W49*AI49)</f>
      </c>
      <c r="BC49" t="s" s="148">
        <f>IF(AJ49="","",$W49*AJ49)</f>
      </c>
      <c r="BD49" t="s" s="148">
        <f>IF(AK49="","",$W49*AK49)</f>
      </c>
      <c r="BE49" t="s" s="148">
        <f>IF(AL49="","",$W49*AL49)</f>
      </c>
      <c r="BF49" t="s" s="148">
        <f>IF(AM49="","",$W49*AM49)</f>
      </c>
      <c r="BG49" t="s" s="148">
        <f>IF(AN49="","",$W49*AN49)</f>
      </c>
      <c r="BH49" t="s" s="148">
        <f>IF(AO49="","",$W49*AO49)</f>
      </c>
      <c r="BI49" t="s" s="148">
        <f>IF(AP49="","",$W49*AP49)</f>
      </c>
      <c r="BJ49" t="s" s="148">
        <f>IF(AQ49="","",$W49*AQ49)</f>
      </c>
      <c r="BK49" t="s" s="148">
        <f>IF(AR49="","",$W49*AR49)</f>
      </c>
      <c r="BL49" t="s" s="148">
        <f>IF(AS49="","",$W49*AS49)</f>
      </c>
      <c r="BM49" t="s" s="148">
        <f>IF(AT49="","",$W49*AT49)</f>
      </c>
      <c r="BN49" t="s" s="148">
        <f>IF(AU49="","",$W49*AU49)</f>
      </c>
      <c r="BO49" t="s" s="148">
        <f>IF(AV49="","",$W49*AV49)</f>
      </c>
      <c r="BP49" s="147">
        <f>IF(AW49="","",$W49*AW49)</f>
        <v>40</v>
      </c>
    </row>
    <row r="50" ht="16.5" customHeight="1">
      <c r="A50" t="s" s="470">
        <v>556</v>
      </c>
      <c r="B50" t="s" s="128">
        <v>68</v>
      </c>
      <c r="C50" s="472"/>
      <c r="D50" t="s" s="128">
        <v>126</v>
      </c>
      <c r="E50" s="129">
        <v>1</v>
      </c>
      <c r="F50" s="330">
        <v>250</v>
      </c>
      <c r="G50" s="131">
        <v>0</v>
      </c>
      <c r="H50" s="132">
        <v>0</v>
      </c>
      <c r="I50" s="133">
        <v>0</v>
      </c>
      <c r="J50" s="134">
        <v>0</v>
      </c>
      <c r="K50" s="135">
        <v>0</v>
      </c>
      <c r="L50" s="136">
        <v>0</v>
      </c>
      <c r="M50" s="137">
        <v>0</v>
      </c>
      <c r="N50" s="138">
        <v>0</v>
      </c>
      <c r="O50" s="408">
        <v>0</v>
      </c>
      <c r="P50" s="140">
        <v>0</v>
      </c>
      <c r="Q50" s="141">
        <v>0</v>
      </c>
      <c r="R50" s="469"/>
      <c r="S50" s="142">
        <v>0</v>
      </c>
      <c r="T50" s="135"/>
      <c r="U50" s="47">
        <f>SUM(G50:T50)*F50</f>
        <v>0</v>
      </c>
      <c r="V50" s="48">
        <f>SUM(G50:T50)*E50</f>
        <v>0</v>
      </c>
      <c r="W50" s="145">
        <f>SUM(G50:T50)</f>
        <v>0</v>
      </c>
      <c r="X50" s="146"/>
      <c r="Y50" s="146"/>
      <c r="Z50" s="146"/>
      <c r="AA50" s="146"/>
      <c r="AB50" s="146"/>
      <c r="AC50" s="146"/>
      <c r="AD50" s="145">
        <f>$W50*1</f>
        <v>0</v>
      </c>
      <c r="AE50" s="42"/>
      <c r="AF50" s="146"/>
      <c r="AG50" s="146"/>
      <c r="AH50" s="146"/>
      <c r="AI50" s="146"/>
      <c r="AJ50" s="146"/>
      <c r="AK50" s="146"/>
      <c r="AL50" s="146"/>
      <c r="AM50" s="146"/>
      <c r="AN50" s="146"/>
      <c r="AO50" s="146"/>
      <c r="AP50" s="146"/>
      <c r="AQ50" s="146"/>
      <c r="AR50" s="146"/>
      <c r="AS50" s="146"/>
      <c r="AT50" s="146"/>
      <c r="AU50" s="146"/>
      <c r="AV50" s="146"/>
      <c r="AW50" s="147">
        <v>6</v>
      </c>
      <c r="AX50" s="121"/>
      <c r="AY50" t="s" s="148">
        <f>IF(AF50="","",$W50*AF50)</f>
      </c>
      <c r="AZ50" t="s" s="148">
        <f>IF(AG50="","",$W50*AG50)</f>
      </c>
      <c r="BA50" t="s" s="148">
        <f>IF(AH50="","",$W50*AH50)</f>
      </c>
      <c r="BB50" t="s" s="148">
        <f>IF(AI50="","",$W50*AI50)</f>
      </c>
      <c r="BC50" t="s" s="148">
        <f>IF(AJ50="","",$W50*AJ50)</f>
      </c>
      <c r="BD50" t="s" s="148">
        <f>IF(AK50="","",$W50*AK50)</f>
      </c>
      <c r="BE50" t="s" s="148">
        <f>IF(AL50="","",$W50*AL50)</f>
      </c>
      <c r="BF50" t="s" s="148">
        <f>IF(AM50="","",$W50*AM50)</f>
      </c>
      <c r="BG50" t="s" s="148">
        <f>IF(AN50="","",$W50*AN50)</f>
      </c>
      <c r="BH50" t="s" s="148">
        <f>IF(AO50="","",$W50*AO50)</f>
      </c>
      <c r="BI50" t="s" s="148">
        <f>IF(AP50="","",$W50*AP50)</f>
      </c>
      <c r="BJ50" t="s" s="148">
        <f>IF(AQ50="","",$W50*AQ50)</f>
      </c>
      <c r="BK50" t="s" s="148">
        <f>IF(AR50="","",$W50*AR50)</f>
      </c>
      <c r="BL50" t="s" s="148">
        <f>IF(AS50="","",$W50*AS50)</f>
      </c>
      <c r="BM50" t="s" s="148">
        <f>IF(AT50="","",$W50*AT50)</f>
      </c>
      <c r="BN50" t="s" s="148">
        <f>IF(AU50="","",$W50*AU50)</f>
      </c>
      <c r="BO50" t="s" s="148">
        <f>IF(AV50="","",$W50*AV50)</f>
      </c>
      <c r="BP50" s="147">
        <f>IF(AW50="","",$W50*AW50)</f>
        <v>0</v>
      </c>
    </row>
    <row r="51" ht="17.25" customHeight="1">
      <c r="A51" t="s" s="470">
        <v>557</v>
      </c>
      <c r="B51" t="s" s="128">
        <v>68</v>
      </c>
      <c r="C51" s="472"/>
      <c r="D51" t="s" s="128">
        <v>126</v>
      </c>
      <c r="E51" s="129">
        <v>1</v>
      </c>
      <c r="F51" s="330">
        <v>250</v>
      </c>
      <c r="G51" s="131">
        <v>0</v>
      </c>
      <c r="H51" s="132">
        <v>0</v>
      </c>
      <c r="I51" s="133">
        <v>0</v>
      </c>
      <c r="J51" s="134">
        <v>0</v>
      </c>
      <c r="K51" s="135">
        <v>0</v>
      </c>
      <c r="L51" s="136">
        <v>0</v>
      </c>
      <c r="M51" s="137">
        <v>0</v>
      </c>
      <c r="N51" s="138">
        <v>0</v>
      </c>
      <c r="O51" s="408">
        <v>0</v>
      </c>
      <c r="P51" s="140">
        <v>0</v>
      </c>
      <c r="Q51" s="141">
        <v>0</v>
      </c>
      <c r="R51" s="469"/>
      <c r="S51" s="142">
        <v>0</v>
      </c>
      <c r="T51" s="135"/>
      <c r="U51" s="47">
        <f>SUM(G51:T51)*F51</f>
        <v>0</v>
      </c>
      <c r="V51" s="48">
        <f>SUM(G51:T51)*E51</f>
        <v>0</v>
      </c>
      <c r="W51" s="145">
        <f>SUM(G51:T51)</f>
        <v>0</v>
      </c>
      <c r="X51" s="146"/>
      <c r="Y51" s="146"/>
      <c r="Z51" s="146"/>
      <c r="AA51" s="146"/>
      <c r="AB51" s="146"/>
      <c r="AC51" s="146"/>
      <c r="AD51" s="145">
        <f>$W51*1</f>
        <v>0</v>
      </c>
      <c r="AE51" s="42"/>
      <c r="AF51" s="146"/>
      <c r="AG51" s="146"/>
      <c r="AH51" s="146"/>
      <c r="AI51" s="146"/>
      <c r="AJ51" s="146"/>
      <c r="AK51" s="146"/>
      <c r="AL51" s="146"/>
      <c r="AM51" s="146"/>
      <c r="AN51" s="146"/>
      <c r="AO51" s="146"/>
      <c r="AP51" s="146"/>
      <c r="AQ51" s="146"/>
      <c r="AR51" s="146"/>
      <c r="AS51" s="146"/>
      <c r="AT51" s="146"/>
      <c r="AU51" s="146"/>
      <c r="AV51" s="146"/>
      <c r="AW51" s="147">
        <v>7</v>
      </c>
      <c r="AX51" s="121"/>
      <c r="AY51" t="s" s="148">
        <f>IF(AF51="","",$W51*AF51)</f>
      </c>
      <c r="AZ51" t="s" s="148">
        <f>IF(AG51="","",$W51*AG51)</f>
      </c>
      <c r="BA51" t="s" s="148">
        <f>IF(AH51="","",$W51*AH51)</f>
      </c>
      <c r="BB51" t="s" s="148">
        <f>IF(AI51="","",$W51*AI51)</f>
      </c>
      <c r="BC51" t="s" s="148">
        <f>IF(AJ51="","",$W51*AJ51)</f>
      </c>
      <c r="BD51" t="s" s="148">
        <f>IF(AK51="","",$W51*AK51)</f>
      </c>
      <c r="BE51" t="s" s="148">
        <f>IF(AL51="","",$W51*AL51)</f>
      </c>
      <c r="BF51" t="s" s="148">
        <f>IF(AM51="","",$W51*AM51)</f>
      </c>
      <c r="BG51" t="s" s="148">
        <f>IF(AN51="","",$W51*AN51)</f>
      </c>
      <c r="BH51" t="s" s="148">
        <f>IF(AO51="","",$W51*AO51)</f>
      </c>
      <c r="BI51" t="s" s="148">
        <f>IF(AP51="","",$W51*AP51)</f>
      </c>
      <c r="BJ51" t="s" s="148">
        <f>IF(AQ51="","",$W51*AQ51)</f>
      </c>
      <c r="BK51" t="s" s="148">
        <f>IF(AR51="","",$W51*AR51)</f>
      </c>
      <c r="BL51" t="s" s="148">
        <f>IF(AS51="","",$W51*AS51)</f>
      </c>
      <c r="BM51" t="s" s="148">
        <f>IF(AT51="","",$W51*AT51)</f>
      </c>
      <c r="BN51" t="s" s="148">
        <f>IF(AU51="","",$W51*AU51)</f>
      </c>
      <c r="BO51" t="s" s="148">
        <f>IF(AV51="","",$W51*AV51)</f>
      </c>
      <c r="BP51" s="147">
        <f>IF(AW51="","",$W51*AW51)</f>
        <v>0</v>
      </c>
    </row>
    <row r="52" ht="18" customHeight="1">
      <c r="A52" t="s" s="470">
        <v>558</v>
      </c>
      <c r="B52" t="s" s="128">
        <v>66</v>
      </c>
      <c r="C52" s="472"/>
      <c r="D52" t="s" s="126">
        <v>123</v>
      </c>
      <c r="E52" s="215">
        <v>10</v>
      </c>
      <c r="F52" s="330">
        <v>212.5</v>
      </c>
      <c r="G52" s="131">
        <v>0</v>
      </c>
      <c r="H52" s="132">
        <v>0</v>
      </c>
      <c r="I52" s="133">
        <v>0</v>
      </c>
      <c r="J52" s="134">
        <v>0</v>
      </c>
      <c r="K52" s="135">
        <v>0</v>
      </c>
      <c r="L52" s="136">
        <v>0</v>
      </c>
      <c r="M52" s="137">
        <v>0</v>
      </c>
      <c r="N52" s="138">
        <v>0</v>
      </c>
      <c r="O52" s="408">
        <v>0</v>
      </c>
      <c r="P52" s="217"/>
      <c r="Q52" s="141">
        <v>0</v>
      </c>
      <c r="R52" s="327"/>
      <c r="S52" s="142">
        <v>0</v>
      </c>
      <c r="T52" s="328"/>
      <c r="U52" s="47">
        <f>SUM(G52:T52)*F52</f>
        <v>0</v>
      </c>
      <c r="V52" s="48">
        <f>SUM(G52:T52)*E52</f>
        <v>0</v>
      </c>
      <c r="W52" s="145">
        <f>SUM(G52:T52)</f>
        <v>0</v>
      </c>
      <c r="X52" s="146"/>
      <c r="Y52" s="146"/>
      <c r="Z52" s="146"/>
      <c r="AA52" s="146"/>
      <c r="AB52" s="145">
        <f>$W52*10</f>
        <v>0</v>
      </c>
      <c r="AC52" s="146"/>
      <c r="AD52" s="146"/>
      <c r="AE52" s="42"/>
      <c r="AF52" s="471"/>
      <c r="AG52" s="471"/>
      <c r="AH52" s="471"/>
      <c r="AI52" s="471"/>
      <c r="AJ52" s="471"/>
      <c r="AK52" s="471"/>
      <c r="AL52" s="471"/>
      <c r="AM52" s="471"/>
      <c r="AN52" s="471"/>
      <c r="AO52" s="471"/>
      <c r="AP52" s="471"/>
      <c r="AQ52" s="471"/>
      <c r="AR52" s="471"/>
      <c r="AS52" s="471"/>
      <c r="AT52" s="471"/>
      <c r="AU52" s="471"/>
      <c r="AV52" s="471"/>
      <c r="AW52" s="471"/>
      <c r="AX52" s="121"/>
      <c r="AY52" t="s" s="148">
        <f>IF(AF52="","",$W52*AF52)</f>
      </c>
      <c r="AZ52" t="s" s="148">
        <f>IF(AG52="","",$W52*AG52)</f>
      </c>
      <c r="BA52" t="s" s="148">
        <f>IF(AH52="","",$W52*AH52)</f>
      </c>
      <c r="BB52" t="s" s="148">
        <f>IF(AI52="","",$W52*AI52)</f>
      </c>
      <c r="BC52" t="s" s="148">
        <f>IF(AJ52="","",$W52*AJ52)</f>
      </c>
      <c r="BD52" t="s" s="148">
        <f>IF(AK52="","",$W52*AK52)</f>
      </c>
      <c r="BE52" t="s" s="148">
        <f>IF(AL52="","",$W52*AL52)</f>
      </c>
      <c r="BF52" t="s" s="148">
        <f>IF(AM52="","",$W52*AM52)</f>
      </c>
      <c r="BG52" t="s" s="148">
        <f>IF(AN52="","",$W52*AN52)</f>
      </c>
      <c r="BH52" t="s" s="148">
        <f>IF(AO52="","",$W52*AO52)</f>
      </c>
      <c r="BI52" t="s" s="148">
        <f>IF(AP52="","",$W52*AP52)</f>
      </c>
      <c r="BJ52" t="s" s="148">
        <f>IF(AQ52="","",$W52*AQ52)</f>
      </c>
      <c r="BK52" t="s" s="148">
        <f>IF(AR52="","",$W52*AR52)</f>
      </c>
      <c r="BL52" t="s" s="148">
        <f>IF(AS52="","",$W52*AS52)</f>
      </c>
      <c r="BM52" t="s" s="148">
        <f>IF(AT52="","",$W52*AT52)</f>
      </c>
      <c r="BN52" t="s" s="148">
        <f>IF(AU52="","",$W52*AU52)</f>
      </c>
      <c r="BO52" t="s" s="148">
        <f>IF(AV52="","",$W52*AV52)</f>
      </c>
      <c r="BP52" t="s" s="148">
        <f>IF(AW52="","",$W52*AW52)</f>
      </c>
    </row>
    <row r="53" ht="14.1" customHeight="1">
      <c r="A53" t="s" s="467">
        <v>559</v>
      </c>
      <c r="B53" t="s" s="128">
        <v>560</v>
      </c>
      <c r="C53" s="472"/>
      <c r="D53" t="s" s="128">
        <v>123</v>
      </c>
      <c r="E53" s="129">
        <v>6</v>
      </c>
      <c r="F53" s="330">
        <v>400</v>
      </c>
      <c r="G53" s="131">
        <v>0</v>
      </c>
      <c r="H53" s="132">
        <v>0</v>
      </c>
      <c r="I53" s="133">
        <v>0</v>
      </c>
      <c r="J53" s="134">
        <v>0</v>
      </c>
      <c r="K53" s="135">
        <v>0</v>
      </c>
      <c r="L53" s="136">
        <v>0</v>
      </c>
      <c r="M53" s="137">
        <v>0</v>
      </c>
      <c r="N53" s="138">
        <v>0</v>
      </c>
      <c r="O53" s="408">
        <v>0</v>
      </c>
      <c r="P53" s="140">
        <v>0</v>
      </c>
      <c r="Q53" s="141">
        <v>0</v>
      </c>
      <c r="R53" s="469"/>
      <c r="S53" s="142">
        <v>0</v>
      </c>
      <c r="T53" s="135"/>
      <c r="U53" s="47">
        <f>SUM(G53:T53)*F53</f>
        <v>0</v>
      </c>
      <c r="V53" s="48">
        <f>SUM(G53:T53)*E53</f>
        <v>0</v>
      </c>
      <c r="W53" s="145">
        <f>SUM(G53:T53)</f>
        <v>0</v>
      </c>
      <c r="X53" s="146"/>
      <c r="Y53" s="146"/>
      <c r="Z53" s="146"/>
      <c r="AA53" s="146"/>
      <c r="AB53" s="145">
        <f>W53*4</f>
        <v>0</v>
      </c>
      <c r="AC53" s="145">
        <f>W53*2</f>
        <v>0</v>
      </c>
      <c r="AD53" s="146"/>
      <c r="AE53" s="42"/>
      <c r="AF53" s="146"/>
      <c r="AG53" s="146"/>
      <c r="AH53" s="146"/>
      <c r="AI53" s="146"/>
      <c r="AJ53" s="147">
        <v>3</v>
      </c>
      <c r="AK53" s="147">
        <v>2</v>
      </c>
      <c r="AL53" s="147">
        <v>1</v>
      </c>
      <c r="AM53" s="146"/>
      <c r="AN53" s="146"/>
      <c r="AO53" s="146"/>
      <c r="AP53" s="146"/>
      <c r="AQ53" s="146"/>
      <c r="AR53" s="146"/>
      <c r="AS53" s="146"/>
      <c r="AT53" s="146"/>
      <c r="AU53" s="146"/>
      <c r="AV53" s="146"/>
      <c r="AW53" s="147">
        <v>18</v>
      </c>
      <c r="AX53" s="121"/>
      <c r="AY53" t="s" s="148">
        <f>IF(AF53="","",$W53*AF53)</f>
      </c>
      <c r="AZ53" t="s" s="148">
        <f>IF(AG53="","",$W53*AG53)</f>
      </c>
      <c r="BA53" t="s" s="148">
        <f>IF(AH53="","",$W53*AH53)</f>
      </c>
      <c r="BB53" t="s" s="148">
        <f>IF(AI53="","",$W53*AI53)</f>
      </c>
      <c r="BC53" s="147">
        <f>IF(AJ53="","",$W53*AJ53)</f>
        <v>0</v>
      </c>
      <c r="BD53" s="147">
        <f>IF(AK53="","",$W53*AK53)</f>
        <v>0</v>
      </c>
      <c r="BE53" s="147">
        <f>IF(AL53="","",$W53*AL53)</f>
        <v>0</v>
      </c>
      <c r="BF53" t="s" s="148">
        <f>IF(AM53="","",$W53*AM53)</f>
      </c>
      <c r="BG53" t="s" s="148">
        <f>IF(AN53="","",$W53*AN53)</f>
      </c>
      <c r="BH53" t="s" s="148">
        <f>IF(AO53="","",$W53*AO53)</f>
      </c>
      <c r="BI53" t="s" s="148">
        <f>IF(AP53="","",$W53*AP53)</f>
      </c>
      <c r="BJ53" t="s" s="148">
        <f>IF(AQ53="","",$W53*AQ53)</f>
      </c>
      <c r="BK53" t="s" s="148">
        <f>IF(AR53="","",$W53*AR53)</f>
      </c>
      <c r="BL53" t="s" s="148">
        <f>IF(AS53="","",$W53*AS53)</f>
      </c>
      <c r="BM53" t="s" s="148">
        <f>IF(AT53="","",$W53*AT53)</f>
      </c>
      <c r="BN53" t="s" s="148">
        <f>IF(AU53="","",$W53*AU53)</f>
      </c>
      <c r="BO53" t="s" s="148">
        <f>IF(AV53="","",$W53*AV53)</f>
      </c>
      <c r="BP53" s="147">
        <f>IF(AW53="","",$W53*AW53)</f>
        <v>0</v>
      </c>
    </row>
    <row r="54" ht="14.1" customHeight="1">
      <c r="A54" t="s" s="467">
        <v>561</v>
      </c>
      <c r="B54" t="s" s="128">
        <v>65</v>
      </c>
      <c r="C54" s="472"/>
      <c r="D54" t="s" s="128">
        <v>118</v>
      </c>
      <c r="E54" s="129">
        <v>6</v>
      </c>
      <c r="F54" s="330">
        <v>67.5</v>
      </c>
      <c r="G54" s="131">
        <v>0</v>
      </c>
      <c r="H54" s="132">
        <v>0</v>
      </c>
      <c r="I54" s="133">
        <v>0</v>
      </c>
      <c r="J54" s="134">
        <v>0</v>
      </c>
      <c r="K54" s="135">
        <v>0</v>
      </c>
      <c r="L54" s="136">
        <v>0</v>
      </c>
      <c r="M54" s="137">
        <v>0</v>
      </c>
      <c r="N54" s="138">
        <v>0</v>
      </c>
      <c r="O54" s="408">
        <v>0</v>
      </c>
      <c r="P54" s="140">
        <v>0</v>
      </c>
      <c r="Q54" s="141">
        <v>0</v>
      </c>
      <c r="R54" s="469"/>
      <c r="S54" s="142">
        <v>0</v>
      </c>
      <c r="T54" s="135"/>
      <c r="U54" s="47">
        <f>SUM(G54:T54)*F54</f>
        <v>0</v>
      </c>
      <c r="V54" s="48">
        <f>SUM(G54:T54)*E54</f>
        <v>0</v>
      </c>
      <c r="W54" s="145">
        <f>SUM(G54:T54)</f>
        <v>0</v>
      </c>
      <c r="X54" s="146"/>
      <c r="Y54" s="146"/>
      <c r="Z54" s="146"/>
      <c r="AA54" s="145">
        <f>W54*6</f>
        <v>0</v>
      </c>
      <c r="AB54" s="146"/>
      <c r="AC54" s="146"/>
      <c r="AD54" s="146"/>
      <c r="AE54" s="42"/>
      <c r="AF54" s="146"/>
      <c r="AG54" s="146"/>
      <c r="AH54" s="146"/>
      <c r="AI54" s="146"/>
      <c r="AJ54" s="146"/>
      <c r="AK54" s="146"/>
      <c r="AL54" s="146"/>
      <c r="AM54" s="146"/>
      <c r="AN54" s="146"/>
      <c r="AO54" s="146"/>
      <c r="AP54" s="146"/>
      <c r="AQ54" s="146"/>
      <c r="AR54" s="146"/>
      <c r="AS54" s="146"/>
      <c r="AT54" s="146"/>
      <c r="AU54" s="146"/>
      <c r="AV54" s="146"/>
      <c r="AW54" s="147">
        <v>12</v>
      </c>
      <c r="AX54" s="121"/>
      <c r="AY54" t="s" s="148">
        <f>IF(AF54="","",$W54*AF54)</f>
      </c>
      <c r="AZ54" t="s" s="148">
        <f>IF(AG54="","",$W54*AG54)</f>
      </c>
      <c r="BA54" t="s" s="148">
        <f>IF(AH54="","",$W54*AH54)</f>
      </c>
      <c r="BB54" t="s" s="148">
        <f>IF(AI54="","",$W54*AI54)</f>
      </c>
      <c r="BC54" t="s" s="148">
        <f>IF(AJ54="","",$W54*AJ54)</f>
      </c>
      <c r="BD54" t="s" s="148">
        <f>IF(AK54="","",$W54*AK54)</f>
      </c>
      <c r="BE54" t="s" s="148">
        <f>IF(AL54="","",$W54*AL54)</f>
      </c>
      <c r="BF54" t="s" s="148">
        <f>IF(AM54="","",$W54*AM54)</f>
      </c>
      <c r="BG54" t="s" s="148">
        <f>IF(AN54="","",$W54*AN54)</f>
      </c>
      <c r="BH54" t="s" s="148">
        <f>IF(AO54="","",$W54*AO54)</f>
      </c>
      <c r="BI54" t="s" s="148">
        <f>IF(AP54="","",$W54*AP54)</f>
      </c>
      <c r="BJ54" t="s" s="148">
        <f>IF(AQ54="","",$W54*AQ54)</f>
      </c>
      <c r="BK54" t="s" s="148">
        <f>IF(AR54="","",$W54*AR54)</f>
      </c>
      <c r="BL54" t="s" s="148">
        <f>IF(AS54="","",$W54*AS54)</f>
      </c>
      <c r="BM54" t="s" s="148">
        <f>IF(AT54="","",$W54*AT54)</f>
      </c>
      <c r="BN54" t="s" s="148">
        <f>IF(AU54="","",$W54*AU54)</f>
      </c>
      <c r="BO54" t="s" s="148">
        <f>IF(AV54="","",$W54*AV54)</f>
      </c>
      <c r="BP54" s="147">
        <f>IF(AW54="","",$W54*AW54)</f>
        <v>0</v>
      </c>
    </row>
    <row r="55" ht="14.1" customHeight="1">
      <c r="A55" t="s" s="467">
        <v>562</v>
      </c>
      <c r="B55" t="s" s="128">
        <v>502</v>
      </c>
      <c r="C55" s="472"/>
      <c r="D55" t="s" s="128">
        <v>118</v>
      </c>
      <c r="E55" s="129">
        <v>10</v>
      </c>
      <c r="F55" s="330">
        <v>142.5</v>
      </c>
      <c r="G55" s="131">
        <v>0</v>
      </c>
      <c r="H55" s="132">
        <v>0</v>
      </c>
      <c r="I55" s="133">
        <v>0</v>
      </c>
      <c r="J55" s="134">
        <v>0</v>
      </c>
      <c r="K55" s="135">
        <v>0</v>
      </c>
      <c r="L55" s="136">
        <v>0</v>
      </c>
      <c r="M55" s="137">
        <v>0</v>
      </c>
      <c r="N55" s="138">
        <v>0</v>
      </c>
      <c r="O55" s="408">
        <v>0</v>
      </c>
      <c r="P55" s="140">
        <v>0</v>
      </c>
      <c r="Q55" s="141">
        <v>0</v>
      </c>
      <c r="R55" s="469"/>
      <c r="S55" s="142">
        <v>0</v>
      </c>
      <c r="T55" s="135"/>
      <c r="U55" s="47">
        <f>SUM(G55:T55)*F55</f>
        <v>0</v>
      </c>
      <c r="V55" s="48">
        <f>SUM(G55:T55)*E55</f>
        <v>0</v>
      </c>
      <c r="W55" s="145">
        <f>SUM(G55:T55)</f>
        <v>0</v>
      </c>
      <c r="X55" s="146"/>
      <c r="Y55" s="146"/>
      <c r="Z55" s="145">
        <f>W55*2</f>
        <v>0</v>
      </c>
      <c r="AA55" s="145">
        <f>W55*4</f>
        <v>0</v>
      </c>
      <c r="AB55" s="145">
        <f>W55*4</f>
        <v>0</v>
      </c>
      <c r="AC55" s="146"/>
      <c r="AD55" s="146"/>
      <c r="AE55" s="42"/>
      <c r="AF55" s="146"/>
      <c r="AG55" s="146"/>
      <c r="AH55" s="146"/>
      <c r="AI55" s="146"/>
      <c r="AJ55" s="146"/>
      <c r="AK55" s="146"/>
      <c r="AL55" s="146"/>
      <c r="AM55" s="146"/>
      <c r="AN55" s="146"/>
      <c r="AO55" s="146"/>
      <c r="AP55" s="146"/>
      <c r="AQ55" s="146"/>
      <c r="AR55" s="146"/>
      <c r="AS55" s="146"/>
      <c r="AT55" s="146"/>
      <c r="AU55" s="146"/>
      <c r="AV55" s="146"/>
      <c r="AW55" s="147">
        <v>40</v>
      </c>
      <c r="AX55" s="121"/>
      <c r="AY55" t="s" s="148">
        <f>IF(AF55="","",$W55*AF55)</f>
      </c>
      <c r="AZ55" t="s" s="148">
        <f>IF(AG55="","",$W55*AG55)</f>
      </c>
      <c r="BA55" t="s" s="148">
        <f>IF(AH55="","",$W55*AH55)</f>
      </c>
      <c r="BB55" t="s" s="148">
        <f>IF(AI55="","",$W55*AI55)</f>
      </c>
      <c r="BC55" t="s" s="148">
        <f>IF(AJ55="","",$W55*AJ55)</f>
      </c>
      <c r="BD55" t="s" s="148">
        <f>IF(AK55="","",$W55*AK55)</f>
      </c>
      <c r="BE55" t="s" s="148">
        <f>IF(AL55="","",$W55*AL55)</f>
      </c>
      <c r="BF55" t="s" s="148">
        <f>IF(AM55="","",$W55*AM55)</f>
      </c>
      <c r="BG55" t="s" s="148">
        <f>IF(AN55="","",$W55*AN55)</f>
      </c>
      <c r="BH55" t="s" s="148">
        <f>IF(AO55="","",$W55*AO55)</f>
      </c>
      <c r="BI55" t="s" s="148">
        <f>IF(AP55="","",$W55*AP55)</f>
      </c>
      <c r="BJ55" t="s" s="148">
        <f>IF(AQ55="","",$W55*AQ55)</f>
      </c>
      <c r="BK55" t="s" s="148">
        <f>IF(AR55="","",$W55*AR55)</f>
      </c>
      <c r="BL55" t="s" s="148">
        <f>IF(AS55="","",$W55*AS55)</f>
      </c>
      <c r="BM55" t="s" s="148">
        <f>IF(AT55="","",$W55*AT55)</f>
      </c>
      <c r="BN55" t="s" s="148">
        <f>IF(AU55="","",$W55*AU55)</f>
      </c>
      <c r="BO55" t="s" s="148">
        <f>IF(AV55="","",$W55*AV55)</f>
      </c>
      <c r="BP55" s="147">
        <f>IF(AW55="","",$W55*AW55)</f>
        <v>0</v>
      </c>
    </row>
    <row r="56" ht="14.1" customHeight="1">
      <c r="A56" t="s" s="467">
        <v>563</v>
      </c>
      <c r="B56" t="s" s="128">
        <v>66</v>
      </c>
      <c r="C56" s="472"/>
      <c r="D56" t="s" s="128">
        <v>160</v>
      </c>
      <c r="E56" s="129">
        <v>6</v>
      </c>
      <c r="F56" s="330">
        <v>355</v>
      </c>
      <c r="G56" s="131">
        <v>0</v>
      </c>
      <c r="H56" s="132">
        <v>0</v>
      </c>
      <c r="I56" s="133">
        <v>0</v>
      </c>
      <c r="J56" s="134">
        <v>0</v>
      </c>
      <c r="K56" s="135">
        <v>0</v>
      </c>
      <c r="L56" s="136">
        <v>0</v>
      </c>
      <c r="M56" s="137">
        <v>0</v>
      </c>
      <c r="N56" s="138">
        <v>0</v>
      </c>
      <c r="O56" s="408">
        <v>0</v>
      </c>
      <c r="P56" s="140">
        <v>0</v>
      </c>
      <c r="Q56" s="141">
        <v>0</v>
      </c>
      <c r="R56" s="469"/>
      <c r="S56" s="142">
        <v>0</v>
      </c>
      <c r="T56" s="135"/>
      <c r="U56" s="47">
        <f>SUM(G56:T56)*F56</f>
        <v>0</v>
      </c>
      <c r="V56" s="48">
        <f>SUM(G56:T56)*E56</f>
        <v>0</v>
      </c>
      <c r="W56" s="145">
        <f>SUM(G56:T56)</f>
        <v>0</v>
      </c>
      <c r="X56" s="146"/>
      <c r="Y56" s="146"/>
      <c r="Z56" s="146"/>
      <c r="AA56" s="146"/>
      <c r="AB56" s="145">
        <f>W56*6</f>
        <v>0</v>
      </c>
      <c r="AC56" s="146"/>
      <c r="AD56" s="146"/>
      <c r="AE56" s="42"/>
      <c r="AF56" s="146"/>
      <c r="AG56" s="146"/>
      <c r="AH56" s="146"/>
      <c r="AI56" s="146"/>
      <c r="AJ56" s="146"/>
      <c r="AK56" s="146"/>
      <c r="AL56" s="146"/>
      <c r="AM56" s="146"/>
      <c r="AN56" s="146"/>
      <c r="AO56" s="146"/>
      <c r="AP56" s="146"/>
      <c r="AQ56" s="146"/>
      <c r="AR56" s="146"/>
      <c r="AS56" s="146"/>
      <c r="AT56" s="146"/>
      <c r="AU56" s="146"/>
      <c r="AV56" s="146"/>
      <c r="AW56" s="147">
        <v>24</v>
      </c>
      <c r="AX56" s="121"/>
      <c r="AY56" t="s" s="148">
        <f>IF(AF56="","",$W56*AF56)</f>
      </c>
      <c r="AZ56" t="s" s="148">
        <f>IF(AG56="","",$W56*AG56)</f>
      </c>
      <c r="BA56" t="s" s="148">
        <f>IF(AH56="","",$W56*AH56)</f>
      </c>
      <c r="BB56" t="s" s="148">
        <f>IF(AI56="","",$W56*AI56)</f>
      </c>
      <c r="BC56" t="s" s="148">
        <f>IF(AJ56="","",$W56*AJ56)</f>
      </c>
      <c r="BD56" t="s" s="148">
        <f>IF(AK56="","",$W56*AK56)</f>
      </c>
      <c r="BE56" t="s" s="148">
        <f>IF(AL56="","",$W56*AL56)</f>
      </c>
      <c r="BF56" t="s" s="148">
        <f>IF(AM56="","",$W56*AM56)</f>
      </c>
      <c r="BG56" t="s" s="148">
        <f>IF(AN56="","",$W56*AN56)</f>
      </c>
      <c r="BH56" t="s" s="148">
        <f>IF(AO56="","",$W56*AO56)</f>
      </c>
      <c r="BI56" t="s" s="148">
        <f>IF(AP56="","",$W56*AP56)</f>
      </c>
      <c r="BJ56" t="s" s="148">
        <f>IF(AQ56="","",$W56*AQ56)</f>
      </c>
      <c r="BK56" t="s" s="148">
        <f>IF(AR56="","",$W56*AR56)</f>
      </c>
      <c r="BL56" t="s" s="148">
        <f>IF(AS56="","",$W56*AS56)</f>
      </c>
      <c r="BM56" t="s" s="148">
        <f>IF(AT56="","",$W56*AT56)</f>
      </c>
      <c r="BN56" t="s" s="148">
        <f>IF(AU56="","",$W56*AU56)</f>
      </c>
      <c r="BO56" t="s" s="148">
        <f>IF(AV56="","",$W56*AV56)</f>
      </c>
      <c r="BP56" s="147">
        <f>IF(AW56="","",$W56*AW56)</f>
        <v>0</v>
      </c>
    </row>
    <row r="57" ht="14.1" customHeight="1">
      <c r="A57" t="s" s="467">
        <v>564</v>
      </c>
      <c r="B57" t="s" s="128">
        <v>65</v>
      </c>
      <c r="C57" s="472"/>
      <c r="D57" t="s" s="128">
        <v>123</v>
      </c>
      <c r="E57" s="129">
        <v>6</v>
      </c>
      <c r="F57" s="330">
        <v>185</v>
      </c>
      <c r="G57" s="131">
        <v>0</v>
      </c>
      <c r="H57" s="132">
        <v>0</v>
      </c>
      <c r="I57" s="133">
        <v>0</v>
      </c>
      <c r="J57" s="134">
        <v>1</v>
      </c>
      <c r="K57" s="135">
        <v>0</v>
      </c>
      <c r="L57" s="136">
        <v>0</v>
      </c>
      <c r="M57" s="137">
        <v>0</v>
      </c>
      <c r="N57" s="138">
        <v>0</v>
      </c>
      <c r="O57" s="408">
        <v>0</v>
      </c>
      <c r="P57" s="140">
        <v>0</v>
      </c>
      <c r="Q57" s="141">
        <v>0</v>
      </c>
      <c r="R57" s="469"/>
      <c r="S57" s="142">
        <v>0</v>
      </c>
      <c r="T57" s="135"/>
      <c r="U57" s="47">
        <f>SUM(G57:T57)*F57</f>
        <v>185</v>
      </c>
      <c r="V57" s="48">
        <f>SUM(G57:T57)*E57</f>
        <v>6</v>
      </c>
      <c r="W57" s="145">
        <f>SUM(G57:T57)</f>
        <v>1</v>
      </c>
      <c r="X57" s="146"/>
      <c r="Y57" s="146"/>
      <c r="Z57" s="146"/>
      <c r="AA57" s="145">
        <f>W57*6</f>
        <v>6</v>
      </c>
      <c r="AB57" s="146"/>
      <c r="AC57" s="146"/>
      <c r="AD57" s="146"/>
      <c r="AE57" s="42"/>
      <c r="AF57" s="146"/>
      <c r="AG57" s="146"/>
      <c r="AH57" s="146"/>
      <c r="AI57" s="146"/>
      <c r="AJ57" s="146"/>
      <c r="AK57" s="147">
        <v>3</v>
      </c>
      <c r="AL57" s="147">
        <v>3</v>
      </c>
      <c r="AM57" s="146"/>
      <c r="AN57" s="146"/>
      <c r="AO57" s="146"/>
      <c r="AP57" s="146"/>
      <c r="AQ57" s="146"/>
      <c r="AR57" s="146"/>
      <c r="AS57" s="146"/>
      <c r="AT57" s="146"/>
      <c r="AU57" s="146"/>
      <c r="AV57" s="146"/>
      <c r="AW57" s="147">
        <v>24</v>
      </c>
      <c r="AX57" s="121"/>
      <c r="AY57" t="s" s="148">
        <f>IF(AF57="","",$W57*AF57)</f>
      </c>
      <c r="AZ57" t="s" s="148">
        <f>IF(AG57="","",$W57*AG57)</f>
      </c>
      <c r="BA57" t="s" s="148">
        <f>IF(AH57="","",$W57*AH57)</f>
      </c>
      <c r="BB57" t="s" s="148">
        <f>IF(AI57="","",$W57*AI57)</f>
      </c>
      <c r="BC57" t="s" s="148">
        <f>IF(AJ57="","",$W57*AJ57)</f>
      </c>
      <c r="BD57" s="147">
        <f>IF(AK57="","",$W57*AK57)</f>
        <v>3</v>
      </c>
      <c r="BE57" s="147">
        <f>IF(AL57="","",$W57*AL57)</f>
        <v>3</v>
      </c>
      <c r="BF57" t="s" s="148">
        <f>IF(AM57="","",$W57*AM57)</f>
      </c>
      <c r="BG57" t="s" s="148">
        <f>IF(AN57="","",$W57*AN57)</f>
      </c>
      <c r="BH57" t="s" s="148">
        <f>IF(AO57="","",$W57*AO57)</f>
      </c>
      <c r="BI57" t="s" s="148">
        <f>IF(AP57="","",$W57*AP57)</f>
      </c>
      <c r="BJ57" t="s" s="148">
        <f>IF(AQ57="","",$W57*AQ57)</f>
      </c>
      <c r="BK57" t="s" s="148">
        <f>IF(AR57="","",$W57*AR57)</f>
      </c>
      <c r="BL57" t="s" s="148">
        <f>IF(AS57="","",$W57*AS57)</f>
      </c>
      <c r="BM57" t="s" s="148">
        <f>IF(AT57="","",$W57*AT57)</f>
      </c>
      <c r="BN57" t="s" s="148">
        <f>IF(AU57="","",$W57*AU57)</f>
      </c>
      <c r="BO57" t="s" s="148">
        <f>IF(AV57="","",$W57*AV57)</f>
      </c>
      <c r="BP57" s="147">
        <f>IF(AW57="","",$W57*AW57)</f>
        <v>24</v>
      </c>
    </row>
    <row r="58" ht="14.1" customHeight="1">
      <c r="A58" t="s" s="467">
        <v>565</v>
      </c>
      <c r="B58" t="s" s="128">
        <v>65</v>
      </c>
      <c r="C58" t="s" s="434">
        <v>111</v>
      </c>
      <c r="D58" t="s" s="128">
        <v>123</v>
      </c>
      <c r="E58" s="129">
        <v>6</v>
      </c>
      <c r="F58" s="330">
        <v>135</v>
      </c>
      <c r="G58" s="131">
        <v>0</v>
      </c>
      <c r="H58" s="132">
        <v>0</v>
      </c>
      <c r="I58" s="133">
        <v>0</v>
      </c>
      <c r="J58" s="134">
        <v>0</v>
      </c>
      <c r="K58" s="135">
        <v>0</v>
      </c>
      <c r="L58" s="136">
        <v>0</v>
      </c>
      <c r="M58" s="137">
        <v>0</v>
      </c>
      <c r="N58" s="138">
        <v>0</v>
      </c>
      <c r="O58" s="408">
        <v>0</v>
      </c>
      <c r="P58" s="140">
        <v>0</v>
      </c>
      <c r="Q58" s="141">
        <v>0</v>
      </c>
      <c r="R58" s="327"/>
      <c r="S58" s="142">
        <v>0</v>
      </c>
      <c r="T58" s="328"/>
      <c r="U58" s="47">
        <f>SUM(G58:T58)*F58</f>
        <v>0</v>
      </c>
      <c r="V58" s="48">
        <f>SUM(G58:T58)*E58</f>
        <v>0</v>
      </c>
      <c r="W58" s="145">
        <f>SUM(G58:T58)</f>
        <v>0</v>
      </c>
      <c r="X58" s="146"/>
      <c r="Y58" s="146"/>
      <c r="Z58" s="146"/>
      <c r="AA58" s="145">
        <f>W58*6</f>
        <v>0</v>
      </c>
      <c r="AB58" s="146"/>
      <c r="AC58" s="146"/>
      <c r="AD58" s="146"/>
      <c r="AE58" s="42"/>
      <c r="AF58" s="146"/>
      <c r="AG58" s="146"/>
      <c r="AH58" s="146"/>
      <c r="AI58" s="146"/>
      <c r="AJ58" s="146"/>
      <c r="AK58" s="147">
        <v>3</v>
      </c>
      <c r="AL58" s="147">
        <v>3</v>
      </c>
      <c r="AM58" s="146"/>
      <c r="AN58" s="146"/>
      <c r="AO58" s="146"/>
      <c r="AP58" s="146"/>
      <c r="AQ58" s="146"/>
      <c r="AR58" s="146"/>
      <c r="AS58" s="146"/>
      <c r="AT58" s="146"/>
      <c r="AU58" s="146"/>
      <c r="AV58" s="146"/>
      <c r="AW58" s="147">
        <v>24</v>
      </c>
      <c r="AX58" s="121"/>
      <c r="AY58" t="s" s="148">
        <f>IF(AF58="","",$W58*AF58)</f>
      </c>
      <c r="AZ58" t="s" s="148">
        <f>IF(AG58="","",$W58*AG58)</f>
      </c>
      <c r="BA58" t="s" s="148">
        <f>IF(AH58="","",$W58*AH58)</f>
      </c>
      <c r="BB58" t="s" s="148">
        <f>IF(AI58="","",$W58*AI58)</f>
      </c>
      <c r="BC58" t="s" s="148">
        <f>IF(AJ58="","",$W58*AJ58)</f>
      </c>
      <c r="BD58" s="147">
        <f>IF(AK58="","",$W58*AK58)</f>
        <v>0</v>
      </c>
      <c r="BE58" s="147">
        <f>IF(AL58="","",$W58*AL58)</f>
        <v>0</v>
      </c>
      <c r="BF58" t="s" s="148">
        <f>IF(AM58="","",$W58*AM58)</f>
      </c>
      <c r="BG58" t="s" s="148">
        <f>IF(AN58="","",$W58*AN58)</f>
      </c>
      <c r="BH58" t="s" s="148">
        <f>IF(AO58="","",$W58*AO58)</f>
      </c>
      <c r="BI58" t="s" s="148">
        <f>IF(AP58="","",$W58*AP58)</f>
      </c>
      <c r="BJ58" t="s" s="148">
        <f>IF(AQ58="","",$W58*AQ58)</f>
      </c>
      <c r="BK58" t="s" s="148">
        <f>IF(AR58="","",$W58*AR58)</f>
      </c>
      <c r="BL58" t="s" s="148">
        <f>IF(AS58="","",$W58*AS58)</f>
      </c>
      <c r="BM58" t="s" s="148">
        <f>IF(AT58="","",$W58*AT58)</f>
      </c>
      <c r="BN58" t="s" s="148">
        <f>IF(AU58="","",$W58*AU58)</f>
      </c>
      <c r="BO58" t="s" s="148">
        <f>IF(AV58="","",$W58*AV58)</f>
      </c>
      <c r="BP58" s="147">
        <f>IF(AW58="","",$W58*AW58)</f>
        <v>0</v>
      </c>
    </row>
    <row r="59" ht="14.1" customHeight="1">
      <c r="A59" t="s" s="467">
        <v>566</v>
      </c>
      <c r="B59" t="s" s="128">
        <v>65</v>
      </c>
      <c r="C59" s="472"/>
      <c r="D59" t="s" s="128">
        <v>123</v>
      </c>
      <c r="E59" s="129">
        <v>6</v>
      </c>
      <c r="F59" s="330">
        <v>290</v>
      </c>
      <c r="G59" s="131">
        <v>0</v>
      </c>
      <c r="H59" s="132">
        <v>0</v>
      </c>
      <c r="I59" s="133">
        <v>0</v>
      </c>
      <c r="J59" s="134">
        <v>0</v>
      </c>
      <c r="K59" s="135">
        <v>0</v>
      </c>
      <c r="L59" s="136">
        <v>0</v>
      </c>
      <c r="M59" s="137">
        <v>0</v>
      </c>
      <c r="N59" s="138">
        <v>0</v>
      </c>
      <c r="O59" s="408">
        <v>0</v>
      </c>
      <c r="P59" s="140">
        <v>0</v>
      </c>
      <c r="Q59" s="141">
        <v>0</v>
      </c>
      <c r="R59" s="469"/>
      <c r="S59" s="142">
        <v>0</v>
      </c>
      <c r="T59" s="135"/>
      <c r="U59" s="47">
        <f>SUM(G59:T59)*F59</f>
        <v>0</v>
      </c>
      <c r="V59" s="48">
        <f>SUM(G59:T59)*E59</f>
        <v>0</v>
      </c>
      <c r="W59" s="145">
        <f>SUM(G59:T59)</f>
        <v>0</v>
      </c>
      <c r="X59" s="146"/>
      <c r="Y59" s="146"/>
      <c r="Z59" s="146"/>
      <c r="AA59" s="145">
        <f>W59*6</f>
        <v>0</v>
      </c>
      <c r="AB59" s="146"/>
      <c r="AC59" s="146"/>
      <c r="AD59" s="146"/>
      <c r="AE59" s="42"/>
      <c r="AF59" s="146"/>
      <c r="AG59" s="146"/>
      <c r="AH59" s="146"/>
      <c r="AI59" s="146"/>
      <c r="AJ59" s="146"/>
      <c r="AK59" s="147">
        <v>2</v>
      </c>
      <c r="AL59" s="146"/>
      <c r="AM59" s="147">
        <v>4</v>
      </c>
      <c r="AN59" s="146"/>
      <c r="AO59" s="146"/>
      <c r="AP59" s="146"/>
      <c r="AQ59" s="146"/>
      <c r="AR59" s="146"/>
      <c r="AS59" s="146"/>
      <c r="AT59" s="146"/>
      <c r="AU59" s="146"/>
      <c r="AV59" s="146"/>
      <c r="AW59" s="147">
        <v>6</v>
      </c>
      <c r="AX59" s="121"/>
      <c r="AY59" t="s" s="148">
        <f>IF(AF59="","",$W59*AF59)</f>
      </c>
      <c r="AZ59" t="s" s="148">
        <f>IF(AG59="","",$W59*AG59)</f>
      </c>
      <c r="BA59" t="s" s="148">
        <f>IF(AH59="","",$W59*AH59)</f>
      </c>
      <c r="BB59" t="s" s="148">
        <f>IF(AI59="","",$W59*AI59)</f>
      </c>
      <c r="BC59" t="s" s="148">
        <f>IF(AJ59="","",$W59*AJ59)</f>
      </c>
      <c r="BD59" s="147">
        <f>IF(AK59="","",$W59*AK59)</f>
        <v>0</v>
      </c>
      <c r="BE59" t="s" s="148">
        <f>IF(AL59="","",$W59*AL59)</f>
      </c>
      <c r="BF59" s="147">
        <f>IF(AM59="","",$W59*AM59)</f>
        <v>0</v>
      </c>
      <c r="BG59" t="s" s="148">
        <f>IF(AN59="","",$W59*AN59)</f>
      </c>
      <c r="BH59" t="s" s="148">
        <f>IF(AO59="","",$W59*AO59)</f>
      </c>
      <c r="BI59" t="s" s="148">
        <f>IF(AP59="","",$W59*AP59)</f>
      </c>
      <c r="BJ59" t="s" s="148">
        <f>IF(AQ59="","",$W59*AQ59)</f>
      </c>
      <c r="BK59" t="s" s="148">
        <f>IF(AR59="","",$W59*AR59)</f>
      </c>
      <c r="BL59" t="s" s="148">
        <f>IF(AS59="","",$W59*AS59)</f>
      </c>
      <c r="BM59" t="s" s="148">
        <f>IF(AT59="","",$W59*AT59)</f>
      </c>
      <c r="BN59" t="s" s="148">
        <f>IF(AU59="","",$W59*AU59)</f>
      </c>
      <c r="BO59" t="s" s="148">
        <f>IF(AV59="","",$W59*AV59)</f>
      </c>
      <c r="BP59" s="147">
        <f>IF(AW59="","",$W59*AW59)</f>
        <v>0</v>
      </c>
    </row>
    <row r="60" ht="14.1" customHeight="1">
      <c r="A60" t="s" s="467">
        <v>567</v>
      </c>
      <c r="B60" t="s" s="128">
        <v>65</v>
      </c>
      <c r="C60" t="s" s="434">
        <v>111</v>
      </c>
      <c r="D60" t="s" s="128">
        <v>123</v>
      </c>
      <c r="E60" s="129">
        <v>6</v>
      </c>
      <c r="F60" s="330">
        <v>210</v>
      </c>
      <c r="G60" s="131">
        <v>0</v>
      </c>
      <c r="H60" s="132">
        <v>0</v>
      </c>
      <c r="I60" s="133">
        <v>0</v>
      </c>
      <c r="J60" s="134">
        <v>0</v>
      </c>
      <c r="K60" s="135">
        <v>0</v>
      </c>
      <c r="L60" s="136">
        <v>0</v>
      </c>
      <c r="M60" s="137">
        <v>1</v>
      </c>
      <c r="N60" s="138">
        <v>0</v>
      </c>
      <c r="O60" s="408">
        <v>0</v>
      </c>
      <c r="P60" s="140">
        <v>0</v>
      </c>
      <c r="Q60" s="141">
        <v>0</v>
      </c>
      <c r="R60" s="327"/>
      <c r="S60" s="142">
        <v>0</v>
      </c>
      <c r="T60" s="328"/>
      <c r="U60" s="47">
        <f>SUM(G60:T60)*F60</f>
        <v>210</v>
      </c>
      <c r="V60" s="48">
        <f>SUM(G60:T60)*E60</f>
        <v>6</v>
      </c>
      <c r="W60" s="145">
        <f>SUM(G60:T60)</f>
        <v>1</v>
      </c>
      <c r="X60" s="146"/>
      <c r="Y60" s="146"/>
      <c r="Z60" s="146"/>
      <c r="AA60" s="145">
        <f>W60*6</f>
        <v>6</v>
      </c>
      <c r="AB60" s="146"/>
      <c r="AC60" s="146"/>
      <c r="AD60" s="146"/>
      <c r="AE60" s="42"/>
      <c r="AF60" s="146"/>
      <c r="AG60" s="146"/>
      <c r="AH60" s="146"/>
      <c r="AI60" s="146"/>
      <c r="AJ60" s="146"/>
      <c r="AK60" s="147">
        <v>2</v>
      </c>
      <c r="AL60" s="146"/>
      <c r="AM60" s="147">
        <v>4</v>
      </c>
      <c r="AN60" s="146"/>
      <c r="AO60" s="146"/>
      <c r="AP60" s="146"/>
      <c r="AQ60" s="146"/>
      <c r="AR60" s="146"/>
      <c r="AS60" s="146"/>
      <c r="AT60" s="146"/>
      <c r="AU60" s="146"/>
      <c r="AV60" s="146"/>
      <c r="AW60" s="147">
        <v>6</v>
      </c>
      <c r="AX60" s="121"/>
      <c r="AY60" t="s" s="148">
        <f>IF(AF60="","",$W60*AF60)</f>
      </c>
      <c r="AZ60" t="s" s="148">
        <f>IF(AG60="","",$W60*AG60)</f>
      </c>
      <c r="BA60" t="s" s="148">
        <f>IF(AH60="","",$W60*AH60)</f>
      </c>
      <c r="BB60" t="s" s="148">
        <f>IF(AI60="","",$W60*AI60)</f>
      </c>
      <c r="BC60" t="s" s="148">
        <f>IF(AJ60="","",$W60*AJ60)</f>
      </c>
      <c r="BD60" s="147">
        <f>IF(AK60="","",$W60*AK60)</f>
        <v>2</v>
      </c>
      <c r="BE60" t="s" s="148">
        <f>IF(AL60="","",$W60*AL60)</f>
      </c>
      <c r="BF60" s="147">
        <f>IF(AM60="","",$W60*AM60)</f>
        <v>4</v>
      </c>
      <c r="BG60" t="s" s="148">
        <f>IF(AN60="","",$W60*AN60)</f>
      </c>
      <c r="BH60" t="s" s="148">
        <f>IF(AO60="","",$W60*AO60)</f>
      </c>
      <c r="BI60" t="s" s="148">
        <f>IF(AP60="","",$W60*AP60)</f>
      </c>
      <c r="BJ60" t="s" s="148">
        <f>IF(AQ60="","",$W60*AQ60)</f>
      </c>
      <c r="BK60" t="s" s="148">
        <f>IF(AR60="","",$W60*AR60)</f>
      </c>
      <c r="BL60" t="s" s="148">
        <f>IF(AS60="","",$W60*AS60)</f>
      </c>
      <c r="BM60" t="s" s="148">
        <f>IF(AT60="","",$W60*AT60)</f>
      </c>
      <c r="BN60" t="s" s="148">
        <f>IF(AU60="","",$W60*AU60)</f>
      </c>
      <c r="BO60" t="s" s="148">
        <f>IF(AV60="","",$W60*AV60)</f>
      </c>
      <c r="BP60" s="147">
        <f>IF(AW60="","",$W60*AW60)</f>
        <v>6</v>
      </c>
    </row>
    <row r="61" ht="14.1" customHeight="1">
      <c r="A61" t="s" s="467">
        <v>568</v>
      </c>
      <c r="B61" t="s" s="128">
        <v>560</v>
      </c>
      <c r="C61" s="472"/>
      <c r="D61" t="s" s="128">
        <v>123</v>
      </c>
      <c r="E61" s="129">
        <v>6</v>
      </c>
      <c r="F61" s="330">
        <v>490</v>
      </c>
      <c r="G61" s="131">
        <v>0</v>
      </c>
      <c r="H61" s="132">
        <v>0</v>
      </c>
      <c r="I61" s="133">
        <v>0</v>
      </c>
      <c r="J61" s="134">
        <v>0</v>
      </c>
      <c r="K61" s="135">
        <v>0</v>
      </c>
      <c r="L61" s="136">
        <v>0</v>
      </c>
      <c r="M61" s="137">
        <v>0</v>
      </c>
      <c r="N61" s="138">
        <v>0</v>
      </c>
      <c r="O61" s="408">
        <v>0</v>
      </c>
      <c r="P61" s="140">
        <v>0</v>
      </c>
      <c r="Q61" s="141">
        <v>0</v>
      </c>
      <c r="R61" s="469"/>
      <c r="S61" s="142">
        <v>0</v>
      </c>
      <c r="T61" s="135"/>
      <c r="U61" s="47">
        <f>SUM(G61:T61)*F61</f>
        <v>0</v>
      </c>
      <c r="V61" s="48">
        <f>SUM(G61:T61)*E61</f>
        <v>0</v>
      </c>
      <c r="W61" s="145">
        <f>SUM(G61:T61)</f>
        <v>0</v>
      </c>
      <c r="X61" s="146"/>
      <c r="Y61" s="146"/>
      <c r="Z61" s="146"/>
      <c r="AA61" s="146"/>
      <c r="AB61" s="145">
        <f>W61*3</f>
        <v>0</v>
      </c>
      <c r="AC61" s="145">
        <f>W61*3</f>
        <v>0</v>
      </c>
      <c r="AD61" s="146"/>
      <c r="AE61" s="42"/>
      <c r="AF61" s="146"/>
      <c r="AG61" s="146"/>
      <c r="AH61" s="146"/>
      <c r="AI61" s="146"/>
      <c r="AJ61" s="147">
        <v>4</v>
      </c>
      <c r="AK61" s="146"/>
      <c r="AL61" s="147">
        <v>1</v>
      </c>
      <c r="AM61" s="147">
        <v>1</v>
      </c>
      <c r="AN61" s="146"/>
      <c r="AO61" s="146"/>
      <c r="AP61" s="146"/>
      <c r="AQ61" s="146"/>
      <c r="AR61" s="146"/>
      <c r="AS61" s="146"/>
      <c r="AT61" s="146"/>
      <c r="AU61" s="146"/>
      <c r="AV61" s="146"/>
      <c r="AW61" s="147">
        <v>18</v>
      </c>
      <c r="AX61" s="121"/>
      <c r="AY61" t="s" s="148">
        <f>IF(AF61="","",$W61*AF61)</f>
      </c>
      <c r="AZ61" t="s" s="148">
        <f>IF(AG61="","",$W61*AG61)</f>
      </c>
      <c r="BA61" t="s" s="148">
        <f>IF(AH61="","",$W61*AH61)</f>
      </c>
      <c r="BB61" t="s" s="148">
        <f>IF(AI61="","",$W61*AI61)</f>
      </c>
      <c r="BC61" s="147">
        <f>IF(AJ61="","",$W61*AJ61)</f>
        <v>0</v>
      </c>
      <c r="BD61" t="s" s="148">
        <f>IF(AK61="","",$W61*AK61)</f>
      </c>
      <c r="BE61" s="147">
        <f>IF(AL61="","",$W61*AL61)</f>
        <v>0</v>
      </c>
      <c r="BF61" s="147">
        <f>IF(AM61="","",$W61*AM61)</f>
        <v>0</v>
      </c>
      <c r="BG61" t="s" s="148">
        <f>IF(AN61="","",$W61*AN61)</f>
      </c>
      <c r="BH61" t="s" s="148">
        <f>IF(AO61="","",$W61*AO61)</f>
      </c>
      <c r="BI61" t="s" s="148">
        <f>IF(AP61="","",$W61*AP61)</f>
      </c>
      <c r="BJ61" t="s" s="148">
        <f>IF(AQ61="","",$W61*AQ61)</f>
      </c>
      <c r="BK61" t="s" s="148">
        <f>IF(AR61="","",$W61*AR61)</f>
      </c>
      <c r="BL61" t="s" s="148">
        <f>IF(AS61="","",$W61*AS61)</f>
      </c>
      <c r="BM61" t="s" s="148">
        <f>IF(AT61="","",$W61*AT61)</f>
      </c>
      <c r="BN61" t="s" s="148">
        <f>IF(AU61="","",$W61*AU61)</f>
      </c>
      <c r="BO61" t="s" s="148">
        <f>IF(AV61="","",$W61*AV61)</f>
      </c>
      <c r="BP61" s="147">
        <f>IF(AW61="","",$W61*AW61)</f>
        <v>0</v>
      </c>
    </row>
    <row r="62" ht="14.1" customHeight="1">
      <c r="A62" t="s" s="467">
        <v>569</v>
      </c>
      <c r="B62" t="s" s="128">
        <v>62</v>
      </c>
      <c r="C62" s="213"/>
      <c r="D62" t="s" s="128">
        <v>144</v>
      </c>
      <c r="E62" s="129">
        <v>6</v>
      </c>
      <c r="F62" s="335">
        <v>27.5</v>
      </c>
      <c r="G62" s="162">
        <v>0</v>
      </c>
      <c r="H62" s="163">
        <v>0</v>
      </c>
      <c r="I62" s="164">
        <v>0</v>
      </c>
      <c r="J62" s="165">
        <v>0</v>
      </c>
      <c r="K62" s="166">
        <v>0</v>
      </c>
      <c r="L62" s="167">
        <v>0</v>
      </c>
      <c r="M62" s="168">
        <v>0</v>
      </c>
      <c r="N62" s="169">
        <v>0</v>
      </c>
      <c r="O62" s="416">
        <v>0</v>
      </c>
      <c r="P62" s="171">
        <v>0</v>
      </c>
      <c r="Q62" s="172">
        <v>0</v>
      </c>
      <c r="R62" s="473"/>
      <c r="S62" s="173">
        <v>0</v>
      </c>
      <c r="T62" s="166"/>
      <c r="U62" s="338">
        <f>SUM(G62:T62)*F62</f>
        <v>0</v>
      </c>
      <c r="V62" s="48">
        <f>SUM(G62:T62)*E62</f>
        <v>0</v>
      </c>
      <c r="W62" s="145">
        <f>SUM(G62:T62)</f>
        <v>0</v>
      </c>
      <c r="X62" s="145">
        <f>W62*6</f>
        <v>0</v>
      </c>
      <c r="Y62" s="146"/>
      <c r="Z62" s="146"/>
      <c r="AA62" s="146"/>
      <c r="AB62" s="146"/>
      <c r="AC62" s="146"/>
      <c r="AD62" s="146"/>
      <c r="AE62" s="42"/>
      <c r="AF62" s="146"/>
      <c r="AG62" s="146"/>
      <c r="AH62" s="146"/>
      <c r="AI62" s="146"/>
      <c r="AJ62" s="146"/>
      <c r="AK62" s="146"/>
      <c r="AL62" s="146"/>
      <c r="AM62" s="146"/>
      <c r="AN62" s="146"/>
      <c r="AO62" s="146"/>
      <c r="AP62" s="146"/>
      <c r="AQ62" s="146"/>
      <c r="AR62" s="146"/>
      <c r="AS62" s="146"/>
      <c r="AT62" s="146"/>
      <c r="AU62" s="146"/>
      <c r="AV62" s="146"/>
      <c r="AW62" s="147">
        <v>12</v>
      </c>
      <c r="AX62" s="121"/>
      <c r="AY62" t="s" s="148">
        <f>IF(AF62="","",$W62*AF62)</f>
      </c>
      <c r="AZ62" t="s" s="148">
        <f>IF(AG62="","",$W62*AG62)</f>
      </c>
      <c r="BA62" t="s" s="148">
        <f>IF(AH62="","",$W62*AH62)</f>
      </c>
      <c r="BB62" t="s" s="148">
        <f>IF(AI62="","",$W62*AI62)</f>
      </c>
      <c r="BC62" t="s" s="148">
        <f>IF(AJ62="","",$W62*AJ62)</f>
      </c>
      <c r="BD62" t="s" s="148">
        <f>IF(AK62="","",$W62*AK62)</f>
      </c>
      <c r="BE62" t="s" s="148">
        <f>IF(AL62="","",$W62*AL62)</f>
      </c>
      <c r="BF62" t="s" s="148">
        <f>IF(AM62="","",$W62*AM62)</f>
      </c>
      <c r="BG62" t="s" s="148">
        <f>IF(AN62="","",$W62*AN62)</f>
      </c>
      <c r="BH62" t="s" s="148">
        <f>IF(AO62="","",$W62*AO62)</f>
      </c>
      <c r="BI62" t="s" s="148">
        <f>IF(AP62="","",$W62*AP62)</f>
      </c>
      <c r="BJ62" t="s" s="148">
        <f>IF(AQ62="","",$W62*AQ62)</f>
      </c>
      <c r="BK62" t="s" s="148">
        <f>IF(AR62="","",$W62*AR62)</f>
      </c>
      <c r="BL62" t="s" s="148">
        <f>IF(AS62="","",$W62*AS62)</f>
      </c>
      <c r="BM62" t="s" s="148">
        <f>IF(AT62="","",$W62*AT62)</f>
      </c>
      <c r="BN62" t="s" s="148">
        <f>IF(AU62="","",$W62*AU62)</f>
      </c>
      <c r="BO62" t="s" s="148">
        <f>IF(AV62="","",$W62*AV62)</f>
      </c>
      <c r="BP62" s="147">
        <f>IF(AW62="","",$W62*AW62)</f>
        <v>0</v>
      </c>
    </row>
    <row r="63" ht="13.8" customHeight="1">
      <c r="A63" s="63"/>
      <c r="B63" s="63"/>
      <c r="C63" s="63"/>
      <c r="D63" s="63"/>
      <c r="E63" s="273"/>
      <c r="F63" t="s" s="474">
        <v>69</v>
      </c>
      <c r="G63" s="475">
        <f>SUM(G3:G62)</f>
        <v>1</v>
      </c>
      <c r="H63" s="475">
        <f>SUM(H3:H62)</f>
        <v>0</v>
      </c>
      <c r="I63" s="475">
        <f>SUM(I3:I62)</f>
        <v>1</v>
      </c>
      <c r="J63" s="475">
        <f>SUM(J3:J62)</f>
        <v>5</v>
      </c>
      <c r="K63" s="475">
        <f>SUM(K3:K62)</f>
        <v>0</v>
      </c>
      <c r="L63" s="475">
        <f>SUM(L3:L62)</f>
        <v>7</v>
      </c>
      <c r="M63" s="475">
        <f>SUM(M3:M62)</f>
        <v>1</v>
      </c>
      <c r="N63" s="475">
        <f>SUM(N3:N62)</f>
        <v>1</v>
      </c>
      <c r="O63" s="475">
        <f>SUM(O3:O62)</f>
        <v>2</v>
      </c>
      <c r="P63" s="475">
        <f>SUM(P3:P62)</f>
        <v>1</v>
      </c>
      <c r="Q63" s="475">
        <f>SUM(Q3:Q62)</f>
        <v>1</v>
      </c>
      <c r="R63" s="475">
        <f>SUM(R3:R62)</f>
        <v>0</v>
      </c>
      <c r="S63" s="475">
        <f>SUM(S3:S62)</f>
        <v>0</v>
      </c>
      <c r="T63" s="475">
        <f>SUM(T3:T62)</f>
        <v>0</v>
      </c>
      <c r="U63" s="476">
        <f>SUM(U3:U62)</f>
        <v>1832.5</v>
      </c>
      <c r="V63" s="48">
        <f>SUM(V3:V62)</f>
        <v>121</v>
      </c>
      <c r="W63" s="145">
        <f>SUM(W3:W62)</f>
        <v>20</v>
      </c>
      <c r="X63" s="93">
        <f>SUM(X3:X62)</f>
        <v>38</v>
      </c>
      <c r="Y63" s="93">
        <f>SUM(Y3:Y62)</f>
        <v>42</v>
      </c>
      <c r="Z63" s="93">
        <f>SUM(Z3:Z62)</f>
        <v>12</v>
      </c>
      <c r="AA63" s="145">
        <f>SUM(AA3:AA62)</f>
        <v>12</v>
      </c>
      <c r="AB63" s="145">
        <f>SUM(AB3:AB62)</f>
        <v>12</v>
      </c>
      <c r="AC63" s="145">
        <f>SUM(AC3:AC62)</f>
        <v>5</v>
      </c>
      <c r="AD63" s="93">
        <f>SUM(AD3:AD62)</f>
        <v>0</v>
      </c>
      <c r="AE63" s="54"/>
      <c r="AF63" s="281"/>
      <c r="AG63" s="281"/>
      <c r="AH63" s="281"/>
      <c r="AI63" s="281"/>
      <c r="AJ63" s="281"/>
      <c r="AK63" s="281"/>
      <c r="AL63" s="281"/>
      <c r="AM63" s="281"/>
      <c r="AN63" s="281"/>
      <c r="AO63" s="281"/>
      <c r="AP63" s="286"/>
      <c r="AQ63" s="286"/>
      <c r="AR63" s="286"/>
      <c r="AS63" s="286"/>
      <c r="AT63" s="286"/>
      <c r="AU63" s="286"/>
      <c r="AV63" s="286"/>
      <c r="AW63" s="286"/>
      <c r="AX63" s="282"/>
      <c r="AY63" s="477">
        <f>SUM(AY3:AY62)</f>
        <v>0</v>
      </c>
      <c r="AZ63" s="477">
        <f>SUM(AZ3:AZ62)</f>
        <v>0</v>
      </c>
      <c r="BA63" s="477">
        <f>SUM(BA3:BA62)</f>
        <v>6</v>
      </c>
      <c r="BB63" s="477">
        <f>SUM(BB3:BB62)</f>
        <v>6</v>
      </c>
      <c r="BC63" s="477">
        <f>SUM(BC3:BC62)</f>
        <v>0</v>
      </c>
      <c r="BD63" s="477">
        <f>SUM(BD3:BD62)</f>
        <v>5</v>
      </c>
      <c r="BE63" s="477">
        <f>SUM(BE3:BE62)</f>
        <v>3</v>
      </c>
      <c r="BF63" s="477">
        <f>SUM(BF3:BF62)</f>
        <v>6</v>
      </c>
      <c r="BG63" s="477">
        <f>SUM(BG3:BG62)</f>
        <v>3</v>
      </c>
      <c r="BH63" s="477">
        <f>SUM(BH3:BH62)</f>
        <v>0</v>
      </c>
      <c r="BI63" s="477">
        <f>SUM(BI3:BI62)</f>
        <v>0</v>
      </c>
      <c r="BJ63" s="477">
        <f>SUM(BJ3:BJ62)</f>
        <v>0</v>
      </c>
      <c r="BK63" s="477">
        <f>SUM(BK3:BK62)</f>
        <v>0</v>
      </c>
      <c r="BL63" s="477">
        <f>SUM(BL3:BL62)</f>
        <v>0</v>
      </c>
      <c r="BM63" s="477">
        <f>SUM(BM3:BM62)</f>
        <v>0</v>
      </c>
      <c r="BN63" s="477">
        <f>SUM(BN3:BN62)</f>
        <v>0</v>
      </c>
      <c r="BO63" s="477">
        <f>SUM(BO3:BO62)</f>
        <v>0</v>
      </c>
      <c r="BP63" s="477">
        <f>SUM(BP3:BP62)</f>
        <v>222</v>
      </c>
    </row>
    <row r="64" ht="13.2" customHeight="1">
      <c r="A64" s="2"/>
      <c r="B64" s="2"/>
      <c r="C64" s="2"/>
      <c r="D64" s="2"/>
      <c r="E64" s="2"/>
      <c r="F64" s="35"/>
      <c r="G64" s="285"/>
      <c r="H64" s="285"/>
      <c r="I64" s="285"/>
      <c r="J64" s="285"/>
      <c r="K64" s="285"/>
      <c r="L64" s="285"/>
      <c r="M64" s="285"/>
      <c r="N64" s="285"/>
      <c r="O64" s="285"/>
      <c r="P64" s="285"/>
      <c r="Q64" s="285"/>
      <c r="R64" s="285"/>
      <c r="S64" s="285"/>
      <c r="T64" s="285"/>
      <c r="U64" s="35"/>
      <c r="V64" s="63"/>
      <c r="W64" s="63"/>
      <c r="X64" s="63"/>
      <c r="Y64" s="63"/>
      <c r="Z64" s="63"/>
      <c r="AA64" s="63"/>
      <c r="AB64" s="63"/>
      <c r="AC64" s="63"/>
      <c r="AD64" s="63"/>
      <c r="AE64" s="2"/>
      <c r="AF64" s="3"/>
      <c r="AG64" s="3"/>
      <c r="AH64" s="3"/>
      <c r="AI64" s="3"/>
      <c r="AJ64" s="3"/>
      <c r="AK64" s="3"/>
      <c r="AL64" s="3"/>
      <c r="AM64" s="3"/>
      <c r="AN64" s="3"/>
      <c r="AO64" s="3"/>
      <c r="AP64" s="315"/>
      <c r="AQ64" s="315"/>
      <c r="AR64" s="315"/>
      <c r="AS64" s="315"/>
      <c r="AT64" s="315"/>
      <c r="AU64" s="315"/>
      <c r="AV64" s="315"/>
      <c r="AW64" s="315"/>
      <c r="AX64" s="3"/>
      <c r="AY64" s="281"/>
      <c r="AZ64" s="281"/>
      <c r="BA64" s="281"/>
      <c r="BB64" s="281"/>
      <c r="BC64" s="281"/>
      <c r="BD64" s="281"/>
      <c r="BE64" s="281"/>
      <c r="BF64" s="281"/>
      <c r="BG64" s="281"/>
      <c r="BH64" s="281"/>
      <c r="BI64" s="281"/>
      <c r="BJ64" s="281"/>
      <c r="BK64" s="281"/>
      <c r="BL64" s="281"/>
      <c r="BM64" s="281"/>
      <c r="BN64" s="281"/>
      <c r="BO64" s="281"/>
      <c r="BP64" s="281"/>
    </row>
    <row r="65" ht="13.8" customHeight="1">
      <c r="A65" s="71"/>
      <c r="B65" s="71"/>
      <c r="C65" s="2"/>
      <c r="D65" s="2"/>
      <c r="E65" s="2"/>
      <c r="F65" s="2"/>
      <c r="G65" s="287"/>
      <c r="H65" s="287"/>
      <c r="I65" s="287"/>
      <c r="J65" s="287"/>
      <c r="K65" s="287"/>
      <c r="L65" s="287"/>
      <c r="M65" s="287"/>
      <c r="N65" s="287"/>
      <c r="O65" s="287"/>
      <c r="P65" s="287"/>
      <c r="Q65" s="287"/>
      <c r="R65" s="287"/>
      <c r="S65" s="287"/>
      <c r="T65" s="287"/>
      <c r="U65" s="2"/>
      <c r="V65" s="2"/>
      <c r="W65" s="2"/>
      <c r="X65" s="71"/>
      <c r="Y65" s="71"/>
      <c r="Z65" s="71"/>
      <c r="AA65" s="71"/>
      <c r="AB65" s="71"/>
      <c r="AC65" s="71"/>
      <c r="AD65" s="71"/>
      <c r="AE65" s="71"/>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c r="BL65" s="3"/>
      <c r="BM65" s="3"/>
      <c r="BN65" s="3"/>
      <c r="BO65" s="3"/>
      <c r="BP65" s="3"/>
    </row>
    <row r="66" ht="14.4" customHeight="1">
      <c r="A66" t="s" s="478">
        <v>570</v>
      </c>
      <c r="B66" s="479"/>
      <c r="C66" s="77"/>
      <c r="D66" s="2"/>
      <c r="E66" s="2"/>
      <c r="F66" s="80"/>
      <c r="G66" t="s" s="480">
        <v>214</v>
      </c>
      <c r="H66" s="481"/>
      <c r="I66" s="481"/>
      <c r="J66" s="481"/>
      <c r="K66" s="481"/>
      <c r="L66" s="481"/>
      <c r="M66" s="481"/>
      <c r="N66" s="481"/>
      <c r="O66" s="481"/>
      <c r="P66" s="481"/>
      <c r="Q66" s="481"/>
      <c r="R66" s="481"/>
      <c r="S66" s="481"/>
      <c r="T66" s="481"/>
      <c r="U66" s="290"/>
      <c r="V66" s="2"/>
      <c r="W66" s="80"/>
      <c r="X66" t="s" s="480">
        <v>215</v>
      </c>
      <c r="Y66" s="481"/>
      <c r="Z66" s="481"/>
      <c r="AA66" s="481"/>
      <c r="AB66" s="481"/>
      <c r="AC66" s="481"/>
      <c r="AD66" s="481"/>
      <c r="AE66" s="482"/>
      <c r="AF66" s="30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c r="BL66" s="3"/>
      <c r="BM66" s="3"/>
      <c r="BN66" s="3"/>
      <c r="BO66" s="3"/>
      <c r="BP66" s="3"/>
    </row>
    <row r="67" ht="13.8" customHeight="1">
      <c r="A67" s="78"/>
      <c r="B67" s="78"/>
      <c r="C67" s="2"/>
      <c r="D67" s="2"/>
      <c r="E67" s="2"/>
      <c r="F67" s="71"/>
      <c r="G67" s="297"/>
      <c r="H67" s="297"/>
      <c r="I67" s="297"/>
      <c r="J67" s="297"/>
      <c r="K67" s="297"/>
      <c r="L67" s="297"/>
      <c r="M67" s="297"/>
      <c r="N67" s="297"/>
      <c r="O67" s="297"/>
      <c r="P67" s="297"/>
      <c r="Q67" s="297"/>
      <c r="R67" s="297"/>
      <c r="S67" s="297"/>
      <c r="T67" s="297"/>
      <c r="U67" s="71"/>
      <c r="V67" s="2"/>
      <c r="W67" s="2"/>
      <c r="X67" s="78"/>
      <c r="Y67" s="78"/>
      <c r="Z67" s="78"/>
      <c r="AA67" s="78"/>
      <c r="AB67" s="78"/>
      <c r="AC67" s="78"/>
      <c r="AD67" s="78"/>
      <c r="AE67" s="78"/>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c r="BL67" s="3"/>
      <c r="BM67" s="3"/>
      <c r="BN67" s="3"/>
      <c r="BO67" s="3"/>
      <c r="BP67" s="3"/>
    </row>
    <row r="68" ht="48" customHeight="1">
      <c r="A68" t="s" s="307">
        <v>216</v>
      </c>
      <c r="B68" s="390">
        <f>U63</f>
        <v>1832.5</v>
      </c>
      <c r="C68" s="77"/>
      <c r="D68" s="2"/>
      <c r="E68" s="80"/>
      <c r="F68" t="s" s="483">
        <v>571</v>
      </c>
      <c r="G68" t="s" s="180">
        <v>80</v>
      </c>
      <c r="H68" t="s" s="181">
        <v>81</v>
      </c>
      <c r="I68" t="s" s="182">
        <v>82</v>
      </c>
      <c r="J68" t="s" s="451">
        <v>83</v>
      </c>
      <c r="K68" t="s" s="184">
        <v>84</v>
      </c>
      <c r="L68" t="s" s="185">
        <v>85</v>
      </c>
      <c r="M68" t="s" s="186">
        <v>86</v>
      </c>
      <c r="N68" t="s" s="187">
        <v>87</v>
      </c>
      <c r="O68" t="s" s="188">
        <v>88</v>
      </c>
      <c r="P68" t="s" s="189">
        <v>89</v>
      </c>
      <c r="Q68" t="s" s="190">
        <v>90</v>
      </c>
      <c r="R68" t="s" s="343">
        <v>222</v>
      </c>
      <c r="S68" t="s" s="191">
        <v>91</v>
      </c>
      <c r="T68" t="s" s="184">
        <v>223</v>
      </c>
      <c r="U68" t="s" s="302">
        <v>69</v>
      </c>
      <c r="V68" s="77"/>
      <c r="W68" s="80"/>
      <c r="X68" t="s" s="84">
        <v>94</v>
      </c>
      <c r="Y68" t="s" s="84">
        <v>95</v>
      </c>
      <c r="Z68" t="s" s="84">
        <v>96</v>
      </c>
      <c r="AA68" t="s" s="84">
        <v>97</v>
      </c>
      <c r="AB68" t="s" s="84">
        <v>217</v>
      </c>
      <c r="AC68" t="s" s="84">
        <v>99</v>
      </c>
      <c r="AD68" t="s" s="84">
        <v>100</v>
      </c>
      <c r="AE68" t="s" s="84">
        <v>69</v>
      </c>
      <c r="AF68" s="30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c r="BL68" s="3"/>
      <c r="BM68" s="3"/>
      <c r="BN68" s="3"/>
      <c r="BO68" s="3"/>
      <c r="BP68" s="3"/>
    </row>
    <row r="69" ht="13.8" customHeight="1">
      <c r="A69" t="s" s="307">
        <v>218</v>
      </c>
      <c r="B69" s="390">
        <f>B68*1.2</f>
        <v>2199</v>
      </c>
      <c r="C69" s="77"/>
      <c r="D69" s="2"/>
      <c r="E69" s="80"/>
      <c r="F69" t="s" s="302">
        <v>572</v>
      </c>
      <c r="G69" s="453">
        <f>SUMPRODUCT($E$3:$E$62,G3:G62)-($E$60*G60)-($E$58*G58)-($E$43*G43)-($E$40*G40)-($E$32*G32)-($E$30*G30)-($E$28*G28)-($E$26*G26)-($E$23*G23)-($E$52*G52)-($E$3*G3)-($E$11*G11)-($E$12*G12)-($E$13*G13)-($E$14*G14)</f>
        <v>10</v>
      </c>
      <c r="H69" s="453">
        <f>SUMPRODUCT($E$3:$E$62,H3:H62)-($E$60*H60)-($E$58*H58)-($E$43*H43)-($E$40*H40)-($E$32*H32)-($E$30*H30)-($E$28*H28)-($E$26*H26)-($E$23*H23)-($E$52*H52)-($E$3*H3)-($E$11*H11)-($E$12*H12)-($E$13*H13)-($E$14*H14)</f>
        <v>0</v>
      </c>
      <c r="I69" s="453">
        <f>SUMPRODUCT($E$3:$E$62,I3:I62)-($E$60*I60)-($E$58*I58)-($E$43*I43)-($E$40*I40)-($E$32*I32)-($E$30*I30)-($E$28*I28)-($E$26*I26)-($E$23*I23)-($E$52*I52)-($E$3*I3)-($E$11*I11)-($E$12*I12)-($E$13*I13)-($E$14*I14)</f>
        <v>6</v>
      </c>
      <c r="J69" s="453">
        <f>SUMPRODUCT($E$3:$E$62,J3:J62)-($E$60*J60)-($E$58*J58)-($E$43*J43)-($E$40*J40)-($E$32*J32)-($E$30*J30)-($E$28*J28)-($E$26*J26)-($E$23*J23)-($E$52*J52)-($E$3*J3)-($E$11*J11)-($E$12*J12)-($E$13*J13)-($E$14*J14)</f>
        <v>6</v>
      </c>
      <c r="K69" s="453">
        <f>SUMPRODUCT($E$3:$E$62,K3:K62)-($E$60*K60)-($E$58*K58)-($E$43*K43)-($E$40*K40)-($E$32*K32)-($E$30*K30)-($E$28*K28)-($E$26*K26)-($E$23*K23)-($E$52*K52)-($E$3*K3)-($E$11*K11)-($E$12*K12)-($E$13*K13)-($E$14*K14)</f>
        <v>0</v>
      </c>
      <c r="L69" s="453">
        <f>SUMPRODUCT($E$3:$E$62,L3:L62)-($E$60*L60)-($E$58*L58)-($E$43*L43)-($E$40*L40)-($E$32*L32)-($E$30*L30)-($E$28*L28)-($E$26*L26)-($E$23*L23)-($E$52*L52)-($E$3*L3)-($E$11*L11)-($E$12*L12)-($E$13*L13)-($E$14*L14)</f>
        <v>40</v>
      </c>
      <c r="M69" s="453">
        <f>SUMPRODUCT($E$3:$E$62,M3:M62)-($E$60*M60)-($E$58*M58)-($E$43*M43)-($E$40*M40)-($E$32*M32)-($E$30*M30)-($E$28*M28)-($E$26*M26)-($E$23*M23)-($E$52*M52)-($E$3*M3)-($E$11*M11)-($E$12*M12)-($E$13*M13)-($E$14*M14)</f>
        <v>0</v>
      </c>
      <c r="N69" s="453">
        <f>SUMPRODUCT($E$3:$E$62,N3:N62)-($E$60*N60)-($E$58*N58)-($E$43*N43)-($E$40*N40)-($E$32*N32)-($E$30*N30)-($E$28*N28)-($E$26*N26)-($E$23*N23)-($E$52*N52)-($E$3*N3)-($E$11*N11)-($E$12*N12)-($E$13*N13)-($E$14*N14)</f>
        <v>0</v>
      </c>
      <c r="O69" s="453">
        <f>SUMPRODUCT($E$3:$E$62,O3:O62)-($E$60*O60)-($E$58*O58)-($E$43*O43)-($E$40*O40)-($E$32*O32)-($E$30*O30)-($E$28*O28)-($E$26*O26)-($E$23*O23)-($E$52*O52)-($E$3*O3)-($E$11*O11)-($E$12*O12)-($E$13*O13)-($E$14*O14)</f>
        <v>16</v>
      </c>
      <c r="P69" s="453">
        <f>SUMPRODUCT($E$3:$E$62,P3:P62)-($E$60*P60)-($E$58*P58)-($E$43*P43)-($E$40*P40)-($E$32*P32)-($E$30*P30)-($E$28*P28)-($E$26*P26)-($E$23*P23)-($E$52*P52)-($E$3*P3)-($E$11*P11)-($E$12*P12)-($E$13*P13)-($E$14*P14)</f>
        <v>18</v>
      </c>
      <c r="Q69" s="453">
        <f>SUMPRODUCT($E$3:$E$62,Q3:Q62)-($E$60*Q60)-($E$58*Q58)-($E$43*Q43)-($E$40*Q40)-($E$32*Q32)-($E$30*Q30)-($E$28*Q28)-($E$26*Q26)-($E$23*Q23)-($E$52*Q52)-($E$3*Q3)-($E$11*Q11)-($E$12*Q12)-($E$13*Q13)-($E$14*Q14)</f>
        <v>6</v>
      </c>
      <c r="R69" s="484"/>
      <c r="S69" s="453">
        <f>SUMPRODUCT($E$3:$E$62,S3:S62)-($E$60*S60)-($E$58*S58)-($E$43*S43)-($E$40*S40)-($E$32*S32)-($E$30*S30)-($E$28*S28)-($E$26*S26)-($E$23*S23)-($E$52*S52)-($E$3*S3)-($E$11*S11)-($E$12*S12)-($E$13*S13)-($E$14*S14)</f>
        <v>0</v>
      </c>
      <c r="T69" s="484"/>
      <c r="U69" s="454">
        <f>SUM(G69:T69)</f>
        <v>102</v>
      </c>
      <c r="V69" s="77"/>
      <c r="W69" s="80"/>
      <c r="X69" s="485">
        <f>X62+X59+X61+X57+X56+X55+X54+X53+X51+X50+X49+X48+X47+X46+X45+X44+X42+X41+X39+X37+X36+X35+X33+X34+X31+X29+X27+X25+X24+X22+X21+X20+X19+X18+X17+X16+X15+X10+X9+X8+X7+X6+X5+X4</f>
        <v>38</v>
      </c>
      <c r="Y69" s="485">
        <f>Y62+Y59+Y61+Y57+Y56+Y55+Y54+Y53+Y51+Y50+Y49+Y48+Y47+Y46+Y45+Y44+Y42+Y41+Y39+Y37+Y36+Y35+Y33+Y34+Y31+Y29+Y27+Y25+Y24+Y22+Y21+Y20+Y19+Y18+Y17+Y16+Y15+Y10+Y9+Y8+Y7+Y6+Y5+Y4</f>
        <v>36</v>
      </c>
      <c r="Z69" s="485">
        <f>Z62+Z59+Z61+Z57+Z56+Z55+Z54+Z53+Z51+Z50+Z49+Z48+Z47+Z46+Z45+Z44+Z42+Z41+Z39+Z37+Z36+Z35+Z33+Z34+Z31+Z29+Z27+Z25+Z24+Z22+Z21+Z20+Z19+Z18+Z17+Z16+Z15+Z10+Z9+Z8+Z7+Z6+Z5+Z4</f>
        <v>12</v>
      </c>
      <c r="AA69" s="485">
        <f>AA62+AA59+AA61+AA57+AA56+AA55+AA54+AA53+AA51+AA50+AA49+AA48+AA47+AA46+AA45+AA44+AA42+AA41+AA39+AA37+AA36+AA35+AA33+AA34+AA31+AA29+AA27+AA25+AA24+AA22+AA21+AA20+AA19+AA18+AA17+AA16+AA15+AA10+AA9+AA8+AA7+AA6+AA5+AA4</f>
        <v>6</v>
      </c>
      <c r="AB69" s="485">
        <f>AB62+AB59+AB61+AB57+AB56+AB55+AB54+AB53+AB51+AB50+AB49+AB48+AB47+AB46+AB45+AB44+AB42+AB41+AB39+AB37+AB36+AB35+AB33+AB34+AB31+AB29+AB27+AB25+AB24+AB22+AB21+AB20+AB19+AB18+AB17+AB16+AB15+AB10+AB9+AB8+AB7+AB6+AB5+AB4</f>
        <v>8</v>
      </c>
      <c r="AC69" s="485">
        <f>AC62+AC59+AC61+AC57+AC56+AC55+AC54+AC53+AC51+AC50+AC49+AC48+AC47+AC46+AC45+AC44+AC42+AC41+AC39+AC37+AC36+AC35+AC33+AC34+AC31+AC29+AC27+AC25+AC24+AC22+AC21+AC20+AC19+AC18+AC17+AC16+AC15+AC10+AC9+AC8+AC7+AC6+AC5+AC4</f>
        <v>2</v>
      </c>
      <c r="AD69" s="485">
        <f>AD62+AD59+AD61+AD57+AD56+AD55+AD54+AD53+AD51+AD50+AD49+AD48+AD47+AD46+AD45+AD44+AD42+AD41+AD39+AD37+AD36+AD35+AD33+AD34+AD31+AD29+AD27+AD25+AD24+AD22+AD21+AD20+AD19+AD18+AD17+AD16+AD15+AD10+AD9+AD8+AD7+AD6+AD5+AD4</f>
        <v>0</v>
      </c>
      <c r="AE69" s="486">
        <f>SUM(X69:AD69)</f>
        <v>102</v>
      </c>
      <c r="AF69" s="30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c r="BL69" s="3"/>
      <c r="BM69" s="3"/>
      <c r="BN69" s="3"/>
      <c r="BO69" s="3"/>
      <c r="BP69" s="3"/>
    </row>
    <row r="70" ht="13.8" customHeight="1">
      <c r="A70" t="s" s="307">
        <v>219</v>
      </c>
      <c r="B70" s="486">
        <f>V63</f>
        <v>121</v>
      </c>
      <c r="C70" s="77"/>
      <c r="D70" s="2"/>
      <c r="E70" s="80"/>
      <c r="F70" t="s" s="302">
        <v>573</v>
      </c>
      <c r="G70" s="453">
        <f>($E$60*G60)+($E$58*G58)+($E$43*G43)+($E$40*G40)+($E$32*G32)+($E$30*G30)+($E$28*G28)+($E$26*G26)+($E$23*G23)+($E$52*G52)+($E$3*G3)+($E$11*G11)+($E$12*G12)+($E$13*G13)+($E$14*G14)</f>
        <v>0</v>
      </c>
      <c r="H70" s="453">
        <f>($E$60*H60)+($E$58*H58)+($E$43*H43)+($E$40*H40)+($E$32*H32)+($E$30*H30)+($E$28*H28)+($E$26*H26)+($E$23*H23)+($E$52*H52)+($E$3*H3)+($E$11*H11)+($E$12*H12)+($E$13*H13)+($E$14*H14)</f>
        <v>0</v>
      </c>
      <c r="I70" s="453">
        <f>($E$60*I60)+($E$58*I58)+($E$43*I43)+($E$40*I40)+($E$32*I32)+($E$30*I30)+($E$28*I28)+($E$26*I26)+($E$23*I23)+($E$52*I52)+($E$3*I3)+($E$11*I11)+($E$12*I12)+($E$13*I13)+($E$14*I14)</f>
        <v>0</v>
      </c>
      <c r="J70" s="453">
        <f>($E$60*J60)+($E$58*J58)+($E$43*J43)+($E$40*J40)+($E$32*J32)+($E$30*J30)+($E$28*J28)+($E$26*J26)+($E$23*J23)+($E$52*J52)+($E$3*J3)+($E$11*J11)+($E$12*J12)+($E$13*J13)+($E$14*J14)</f>
        <v>7</v>
      </c>
      <c r="K70" s="453">
        <f>($E$60*K60)+($E$58*K58)+($E$43*K43)+($E$40*K40)+($E$32*K32)+($E$30*K30)+($E$28*K28)+($E$26*K26)+($E$23*K23)+($E$52*K52)+($E$3*K3)+($E$11*K11)+($E$12*K12)+($E$13*K13)+($E$14*K14)</f>
        <v>0</v>
      </c>
      <c r="L70" s="453">
        <f>($E$60*L60)+($E$58*L58)+($E$43*L43)+($E$40*L40)+($E$32*L32)+($E$30*L30)+($E$28*L28)+($E$26*L26)+($E$23*L23)+($E$52*L52)+($E$3*L3)+($E$11*L11)+($E$12*L12)+($E$13*L13)+($E$14*L14)</f>
        <v>0</v>
      </c>
      <c r="M70" s="453">
        <f>($E$60*M60)+($E$58*M58)+($E$43*M43)+($E$40*M40)+($E$32*M32)+($E$30*M30)+($E$28*M28)+($E$26*M26)+($E$23*M23)+($E$52*M52)+($E$3*M3)+($E$11*M11)+($E$12*M12)+($E$13*M13)+($E$14*M14)</f>
        <v>6</v>
      </c>
      <c r="N70" s="453">
        <f>($E$60*N60)+($E$58*N58)+($E$43*N43)+($E$40*N40)+($E$32*N32)+($E$30*N30)+($E$28*N28)+($E$26*N26)+($E$23*N23)+($E$52*N52)+($E$3*N3)+($E$11*N11)+($E$12*N12)+($E$13*N13)+($E$14*N14)</f>
        <v>6</v>
      </c>
      <c r="O70" s="453">
        <f>($E$60*O60)+($E$58*O58)+($E$43*O43)+($E$40*O40)+($E$32*O32)+($E$30*O30)+($E$28*O28)+($E$26*O26)+($E$23*O23)+($E$52*O52)+($E$3*O3)+($E$11*O11)+($E$12*O12)+($E$13*O13)+($E$14*O14)</f>
        <v>0</v>
      </c>
      <c r="P70" s="453">
        <f>($E$60*P60)+($E$58*P58)+($E$43*P43)+($E$40*P40)+($E$32*P32)+($E$30*P30)+($E$28*P28)+($E$26*P26)+($E$23*P23)+($E$52*P52)+($E$3*P3)+($E$11*P11)+($E$12*P12)+($E$13*P13)+($E$14*P14)</f>
        <v>0</v>
      </c>
      <c r="Q70" s="453">
        <f>($E$60*Q60)+($E$58*Q58)+($E$43*Q43)+($E$40*Q40)+($E$32*Q32)+($E$30*Q30)+($E$28*Q28)+($E$26*Q26)+($E$23*Q23)+($E$52*Q52)+($E$3*Q3)+($E$11*Q11)+($E$12*Q12)+($E$13*Q13)+($E$14*Q14)</f>
        <v>0</v>
      </c>
      <c r="R70" s="453">
        <f>($E$60*R60)+($E$58*R58)+($E$43*R43)+($E$40*R40)+($E$32*R32)+($E$30*R30)+($E$28*R28)+($E$26*R26)+($E$23*R23)+($E$52*R52)+($E$3*R3)+($E$11*R11)+($E$12*R12)+($E$13*R13)+($E$14*R14)</f>
        <v>0</v>
      </c>
      <c r="S70" s="453">
        <f>($E$60*S60)+($E$58*S58)+($E$43*S43)+($E$40*S40)+($E$32*S32)+($E$30*S30)+($E$28*S28)+($E$26*S26)+($E$23*S23)+($E$52*S52)+($E$3*S3)+($E$11*S11)+($E$12*S12)+($E$13*S13)+($E$14*S14)</f>
        <v>0</v>
      </c>
      <c r="T70" s="453">
        <f>($E$60*T60)+($E$58*T58)+($E$43*T43)+($E$40*T40)+($E$32*T32)+($E$30*T30)+($E$28*T28)+($E$26*T26)+($E$23*T23)+($E$52*T52)+($E$3*T3)+($E$11*T11)+($E$12*T12)+($E$13*T13)+($E$14*T14)</f>
        <v>0</v>
      </c>
      <c r="U70" s="454">
        <f>SUM(G70:T70)</f>
        <v>19</v>
      </c>
      <c r="V70" s="77"/>
      <c r="W70" s="80"/>
      <c r="X70" s="454">
        <f>X60+X58+X43+X40+X38+X32+X30+X28+X26+X23+X52+X14+X13+X12+X11+X3</f>
        <v>0</v>
      </c>
      <c r="Y70" s="487">
        <f>Y60+Y58+Y43+Y40+Y38+Y32+Y30+Y28+Y26+Y23+Y52+Y14+Y13+Y12+Y11+Y3</f>
        <v>6</v>
      </c>
      <c r="Z70" s="487">
        <f>Z60+Z58+Z43+Z40+Z38+Z32+Z30+Z28+Z26+Z23+Z52+Z14+Z13+Z12+Z11+Z3</f>
        <v>0</v>
      </c>
      <c r="AA70" s="487">
        <f>AA60+AA58+AA43+AA40+AA38+AA32+AA30+AA28+AA26+AA23+AA52+AA14+AA13+AA12+AA11+AA3</f>
        <v>6</v>
      </c>
      <c r="AB70" s="487">
        <f>AB60+AB58+AB43+AB40+AB38+AB32+AB30+AB28+AB26+AB23+AB52+AB14+AB13+AB12+AB11+AB3</f>
        <v>4</v>
      </c>
      <c r="AC70" s="487">
        <f>AC60+AC58+AC43+AC40+AC38+AC32+AC30+AC28+AC26+AC23+AC52+AC14+AC13+AC12+AC11+AC3</f>
        <v>3</v>
      </c>
      <c r="AD70" s="454">
        <f>AD60+AD58+AD43+AD40+AD38+AD32+AD30+AD28+AD26+AD23+AD52+AD14+AD13+AD12+AD11+AD3</f>
        <v>0</v>
      </c>
      <c r="AE70" s="486">
        <f>SUM(X70:AD70)</f>
        <v>19</v>
      </c>
      <c r="AF70" s="30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c r="BL70" s="3"/>
      <c r="BM70" s="3"/>
      <c r="BN70" s="3"/>
      <c r="BO70" s="3"/>
      <c r="BP70" s="3"/>
    </row>
    <row r="71" ht="13.8" customHeight="1">
      <c r="A71" s="35"/>
      <c r="B71" s="35"/>
      <c r="C71" s="2"/>
      <c r="D71" s="2"/>
      <c r="E71" s="80"/>
      <c r="F71" s="488"/>
      <c r="G71" s="455">
        <f>_xlfn.IFERROR((G69+G70)/($U$69+$U$70),0)</f>
        <v>0.0826446280991736</v>
      </c>
      <c r="H71" s="455">
        <f>_xlfn.IFERROR((H69+H70)/($U$69+$U$70),0)</f>
        <v>0</v>
      </c>
      <c r="I71" s="455">
        <f>_xlfn.IFERROR((I69+I70)/($U$69+$U$70),0)</f>
        <v>0.0495867768595041</v>
      </c>
      <c r="J71" s="455">
        <f>_xlfn.IFERROR((J69+J70)/($U$69+$U$70),0)</f>
        <v>0.107438016528926</v>
      </c>
      <c r="K71" s="455">
        <f>_xlfn.IFERROR((K69+K70)/($U$69+$U$70),0)</f>
        <v>0</v>
      </c>
      <c r="L71" s="455">
        <f>_xlfn.IFERROR((L69+L70)/($U$69+$U$70),0)</f>
        <v>0.330578512396694</v>
      </c>
      <c r="M71" s="455">
        <f>_xlfn.IFERROR((M69+M70)/($U$69+$U$70),0)</f>
        <v>0.0495867768595041</v>
      </c>
      <c r="N71" s="455">
        <f>_xlfn.IFERROR((N69+N70)/($U$69+$U$70),0)</f>
        <v>0.0495867768595041</v>
      </c>
      <c r="O71" s="455">
        <f>_xlfn.IFERROR((O69+O70)/($U$69+$U$70),0)</f>
        <v>0.132231404958678</v>
      </c>
      <c r="P71" s="455">
        <f>_xlfn.IFERROR((P69+P70)/($U$69+$U$70),0)</f>
        <v>0.148760330578512</v>
      </c>
      <c r="Q71" s="455">
        <f>_xlfn.IFERROR((Q69+Q70)/($U$69+$U$70),0)</f>
        <v>0.0495867768595041</v>
      </c>
      <c r="R71" s="455">
        <f>_xlfn.IFERROR((R69+R70)/($U$69+$U$70),0)</f>
        <v>0</v>
      </c>
      <c r="S71" s="455">
        <f>_xlfn.IFERROR((S69+S70)/($U$69+$U$70),0)</f>
        <v>0</v>
      </c>
      <c r="T71" s="455">
        <f>_xlfn.IFERROR((T69+T70)/($U$69+$U$70),0)</f>
        <v>0</v>
      </c>
      <c r="U71" s="456">
        <f>_xlfn.IFERROR(U69/$U$69,0)</f>
        <v>1</v>
      </c>
      <c r="V71" s="77"/>
      <c r="W71" s="80"/>
      <c r="X71" s="457">
        <f>_xlfn.IFERROR(X69/$AE$69,0)</f>
        <v>0.372549019607843</v>
      </c>
      <c r="Y71" s="457">
        <f>_xlfn.IFERROR(Y69/$AE$69,0)</f>
        <v>0.352941176470588</v>
      </c>
      <c r="Z71" s="457">
        <f>_xlfn.IFERROR(Z69/$AE$69,0)</f>
        <v>0.117647058823529</v>
      </c>
      <c r="AA71" s="457">
        <f>_xlfn.IFERROR(AA69/$AE$69,0)</f>
        <v>0.0588235294117647</v>
      </c>
      <c r="AB71" s="457">
        <f>_xlfn.IFERROR(AB69/$AE$69,0)</f>
        <v>0.07843137254901961</v>
      </c>
      <c r="AC71" s="457">
        <f>_xlfn.IFERROR(AC69/$AE$69,0)</f>
        <v>0.0196078431372549</v>
      </c>
      <c r="AD71" s="457">
        <f>_xlfn.IFERROR(AD69/$AE$69,0)</f>
        <v>0</v>
      </c>
      <c r="AE71" s="457">
        <f>_xlfn.IFERROR(AE69/$AE$69,0)</f>
        <v>1</v>
      </c>
      <c r="AF71" s="30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c r="BL71" s="3"/>
      <c r="BM71" s="3"/>
      <c r="BN71" s="3"/>
      <c r="BO71" s="3"/>
      <c r="BP71" s="3"/>
    </row>
    <row r="72" ht="13.2" customHeight="1">
      <c r="A72" s="2"/>
      <c r="B72" s="2"/>
      <c r="C72" s="2"/>
      <c r="D72" s="2"/>
      <c r="E72" s="2"/>
      <c r="F72" s="36"/>
      <c r="G72" s="395"/>
      <c r="H72" s="395"/>
      <c r="I72" s="395"/>
      <c r="J72" s="395"/>
      <c r="K72" s="395"/>
      <c r="L72" s="395"/>
      <c r="M72" s="395"/>
      <c r="N72" s="395"/>
      <c r="O72" s="395"/>
      <c r="P72" s="395"/>
      <c r="Q72" s="395"/>
      <c r="R72" s="395"/>
      <c r="S72" s="395"/>
      <c r="T72" s="395"/>
      <c r="U72" s="36"/>
      <c r="V72" s="99"/>
      <c r="W72" s="99"/>
      <c r="X72" s="35"/>
      <c r="Y72" s="35"/>
      <c r="Z72" s="35"/>
      <c r="AA72" s="35"/>
      <c r="AB72" s="35"/>
      <c r="AC72" s="35"/>
      <c r="AD72" s="35"/>
      <c r="AE72" s="35"/>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c r="BL72" s="3"/>
      <c r="BM72" s="3"/>
      <c r="BN72" s="3"/>
      <c r="BO72" s="3"/>
      <c r="BP72" s="3"/>
    </row>
    <row r="73" ht="13.8" customHeight="1">
      <c r="A73" s="2"/>
      <c r="B73" s="2"/>
      <c r="C73" s="2"/>
      <c r="D73" s="2"/>
      <c r="E73" s="89"/>
      <c r="F73" t="s" s="489">
        <v>70</v>
      </c>
      <c r="G73" s="490"/>
      <c r="H73" s="490"/>
      <c r="I73" s="490"/>
      <c r="J73" s="490"/>
      <c r="K73" s="490"/>
      <c r="L73" s="490"/>
      <c r="M73" s="490"/>
      <c r="N73" s="490"/>
      <c r="O73" s="490"/>
      <c r="P73" s="490"/>
      <c r="Q73" s="490"/>
      <c r="R73" s="490"/>
      <c r="S73" s="490"/>
      <c r="T73" s="490"/>
      <c r="U73" s="490"/>
      <c r="V73" s="490"/>
      <c r="W73" s="490"/>
      <c r="X73" s="54"/>
      <c r="Y73" s="2"/>
      <c r="Z73" s="2"/>
      <c r="AA73" s="2"/>
      <c r="AB73" s="2"/>
      <c r="AC73" s="2"/>
      <c r="AD73" s="2"/>
      <c r="AE73" s="2"/>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c r="BL73" s="3"/>
      <c r="BM73" s="3"/>
      <c r="BN73" s="3"/>
      <c r="BO73" s="3"/>
      <c r="BP73" s="3"/>
    </row>
    <row r="74" ht="41.4" customHeight="1">
      <c r="A74" s="2"/>
      <c r="B74" s="2"/>
      <c r="C74" s="2"/>
      <c r="D74" s="2"/>
      <c r="E74" s="89"/>
      <c r="F74" t="s" s="120">
        <v>101</v>
      </c>
      <c r="G74" t="s" s="120">
        <v>102</v>
      </c>
      <c r="H74" t="s" s="120">
        <v>103</v>
      </c>
      <c r="I74" t="s" s="120">
        <v>104</v>
      </c>
      <c r="J74" t="s" s="120">
        <v>105</v>
      </c>
      <c r="K74" t="s" s="120">
        <v>106</v>
      </c>
      <c r="L74" t="s" s="120">
        <v>107</v>
      </c>
      <c r="M74" t="s" s="120">
        <v>108</v>
      </c>
      <c r="N74" t="s" s="120">
        <v>224</v>
      </c>
      <c r="O74" t="s" s="120">
        <v>109</v>
      </c>
      <c r="P74" t="s" s="120">
        <v>225</v>
      </c>
      <c r="Q74" t="s" s="120">
        <v>226</v>
      </c>
      <c r="R74" t="s" s="120">
        <v>227</v>
      </c>
      <c r="S74" t="s" s="120">
        <v>228</v>
      </c>
      <c r="T74" t="s" s="120">
        <v>229</v>
      </c>
      <c r="U74" t="s" s="120">
        <v>230</v>
      </c>
      <c r="V74" t="s" s="120">
        <v>55</v>
      </c>
      <c r="W74" t="s" s="120">
        <v>58</v>
      </c>
      <c r="X74" s="54"/>
      <c r="Y74" s="2"/>
      <c r="Z74" s="2"/>
      <c r="AA74" s="2"/>
      <c r="AB74" s="2"/>
      <c r="AC74" s="2"/>
      <c r="AD74" s="2"/>
      <c r="AE74" s="2"/>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c r="BL74" s="3"/>
      <c r="BM74" s="3"/>
      <c r="BN74" s="3"/>
      <c r="BO74" s="3"/>
      <c r="BP74" s="3"/>
    </row>
    <row r="75" ht="13.2" customHeight="1">
      <c r="A75" s="2"/>
      <c r="B75" s="2"/>
      <c r="C75" s="2"/>
      <c r="D75" s="2"/>
      <c r="E75" s="89"/>
      <c r="F75" s="93">
        <f>AY63</f>
        <v>0</v>
      </c>
      <c r="G75" s="147">
        <f>AZ63</f>
        <v>0</v>
      </c>
      <c r="H75" s="147">
        <f>BA63</f>
        <v>6</v>
      </c>
      <c r="I75" s="147">
        <f>BB63</f>
        <v>6</v>
      </c>
      <c r="J75" s="147">
        <f>BC63</f>
        <v>0</v>
      </c>
      <c r="K75" s="147">
        <f>BD63</f>
        <v>5</v>
      </c>
      <c r="L75" s="147">
        <f>BE63</f>
        <v>3</v>
      </c>
      <c r="M75" s="147">
        <f>BF63</f>
        <v>6</v>
      </c>
      <c r="N75" s="147">
        <f>BG63</f>
        <v>3</v>
      </c>
      <c r="O75" s="147">
        <f>BH63</f>
        <v>0</v>
      </c>
      <c r="P75" s="147">
        <f>BI63</f>
        <v>0</v>
      </c>
      <c r="Q75" s="147">
        <f>BJ63</f>
        <v>0</v>
      </c>
      <c r="R75" s="147">
        <f>BK63</f>
        <v>0</v>
      </c>
      <c r="S75" s="147">
        <f>BL63</f>
        <v>0</v>
      </c>
      <c r="T75" s="147">
        <f>BM63</f>
        <v>0</v>
      </c>
      <c r="U75" s="93">
        <f>BN63</f>
        <v>0</v>
      </c>
      <c r="V75" s="93">
        <f>BO63</f>
        <v>0</v>
      </c>
      <c r="W75" s="93">
        <f>BP63</f>
        <v>222</v>
      </c>
      <c r="X75" s="54"/>
      <c r="Y75" s="2"/>
      <c r="Z75" s="2"/>
      <c r="AA75" s="2"/>
      <c r="AB75" s="2"/>
      <c r="AC75" s="2"/>
      <c r="AD75" s="2"/>
      <c r="AE75" s="2"/>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c r="BL75" s="3"/>
      <c r="BM75" s="3"/>
      <c r="BN75" s="3"/>
      <c r="BO75" s="3"/>
      <c r="BP75" s="3"/>
    </row>
    <row r="76" ht="13.2" customHeight="1">
      <c r="A76" s="2"/>
      <c r="B76" s="2"/>
      <c r="C76" s="2"/>
      <c r="D76" s="2"/>
      <c r="E76" s="2"/>
      <c r="F76" s="63"/>
      <c r="G76" s="281"/>
      <c r="H76" s="281"/>
      <c r="I76" s="281"/>
      <c r="J76" s="281"/>
      <c r="K76" s="281"/>
      <c r="L76" s="281"/>
      <c r="M76" s="281"/>
      <c r="N76" s="281"/>
      <c r="O76" s="281"/>
      <c r="P76" s="281"/>
      <c r="Q76" s="281"/>
      <c r="R76" s="281"/>
      <c r="S76" s="281"/>
      <c r="T76" s="281"/>
      <c r="U76" s="63"/>
      <c r="V76" s="63"/>
      <c r="W76" s="63"/>
      <c r="X76" s="2"/>
      <c r="Y76" s="2"/>
      <c r="Z76" s="2"/>
      <c r="AA76" s="2"/>
      <c r="AB76" s="2"/>
      <c r="AC76" s="2"/>
      <c r="AD76" s="2"/>
      <c r="AE76" s="2"/>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c r="BL76" s="3"/>
      <c r="BM76" s="3"/>
      <c r="BN76" s="3"/>
      <c r="BO76" s="3"/>
      <c r="BP76" s="3"/>
    </row>
    <row r="77" ht="13.2" customHeight="1">
      <c r="A77" s="2"/>
      <c r="B77" s="2"/>
      <c r="C77" s="2"/>
      <c r="D77" s="2"/>
      <c r="E77" s="2"/>
      <c r="F77" s="2"/>
      <c r="G77" s="3"/>
      <c r="H77" s="3"/>
      <c r="I77" s="3"/>
      <c r="J77" s="3"/>
      <c r="K77" s="3"/>
      <c r="L77" s="3"/>
      <c r="M77" s="3"/>
      <c r="N77" s="3"/>
      <c r="O77" s="3"/>
      <c r="P77" s="3"/>
      <c r="Q77" s="3"/>
      <c r="R77" s="3"/>
      <c r="S77" s="3"/>
      <c r="T77" s="3"/>
      <c r="U77" s="2"/>
      <c r="V77" s="2"/>
      <c r="W77" s="2"/>
      <c r="X77" s="2"/>
      <c r="Y77" s="2"/>
      <c r="Z77" s="2"/>
      <c r="AA77" s="2"/>
      <c r="AB77" s="2"/>
      <c r="AC77" s="2"/>
      <c r="AD77" s="2"/>
      <c r="AE77" s="2"/>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c r="BL77" s="3"/>
      <c r="BM77" s="3"/>
      <c r="BN77" s="3"/>
      <c r="BO77" s="3"/>
      <c r="BP77" s="3"/>
    </row>
  </sheetData>
  <mergeCells count="5">
    <mergeCell ref="F73:W73"/>
    <mergeCell ref="G66:T66"/>
    <mergeCell ref="X66:AE66"/>
    <mergeCell ref="A66:B66"/>
    <mergeCell ref="G1:AD1"/>
  </mergeCells>
  <hyperlinks>
    <hyperlink ref="A15" r:id="rId1" location="" tooltip="" display="Galette"/>
    <hyperlink ref="A16" r:id="rId2" location="" tooltip="" display="Santoko"/>
    <hyperlink ref="A17" r:id="rId3" location="" tooltip="" display="Lames"/>
    <hyperlink ref="A18" r:id="rId4" location="" tooltip="" display="Stick"/>
    <hyperlink ref="A19" r:id="rId5" location="" tooltip="" display="Opinel"/>
    <hyperlink ref="A20" r:id="rId6" location="" tooltip="" display="Plouf"/>
    <hyperlink ref="A21" r:id="rId7" location="" tooltip="" display="Katini"/>
    <hyperlink ref="A22" r:id="rId8" location="" tooltip="" display="Plince"/>
    <hyperlink ref="A23" r:id="rId9" location="" tooltip="" display="Plince PE"/>
    <hyperlink ref="A24" r:id="rId10" location="" tooltip="" display="Katana"/>
    <hyperlink ref="A25" r:id="rId11" location="" tooltip="" display="Grandma 1"/>
    <hyperlink ref="A26" r:id="rId12" location="" tooltip="" display="Grandma 1 PE"/>
    <hyperlink ref="A27" r:id="rId13" location="" tooltip="" display="Grandma 2"/>
    <hyperlink ref="A28" r:id="rId14" location="" tooltip="" display="Grandma 2 PE"/>
    <hyperlink ref="A29" r:id="rId15" location="" tooltip="" display="Grandma 3"/>
    <hyperlink ref="A30" r:id="rId16" location="" tooltip="" display="Grandma 3 PE"/>
    <hyperlink ref="A31" r:id="rId17" location="" tooltip="" display="Grandma 4"/>
    <hyperlink ref="A32" r:id="rId18" location="" tooltip="" display="Grandma 4 PE"/>
    <hyperlink ref="A33" r:id="rId19" location="" tooltip="" display="VLC 1"/>
    <hyperlink ref="A34" r:id="rId20" location="" tooltip="" display="VLC 2"/>
    <hyperlink ref="A35" r:id="rId21" location="" tooltip="" display="VLC 3"/>
    <hyperlink ref="A36" r:id="rId22" location="" tooltip="" display="VLC 4"/>
    <hyperlink ref="A37" r:id="rId23" location="" tooltip="" display="ORL"/>
    <hyperlink ref="A38" r:id="rId24" location="" tooltip="" display="ORL PE"/>
    <hyperlink ref="A39" r:id="rId25" location="" tooltip="" display="APPLIK"/>
    <hyperlink ref="A40" r:id="rId26" location="" tooltip="" display="APPLIK PE"/>
    <hyperlink ref="A41" r:id="rId27" location="" tooltip="" display="Brother"/>
    <hyperlink ref="A42" r:id="rId28" location="" tooltip="" display="Bac Flowers"/>
    <hyperlink ref="A43" r:id="rId29" location="" tooltip="" display="Bac Flowers PE"/>
    <hyperlink ref="A44" r:id="rId30" location="" tooltip="" display="Pinchter"/>
    <hyperlink ref="A45" r:id="rId31" location="" tooltip="" display="VLC Cut 1"/>
    <hyperlink ref="A46" r:id="rId32" location="" tooltip="" display="VLC Cut 2"/>
    <hyperlink ref="A47" r:id="rId33" location="" tooltip="" display="VLC Cut 3"/>
    <hyperlink ref="A48" r:id="rId34" location="" tooltip="" display="VLC Cut 4"/>
    <hyperlink ref="A49" r:id="rId35" location="" tooltip="" display="Kifeet"/>
    <hyperlink ref="A50" r:id="rId36" location="" tooltip="" display="Grandpa 1"/>
    <hyperlink ref="A51" r:id="rId37" location="" tooltip="" display="Grandpa 2"/>
    <hyperlink ref="A52" r:id="rId38" location="" tooltip="" display="Bacs de Descente PE"/>
  </hyperlinks>
  <pageMargins left="0.708661" right="0.708661" top="0.748031" bottom="0.748031" header="0.314961" footer="0.314961"/>
  <pageSetup firstPageNumber="1" fitToHeight="1" fitToWidth="1" scale="34" useFirstPageNumber="0" orientation="landscape" pageOrder="downThenOver"/>
  <headerFooter>
    <oddFooter>&amp;C&amp;"Helvetica Neue,Regular"&amp;12&amp;K000000&amp;P</oddFooter>
  </headerFooter>
  <drawing r:id="rId39"/>
</worksheet>
</file>

<file path=xl/worksheets/sheet6.xml><?xml version="1.0" encoding="utf-8"?>
<worksheet xmlns:r="http://schemas.openxmlformats.org/officeDocument/2006/relationships" xmlns="http://schemas.openxmlformats.org/spreadsheetml/2006/main">
  <sheetPr>
    <pageSetUpPr fitToPage="1"/>
  </sheetPr>
  <dimension ref="A1:BN118"/>
  <sheetViews>
    <sheetView workbookViewId="0" showGridLines="0" defaultGridColor="1"/>
  </sheetViews>
  <sheetFormatPr defaultColWidth="11.5" defaultRowHeight="13.2" customHeight="1" outlineLevelRow="0" outlineLevelCol="0"/>
  <cols>
    <col min="1" max="1" width="25.5" style="491" customWidth="1"/>
    <col min="2" max="2" width="20.3516" style="491" customWidth="1"/>
    <col min="3" max="3" width="13" style="491" customWidth="1"/>
    <col min="4" max="4" width="12.6719" style="491" customWidth="1"/>
    <col min="5" max="5" width="11.5" style="491" customWidth="1"/>
    <col min="6" max="6" width="12.5" style="491" customWidth="1"/>
    <col min="7" max="7" width="9.17188" style="491" customWidth="1"/>
    <col min="8" max="8" width="9.67188" style="491" customWidth="1"/>
    <col min="9" max="9" width="10.3516" style="491" customWidth="1"/>
    <col min="10" max="10" width="7.5" style="491" customWidth="1"/>
    <col min="11" max="11" width="9.5" style="491" customWidth="1"/>
    <col min="12" max="12" width="9.35156" style="491" customWidth="1"/>
    <col min="13" max="13" width="9.5" style="491" customWidth="1"/>
    <col min="14" max="14" width="9.67188" style="491" customWidth="1"/>
    <col min="15" max="15" width="7.67188" style="491" customWidth="1"/>
    <col min="16" max="16" width="8.17188" style="491" customWidth="1"/>
    <col min="17" max="17" width="7.67188" style="491" customWidth="1"/>
    <col min="18" max="18" width="6.5" style="491" customWidth="1"/>
    <col min="19" max="19" width="8.17188" style="491" customWidth="1"/>
    <col min="20" max="20" width="6.67188" style="491" customWidth="1"/>
    <col min="21" max="21" width="10.6719" style="491" customWidth="1"/>
    <col min="22" max="22" width="9.67188" style="491" customWidth="1"/>
    <col min="23" max="30" width="11.5" style="491" customWidth="1"/>
    <col min="31" max="31" width="8.67188" style="491" customWidth="1"/>
    <col min="32" max="39" width="11.5" style="491" customWidth="1"/>
    <col min="40" max="40" width="4.67188" style="491" customWidth="1"/>
    <col min="41" max="66" width="11.5" style="491" customWidth="1"/>
    <col min="67" max="16384" width="11.5" style="491" customWidth="1"/>
  </cols>
  <sheetData>
    <row r="1" ht="27.6" customHeight="1">
      <c r="A1" s="71"/>
      <c r="B1" s="71"/>
      <c r="C1" s="492"/>
      <c r="D1" s="492"/>
      <c r="E1" s="492"/>
      <c r="F1" s="492"/>
      <c r="G1" t="s" s="493">
        <v>574</v>
      </c>
      <c r="H1" s="494"/>
      <c r="I1" s="494"/>
      <c r="J1" s="494"/>
      <c r="K1" s="494"/>
      <c r="L1" s="494"/>
      <c r="M1" s="494"/>
      <c r="N1" s="494"/>
      <c r="O1" s="494"/>
      <c r="P1" s="494"/>
      <c r="Q1" s="494"/>
      <c r="R1" s="494"/>
      <c r="S1" s="494"/>
      <c r="T1" s="494"/>
      <c r="U1" s="494"/>
      <c r="V1" s="494"/>
      <c r="W1" s="494"/>
      <c r="X1" s="494"/>
      <c r="Y1" s="494"/>
      <c r="Z1" s="494"/>
      <c r="AA1" s="494"/>
      <c r="AB1" s="494"/>
      <c r="AC1" s="494"/>
      <c r="AD1" s="494"/>
      <c r="AE1" s="2"/>
      <c r="AF1" s="99"/>
      <c r="AG1" s="99"/>
      <c r="AH1" s="100"/>
      <c r="AI1" s="100"/>
      <c r="AJ1" s="100"/>
      <c r="AK1" s="100"/>
      <c r="AL1" s="100"/>
      <c r="AM1" s="100"/>
      <c r="AN1" s="3"/>
      <c r="AO1" s="100"/>
      <c r="AP1" s="100"/>
      <c r="AQ1" s="100"/>
      <c r="AR1" s="100"/>
      <c r="AS1" s="100"/>
      <c r="AT1" s="100"/>
      <c r="AU1" s="100"/>
      <c r="AV1" s="100"/>
      <c r="AW1" s="3"/>
      <c r="AX1" s="315"/>
      <c r="AY1" s="315"/>
      <c r="AZ1" s="315"/>
      <c r="BA1" s="315"/>
      <c r="BB1" s="315"/>
      <c r="BC1" s="315"/>
      <c r="BD1" s="315"/>
      <c r="BE1" s="315"/>
      <c r="BF1" s="315"/>
      <c r="BG1" s="315"/>
      <c r="BH1" s="315"/>
      <c r="BI1" s="315"/>
      <c r="BJ1" s="315"/>
      <c r="BK1" s="315"/>
      <c r="BL1" s="315"/>
      <c r="BM1" s="315"/>
      <c r="BN1" s="315"/>
    </row>
    <row r="2" ht="57.75" customHeight="1">
      <c r="A2" t="s" s="495">
        <v>575</v>
      </c>
      <c r="B2" t="s" s="179">
        <v>75</v>
      </c>
      <c r="C2" t="s" s="179">
        <v>76</v>
      </c>
      <c r="D2" t="s" s="179">
        <v>77</v>
      </c>
      <c r="E2" t="s" s="179">
        <v>78</v>
      </c>
      <c r="F2" t="s" s="179">
        <v>79</v>
      </c>
      <c r="G2" t="s" s="180">
        <v>80</v>
      </c>
      <c r="H2" t="s" s="181">
        <v>81</v>
      </c>
      <c r="I2" t="s" s="182">
        <v>82</v>
      </c>
      <c r="J2" t="s" s="451">
        <v>83</v>
      </c>
      <c r="K2" t="s" s="184">
        <v>84</v>
      </c>
      <c r="L2" t="s" s="185">
        <v>85</v>
      </c>
      <c r="M2" t="s" s="186">
        <v>86</v>
      </c>
      <c r="N2" t="s" s="187">
        <v>87</v>
      </c>
      <c r="O2" t="s" s="188">
        <v>88</v>
      </c>
      <c r="P2" t="s" s="189">
        <v>89</v>
      </c>
      <c r="Q2" t="s" s="190">
        <v>90</v>
      </c>
      <c r="R2" t="s" s="343">
        <v>222</v>
      </c>
      <c r="S2" t="s" s="191">
        <v>91</v>
      </c>
      <c r="T2" t="s" s="184">
        <v>223</v>
      </c>
      <c r="U2" t="s" s="496">
        <v>92</v>
      </c>
      <c r="V2" t="s" s="179">
        <v>12</v>
      </c>
      <c r="W2" t="s" s="179">
        <v>93</v>
      </c>
      <c r="X2" t="s" s="81">
        <v>190</v>
      </c>
      <c r="Y2" t="s" s="82">
        <v>191</v>
      </c>
      <c r="Z2" t="s" s="82">
        <v>192</v>
      </c>
      <c r="AA2" t="s" s="82">
        <v>193</v>
      </c>
      <c r="AB2" t="s" s="82">
        <v>98</v>
      </c>
      <c r="AC2" t="s" s="82">
        <v>194</v>
      </c>
      <c r="AD2" t="s" s="83">
        <v>195</v>
      </c>
      <c r="AE2" s="192"/>
      <c r="AF2" t="s" s="120">
        <v>7</v>
      </c>
      <c r="AG2" t="s" s="120">
        <v>14</v>
      </c>
      <c r="AH2" t="s" s="120">
        <v>17</v>
      </c>
      <c r="AI2" t="s" s="120">
        <v>20</v>
      </c>
      <c r="AJ2" t="s" s="120">
        <v>23</v>
      </c>
      <c r="AK2" t="s" s="120">
        <v>576</v>
      </c>
      <c r="AL2" t="s" s="120">
        <v>577</v>
      </c>
      <c r="AM2" t="s" s="120">
        <v>58</v>
      </c>
      <c r="AN2" s="497"/>
      <c r="AO2" t="s" s="120">
        <v>7</v>
      </c>
      <c r="AP2" t="s" s="120">
        <v>14</v>
      </c>
      <c r="AQ2" t="s" s="120">
        <v>17</v>
      </c>
      <c r="AR2" t="s" s="120">
        <v>20</v>
      </c>
      <c r="AS2" t="s" s="120">
        <v>23</v>
      </c>
      <c r="AT2" t="s" s="120">
        <v>576</v>
      </c>
      <c r="AU2" t="s" s="120">
        <v>577</v>
      </c>
      <c r="AV2" t="s" s="120">
        <v>58</v>
      </c>
      <c r="AW2" t="s" s="122">
        <v>64</v>
      </c>
      <c r="AX2" t="s" s="123">
        <v>65</v>
      </c>
      <c r="AY2" t="s" s="123">
        <v>66</v>
      </c>
      <c r="AZ2" t="s" s="123">
        <v>67</v>
      </c>
      <c r="BA2" t="s" s="123">
        <v>68</v>
      </c>
      <c r="BB2" s="124"/>
      <c r="BC2" s="124"/>
      <c r="BD2" s="124"/>
      <c r="BE2" s="124"/>
      <c r="BF2" s="498"/>
      <c r="BG2" s="498"/>
      <c r="BH2" s="3"/>
      <c r="BI2" s="3"/>
      <c r="BJ2" s="3"/>
      <c r="BK2" s="3"/>
      <c r="BL2" s="3"/>
      <c r="BM2" s="3"/>
      <c r="BN2" s="3"/>
    </row>
    <row r="3" ht="14.1" customHeight="1">
      <c r="A3" t="s" s="499">
        <v>578</v>
      </c>
      <c r="B3" t="s" s="500">
        <v>579</v>
      </c>
      <c r="C3" s="195"/>
      <c r="D3" t="s" s="500">
        <v>118</v>
      </c>
      <c r="E3" s="361">
        <v>55</v>
      </c>
      <c r="F3" s="501">
        <v>380</v>
      </c>
      <c r="G3" s="502">
        <v>0</v>
      </c>
      <c r="H3" s="199">
        <v>0</v>
      </c>
      <c r="I3" s="200">
        <v>0</v>
      </c>
      <c r="J3" s="201">
        <v>0</v>
      </c>
      <c r="K3" s="202">
        <v>0</v>
      </c>
      <c r="L3" s="203">
        <v>0</v>
      </c>
      <c r="M3" s="204">
        <v>0</v>
      </c>
      <c r="N3" s="205">
        <v>0</v>
      </c>
      <c r="O3" s="503">
        <v>0</v>
      </c>
      <c r="P3" s="259">
        <v>0</v>
      </c>
      <c r="Q3" s="208">
        <v>0</v>
      </c>
      <c r="R3" s="349">
        <v>0</v>
      </c>
      <c r="S3" s="209">
        <v>0</v>
      </c>
      <c r="T3" s="504">
        <v>0</v>
      </c>
      <c r="U3" s="505">
        <f>SUM(G3:T3)*F3</f>
        <v>0</v>
      </c>
      <c r="V3" s="506">
        <f>(G3*$E3)+(H3*$E3)+(J3*$E3)+(K3*$E3)+(L3*$E3)+(N3*$E3)+(O3*$E3)+(Q3*$E3)+(R3*$E3)+(S3*$E3)+(T3*$E3)+(P3*$E3)</f>
        <v>0</v>
      </c>
      <c r="W3" s="210">
        <f>SUM(G3:T3)</f>
        <v>0</v>
      </c>
      <c r="X3" s="507">
        <f>W3*10</f>
        <v>0</v>
      </c>
      <c r="Y3" s="507">
        <f>W3*10</f>
        <v>0</v>
      </c>
      <c r="Z3" s="507">
        <f>W3*20</f>
        <v>0</v>
      </c>
      <c r="AA3" s="507">
        <f>W3*10</f>
        <v>0</v>
      </c>
      <c r="AB3" s="507">
        <f>W3*5</f>
        <v>0</v>
      </c>
      <c r="AC3" s="212"/>
      <c r="AD3" s="212"/>
      <c r="AE3" s="42"/>
      <c r="AF3" s="146"/>
      <c r="AG3" s="93">
        <v>21</v>
      </c>
      <c r="AH3" s="147">
        <v>33</v>
      </c>
      <c r="AI3" s="146"/>
      <c r="AJ3" s="147">
        <v>1</v>
      </c>
      <c r="AK3" s="146"/>
      <c r="AL3" s="146"/>
      <c r="AM3" s="147">
        <v>38</v>
      </c>
      <c r="AN3" s="121"/>
      <c r="AO3" t="s" s="148">
        <f>IF(AF3="","",$W3*AF3)</f>
      </c>
      <c r="AP3" s="147">
        <f>IF(AG3="","",$W3*AG3)</f>
        <v>0</v>
      </c>
      <c r="AQ3" s="147">
        <f>IF(AH3="","",$W3*AH3)</f>
        <v>0</v>
      </c>
      <c r="AR3" t="s" s="148">
        <f>IF(AI3="","",$W3*AI3)</f>
      </c>
      <c r="AS3" s="147">
        <f>IF(AJ3="","",$W3*AJ3)</f>
        <v>0</v>
      </c>
      <c r="AT3" t="s" s="148">
        <f>IF(AK3="","",$W3*AK3)</f>
      </c>
      <c r="AU3" t="s" s="148">
        <f>IF(AL3="","",$W3*AL3)</f>
      </c>
      <c r="AV3" s="147">
        <f>IF(AM3="","",$W3*AM3)</f>
        <v>0</v>
      </c>
      <c r="AW3" s="149"/>
      <c r="AX3" s="218">
        <v>5</v>
      </c>
      <c r="AY3" s="218">
        <v>5</v>
      </c>
      <c r="AZ3" s="218">
        <v>3</v>
      </c>
      <c r="BA3" s="218">
        <v>1</v>
      </c>
      <c r="BB3" s="151"/>
      <c r="BC3" s="151"/>
      <c r="BD3" s="151"/>
      <c r="BE3" s="151"/>
      <c r="BF3" s="508"/>
      <c r="BG3" s="508"/>
      <c r="BH3" s="3"/>
      <c r="BI3" s="3"/>
      <c r="BJ3" s="3"/>
      <c r="BK3" s="3"/>
      <c r="BL3" s="3"/>
      <c r="BM3" s="3"/>
      <c r="BN3" s="3"/>
    </row>
    <row r="4" ht="14.1" customHeight="1">
      <c r="A4" t="s" s="509">
        <v>580</v>
      </c>
      <c r="B4" t="s" s="128">
        <v>581</v>
      </c>
      <c r="C4" s="213"/>
      <c r="D4" t="s" s="128">
        <v>118</v>
      </c>
      <c r="E4" s="129">
        <v>24</v>
      </c>
      <c r="F4" s="510">
        <v>192.5</v>
      </c>
      <c r="G4" s="511">
        <v>0</v>
      </c>
      <c r="H4" s="132">
        <v>0</v>
      </c>
      <c r="I4" s="133">
        <v>0</v>
      </c>
      <c r="J4" s="134">
        <v>0</v>
      </c>
      <c r="K4" s="135">
        <v>0</v>
      </c>
      <c r="L4" s="136">
        <v>0</v>
      </c>
      <c r="M4" s="137">
        <v>0</v>
      </c>
      <c r="N4" s="138">
        <v>0</v>
      </c>
      <c r="O4" s="408">
        <v>0</v>
      </c>
      <c r="P4" s="140">
        <v>0</v>
      </c>
      <c r="Q4" s="141">
        <v>0</v>
      </c>
      <c r="R4" s="327">
        <v>0</v>
      </c>
      <c r="S4" s="142">
        <v>0</v>
      </c>
      <c r="T4" s="512">
        <v>0</v>
      </c>
      <c r="U4" s="513">
        <f>SUM(G4:T4)*F4</f>
        <v>0</v>
      </c>
      <c r="V4" s="48">
        <f>(G4*$E4)+(H4*$E4)+(J4*$E4)+(K4*$E4)+(L4*$E4)+(N4*$E4)+(O4*$E4)+(Q4*$E4)+(R4*$E4)+(S4*$E4)+(T4*$E4)+(P4*$E4)</f>
        <v>0</v>
      </c>
      <c r="W4" s="145">
        <f>SUM(G4:T4)</f>
        <v>0</v>
      </c>
      <c r="X4" s="410">
        <f>W4*10</f>
        <v>0</v>
      </c>
      <c r="Y4" s="146"/>
      <c r="Z4" s="146"/>
      <c r="AA4" s="410">
        <f>W4*5</f>
        <v>0</v>
      </c>
      <c r="AB4" s="410">
        <f>W4*5</f>
        <v>0</v>
      </c>
      <c r="AC4" s="410">
        <f>W4*3</f>
        <v>0</v>
      </c>
      <c r="AD4" s="410">
        <f>W4*1</f>
        <v>0</v>
      </c>
      <c r="AE4" s="42"/>
      <c r="AF4" s="146"/>
      <c r="AG4" s="146"/>
      <c r="AH4" s="147">
        <v>14</v>
      </c>
      <c r="AI4" s="146"/>
      <c r="AJ4" s="146"/>
      <c r="AK4" s="146"/>
      <c r="AL4" s="146"/>
      <c r="AM4" s="147">
        <v>58</v>
      </c>
      <c r="AN4" s="121"/>
      <c r="AO4" t="s" s="148">
        <f>IF(AF4="","",$W4*AF4)</f>
      </c>
      <c r="AP4" t="s" s="148">
        <f>IF(AG4="","",$W4*AG4)</f>
      </c>
      <c r="AQ4" s="147">
        <f>IF(AH4="","",$W4*AH4)</f>
        <v>0</v>
      </c>
      <c r="AR4" t="s" s="148">
        <f>IF(AI4="","",$W4*AI4)</f>
      </c>
      <c r="AS4" t="s" s="148">
        <f>IF(AJ4="","",$W4*AJ4)</f>
      </c>
      <c r="AT4" t="s" s="148">
        <f>IF(AK4="","",$W4*AK4)</f>
      </c>
      <c r="AU4" t="s" s="148">
        <f>IF(AL4="","",$W4*AL4)</f>
      </c>
      <c r="AV4" s="147">
        <f>IF(AM4="","",$W4*AM4)</f>
        <v>0</v>
      </c>
      <c r="AW4" s="149"/>
      <c r="AX4" s="218">
        <v>5</v>
      </c>
      <c r="AY4" s="218">
        <v>10</v>
      </c>
      <c r="AZ4" s="218">
        <v>3</v>
      </c>
      <c r="BA4" s="150"/>
      <c r="BB4" s="151"/>
      <c r="BC4" s="151"/>
      <c r="BD4" s="151"/>
      <c r="BE4" s="151"/>
      <c r="BF4" s="508"/>
      <c r="BG4" s="508"/>
      <c r="BH4" s="3"/>
      <c r="BI4" s="3"/>
      <c r="BJ4" s="3"/>
      <c r="BK4" s="3"/>
      <c r="BL4" s="3"/>
      <c r="BM4" s="3"/>
      <c r="BN4" s="3"/>
    </row>
    <row r="5" ht="14.1" customHeight="1">
      <c r="A5" t="s" s="509">
        <v>582</v>
      </c>
      <c r="B5" t="s" s="128">
        <v>583</v>
      </c>
      <c r="C5" s="213"/>
      <c r="D5" t="s" s="128">
        <v>118</v>
      </c>
      <c r="E5" s="129">
        <v>28</v>
      </c>
      <c r="F5" s="510">
        <v>267.5</v>
      </c>
      <c r="G5" s="511">
        <v>0</v>
      </c>
      <c r="H5" s="132">
        <v>0</v>
      </c>
      <c r="I5" s="133">
        <v>0</v>
      </c>
      <c r="J5" s="134">
        <v>0</v>
      </c>
      <c r="K5" s="135">
        <v>0</v>
      </c>
      <c r="L5" s="136">
        <v>0</v>
      </c>
      <c r="M5" s="137">
        <v>0</v>
      </c>
      <c r="N5" s="138">
        <v>0</v>
      </c>
      <c r="O5" s="408">
        <v>0</v>
      </c>
      <c r="P5" s="140">
        <v>0</v>
      </c>
      <c r="Q5" s="141">
        <v>0</v>
      </c>
      <c r="R5" s="327">
        <v>0</v>
      </c>
      <c r="S5" s="142">
        <v>0</v>
      </c>
      <c r="T5" s="512">
        <v>0</v>
      </c>
      <c r="U5" s="513">
        <f>SUM(G5:T5)*F5</f>
        <v>0</v>
      </c>
      <c r="V5" s="48">
        <f>(G5*$E5)+(H5*$E5)+(J5*$E5)+(K5*$E5)+(L5*$E5)+(N5*$E5)+(O5*$E5)+(Q5*$E5)+(R5*$E5)+(S5*$E5)+(T5*$E5)+(P5*$E5)</f>
        <v>0</v>
      </c>
      <c r="W5" s="145">
        <f>SUM(G5:T5)</f>
        <v>0</v>
      </c>
      <c r="X5" s="146"/>
      <c r="Y5" s="410">
        <f>W5*10</f>
        <v>0</v>
      </c>
      <c r="Z5" s="146"/>
      <c r="AA5" s="410">
        <f>W5*5</f>
        <v>0</v>
      </c>
      <c r="AB5" s="410">
        <f>W5*10</f>
        <v>0</v>
      </c>
      <c r="AC5" s="410">
        <f>W5*3</f>
        <v>0</v>
      </c>
      <c r="AD5" s="146"/>
      <c r="AE5" s="42"/>
      <c r="AF5" s="146"/>
      <c r="AG5" s="146"/>
      <c r="AH5" s="147">
        <v>23</v>
      </c>
      <c r="AI5" s="146"/>
      <c r="AJ5" s="146"/>
      <c r="AK5" s="146"/>
      <c r="AL5" s="146"/>
      <c r="AM5" s="147">
        <v>40</v>
      </c>
      <c r="AN5" s="121"/>
      <c r="AO5" t="s" s="148">
        <f>IF(AF5="","",$W5*AF5)</f>
      </c>
      <c r="AP5" t="s" s="148">
        <f>IF(AG5="","",$W5*AG5)</f>
      </c>
      <c r="AQ5" s="147">
        <f>IF(AH5="","",$W5*AH5)</f>
        <v>0</v>
      </c>
      <c r="AR5" t="s" s="148">
        <f>IF(AI5="","",$W5*AI5)</f>
      </c>
      <c r="AS5" t="s" s="148">
        <f>IF(AJ5="","",$W5*AJ5)</f>
      </c>
      <c r="AT5" t="s" s="148">
        <f>IF(AK5="","",$W5*AK5)</f>
      </c>
      <c r="AU5" t="s" s="148">
        <f>IF(AL5="","",$W5*AL5)</f>
      </c>
      <c r="AV5" s="147">
        <f>IF(AM5="","",$W5*AM5)</f>
        <v>0</v>
      </c>
      <c r="AW5" s="155">
        <v>10</v>
      </c>
      <c r="AX5" s="218">
        <v>10</v>
      </c>
      <c r="AY5" s="218">
        <v>5</v>
      </c>
      <c r="AZ5" s="150"/>
      <c r="BA5" s="150"/>
      <c r="BB5" s="151"/>
      <c r="BC5" s="151"/>
      <c r="BD5" s="151"/>
      <c r="BE5" s="151"/>
      <c r="BF5" s="508"/>
      <c r="BG5" s="508"/>
      <c r="BH5" s="3"/>
      <c r="BI5" s="3"/>
      <c r="BJ5" s="3"/>
      <c r="BK5" s="3"/>
      <c r="BL5" s="3"/>
      <c r="BM5" s="3"/>
      <c r="BN5" s="3"/>
    </row>
    <row r="6" ht="14.1" customHeight="1">
      <c r="A6" t="s" s="509">
        <v>584</v>
      </c>
      <c r="B6" t="s" s="128">
        <v>579</v>
      </c>
      <c r="C6" s="213"/>
      <c r="D6" t="s" s="128">
        <v>118</v>
      </c>
      <c r="E6" s="129">
        <v>55</v>
      </c>
      <c r="F6" s="510">
        <v>277.5</v>
      </c>
      <c r="G6" s="511">
        <v>0</v>
      </c>
      <c r="H6" s="132">
        <v>0</v>
      </c>
      <c r="I6" s="133">
        <v>0</v>
      </c>
      <c r="J6" s="134">
        <v>0</v>
      </c>
      <c r="K6" s="135">
        <v>0</v>
      </c>
      <c r="L6" s="136"/>
      <c r="M6" s="137">
        <v>0</v>
      </c>
      <c r="N6" s="138">
        <v>0</v>
      </c>
      <c r="O6" s="408">
        <v>0</v>
      </c>
      <c r="P6" s="140">
        <v>0</v>
      </c>
      <c r="Q6" s="141">
        <v>0</v>
      </c>
      <c r="R6" s="327">
        <v>0</v>
      </c>
      <c r="S6" s="142">
        <v>0</v>
      </c>
      <c r="T6" s="512">
        <v>0</v>
      </c>
      <c r="U6" s="513">
        <f>SUM(G6:T6)*F6</f>
        <v>0</v>
      </c>
      <c r="V6" s="48">
        <f>(G6*$E6)+(H6*$E6)+(J6*$E6)+(K6*$E6)+(L6*$E6)+(N6*$E6)+(O6*$E6)+(Q6*$E6)+(R6*$E6)+(S6*$E6)+(T6*$E6)+(P6*$E6)</f>
        <v>0</v>
      </c>
      <c r="W6" s="145">
        <f>SUM(G6:T6)</f>
        <v>0</v>
      </c>
      <c r="X6" s="410">
        <f>W6*10</f>
        <v>0</v>
      </c>
      <c r="Y6" s="410">
        <f>W6*20</f>
        <v>0</v>
      </c>
      <c r="Z6" s="410">
        <f>W6*10</f>
        <v>0</v>
      </c>
      <c r="AA6" s="410">
        <f>W6*10</f>
        <v>0</v>
      </c>
      <c r="AB6" s="410">
        <f>W6*5</f>
        <v>0</v>
      </c>
      <c r="AC6" s="146"/>
      <c r="AD6" s="146"/>
      <c r="AE6" s="42"/>
      <c r="AF6" s="146"/>
      <c r="AG6" s="93">
        <v>10</v>
      </c>
      <c r="AH6" s="147">
        <v>45</v>
      </c>
      <c r="AI6" s="146"/>
      <c r="AJ6" s="146"/>
      <c r="AK6" s="146"/>
      <c r="AL6" s="146"/>
      <c r="AM6" s="147">
        <v>20</v>
      </c>
      <c r="AN6" s="121"/>
      <c r="AO6" t="s" s="148">
        <f>IF(AF6="","",$W6*AF6)</f>
      </c>
      <c r="AP6" s="147">
        <f>IF(AG6="","",$W6*AG6)</f>
        <v>0</v>
      </c>
      <c r="AQ6" s="147">
        <f>IF(AH6="","",$W6*AH6)</f>
        <v>0</v>
      </c>
      <c r="AR6" t="s" s="148">
        <f>IF(AI6="","",$W6*AI6)</f>
      </c>
      <c r="AS6" t="s" s="148">
        <f>IF(AJ6="","",$W6*AJ6)</f>
      </c>
      <c r="AT6" t="s" s="148">
        <f>IF(AK6="","",$W6*AK6)</f>
      </c>
      <c r="AU6" t="s" s="148">
        <f>IF(AL6="","",$W6*AL6)</f>
      </c>
      <c r="AV6" s="147">
        <f>IF(AM6="","",$W6*AM6)</f>
        <v>0</v>
      </c>
      <c r="AW6" s="155">
        <v>10</v>
      </c>
      <c r="AX6" s="218">
        <v>5</v>
      </c>
      <c r="AY6" s="218">
        <v>5</v>
      </c>
      <c r="AZ6" s="150"/>
      <c r="BA6" s="150"/>
      <c r="BB6" s="151"/>
      <c r="BC6" s="151"/>
      <c r="BD6" s="151"/>
      <c r="BE6" s="151"/>
      <c r="BF6" s="508"/>
      <c r="BG6" s="508"/>
      <c r="BH6" s="3"/>
      <c r="BI6" s="3"/>
      <c r="BJ6" s="3"/>
      <c r="BK6" s="3"/>
      <c r="BL6" s="3"/>
      <c r="BM6" s="3"/>
      <c r="BN6" s="3"/>
    </row>
    <row r="7" ht="14.1" customHeight="1">
      <c r="A7" t="s" s="514">
        <v>585</v>
      </c>
      <c r="B7" t="s" s="128">
        <v>579</v>
      </c>
      <c r="C7" s="213"/>
      <c r="D7" t="s" s="128">
        <v>118</v>
      </c>
      <c r="E7" s="129">
        <v>50</v>
      </c>
      <c r="F7" s="510">
        <v>247.5</v>
      </c>
      <c r="G7" s="511">
        <v>0</v>
      </c>
      <c r="H7" s="132">
        <v>0</v>
      </c>
      <c r="I7" s="133">
        <v>0</v>
      </c>
      <c r="J7" s="134"/>
      <c r="K7" s="135">
        <v>0</v>
      </c>
      <c r="L7" s="136">
        <v>0</v>
      </c>
      <c r="M7" s="137">
        <v>0</v>
      </c>
      <c r="N7" s="138">
        <v>0</v>
      </c>
      <c r="O7" s="408">
        <v>0</v>
      </c>
      <c r="P7" s="140">
        <v>0</v>
      </c>
      <c r="Q7" s="141">
        <v>0</v>
      </c>
      <c r="R7" s="327">
        <v>0</v>
      </c>
      <c r="S7" s="142">
        <v>0</v>
      </c>
      <c r="T7" s="512">
        <v>0</v>
      </c>
      <c r="U7" s="513">
        <f>SUM(G7:T7)*F7</f>
        <v>0</v>
      </c>
      <c r="V7" s="48">
        <f>(G7*$E7)+(H7*$E7)+(J7*$E7)+(K7*$E7)+(L7*$E7)+(N7*$E7)+(O7*$E7)+(Q7*$E7)+(R7*$E7)+(S7*$E7)+(T7*$E7)+(P7*$E7)</f>
        <v>0</v>
      </c>
      <c r="W7" s="145">
        <f>SUM(G7:T7)</f>
        <v>0</v>
      </c>
      <c r="X7" s="410">
        <f>W7*10</f>
        <v>0</v>
      </c>
      <c r="Y7" s="410">
        <f>W7*20</f>
        <v>0</v>
      </c>
      <c r="Z7" s="410">
        <f>W7*10</f>
        <v>0</v>
      </c>
      <c r="AA7" s="410">
        <f>W7*5</f>
        <v>0</v>
      </c>
      <c r="AB7" s="410">
        <f>W7*5</f>
        <v>0</v>
      </c>
      <c r="AC7" s="146"/>
      <c r="AD7" s="146"/>
      <c r="AE7" s="42"/>
      <c r="AF7" s="146"/>
      <c r="AG7" s="93">
        <v>10</v>
      </c>
      <c r="AH7" s="147">
        <v>40</v>
      </c>
      <c r="AI7" s="146"/>
      <c r="AJ7" s="146"/>
      <c r="AK7" s="146"/>
      <c r="AL7" s="146"/>
      <c r="AM7" s="147">
        <v>20</v>
      </c>
      <c r="AN7" s="121"/>
      <c r="AO7" t="s" s="148">
        <f>IF(AF7="","",$W7*AF7)</f>
      </c>
      <c r="AP7" s="147">
        <f>IF(AG7="","",$W7*AG7)</f>
        <v>0</v>
      </c>
      <c r="AQ7" s="147">
        <f>IF(AH7="","",$W7*AH7)</f>
        <v>0</v>
      </c>
      <c r="AR7" t="s" s="148">
        <f>IF(AI7="","",$W7*AI7)</f>
      </c>
      <c r="AS7" t="s" s="148">
        <f>IF(AJ7="","",$W7*AJ7)</f>
      </c>
      <c r="AT7" t="s" s="148">
        <f>IF(AK7="","",$W7*AK7)</f>
      </c>
      <c r="AU7" t="s" s="148">
        <f>IF(AL7="","",$W7*AL7)</f>
      </c>
      <c r="AV7" s="147">
        <f>IF(AM7="","",$W7*AM7)</f>
        <v>0</v>
      </c>
      <c r="AW7" s="155">
        <v>20</v>
      </c>
      <c r="AX7" s="218">
        <v>15</v>
      </c>
      <c r="AY7" s="218">
        <v>5</v>
      </c>
      <c r="AZ7" s="150"/>
      <c r="BA7" s="218">
        <v>1</v>
      </c>
      <c r="BB7" s="151"/>
      <c r="BC7" s="151"/>
      <c r="BD7" s="151"/>
      <c r="BE7" s="151"/>
      <c r="BF7" s="508"/>
      <c r="BG7" s="508"/>
      <c r="BH7" s="3"/>
      <c r="BI7" s="3"/>
      <c r="BJ7" s="3"/>
      <c r="BK7" s="3"/>
      <c r="BL7" s="3"/>
      <c r="BM7" s="3"/>
      <c r="BN7" s="3"/>
    </row>
    <row r="8" ht="14.1" customHeight="1">
      <c r="A8" t="s" s="509">
        <v>586</v>
      </c>
      <c r="B8" t="s" s="128">
        <v>587</v>
      </c>
      <c r="C8" s="213"/>
      <c r="D8" t="s" s="128">
        <v>116</v>
      </c>
      <c r="E8" s="129">
        <v>56</v>
      </c>
      <c r="F8" s="510">
        <v>367.5</v>
      </c>
      <c r="G8" s="511">
        <v>0</v>
      </c>
      <c r="H8" s="132">
        <v>0</v>
      </c>
      <c r="I8" s="133">
        <v>0</v>
      </c>
      <c r="J8" s="134">
        <v>0</v>
      </c>
      <c r="K8" s="135">
        <v>0</v>
      </c>
      <c r="L8" s="136">
        <v>0</v>
      </c>
      <c r="M8" s="137"/>
      <c r="N8" s="138">
        <v>0</v>
      </c>
      <c r="O8" s="408">
        <v>0</v>
      </c>
      <c r="P8" s="140">
        <v>0</v>
      </c>
      <c r="Q8" s="141">
        <v>0</v>
      </c>
      <c r="R8" s="327">
        <v>0</v>
      </c>
      <c r="S8" s="142">
        <v>0</v>
      </c>
      <c r="T8" s="512">
        <v>0</v>
      </c>
      <c r="U8" s="513">
        <f>SUM(G8:T8)*F8</f>
        <v>0</v>
      </c>
      <c r="V8" s="48">
        <f>(G8*$E8)+(H8*$E8)+(J8*$E8)+(K8*$E8)+(L8*$E8)+(N8*$E8)+(O8*$E8)+(Q8*$E8)+(R8*$E8)+(S8*$E8)+(T8*$E8)+(P8*$E8)</f>
        <v>0</v>
      </c>
      <c r="W8" s="145">
        <f>SUM(G8:T8)</f>
        <v>0</v>
      </c>
      <c r="X8" s="146"/>
      <c r="Y8" s="410">
        <f>W8*15</f>
        <v>0</v>
      </c>
      <c r="Z8" s="410">
        <f>W8*20</f>
        <v>0</v>
      </c>
      <c r="AA8" s="410">
        <f>W8*15</f>
        <v>0</v>
      </c>
      <c r="AB8" s="410">
        <f>W8*5</f>
        <v>0</v>
      </c>
      <c r="AC8" s="146"/>
      <c r="AD8" s="410">
        <f>W8*1</f>
        <v>0</v>
      </c>
      <c r="AE8" s="42"/>
      <c r="AF8" s="146"/>
      <c r="AG8" s="93">
        <v>15</v>
      </c>
      <c r="AH8" s="147">
        <v>40</v>
      </c>
      <c r="AI8" s="146"/>
      <c r="AJ8" s="146"/>
      <c r="AK8" s="146"/>
      <c r="AL8" s="147">
        <v>1</v>
      </c>
      <c r="AM8" s="147">
        <v>50</v>
      </c>
      <c r="AN8" s="121"/>
      <c r="AO8" t="s" s="148">
        <f>IF(AF8="","",$W8*AF8)</f>
      </c>
      <c r="AP8" s="147">
        <f>IF(AG8="","",$W8*AG8)</f>
        <v>0</v>
      </c>
      <c r="AQ8" s="147">
        <f>IF(AH8="","",$W8*AH8)</f>
        <v>0</v>
      </c>
      <c r="AR8" t="s" s="148">
        <f>IF(AI8="","",$W8*AI8)</f>
      </c>
      <c r="AS8" t="s" s="148">
        <f>IF(AJ8="","",$W8*AJ8)</f>
      </c>
      <c r="AT8" t="s" s="148">
        <f>IF(AK8="","",$W8*AK8)</f>
      </c>
      <c r="AU8" s="147">
        <f>IF(AL8="","",$W8*AL8)</f>
        <v>0</v>
      </c>
      <c r="AV8" s="147">
        <f>IF(AM8="","",$W8*AM8)</f>
        <v>0</v>
      </c>
      <c r="AW8" s="155">
        <v>10</v>
      </c>
      <c r="AX8" s="218">
        <v>10</v>
      </c>
      <c r="AY8" s="218">
        <v>10</v>
      </c>
      <c r="AZ8" s="150"/>
      <c r="BA8" s="150"/>
      <c r="BB8" s="151"/>
      <c r="BC8" s="151"/>
      <c r="BD8" s="151"/>
      <c r="BE8" s="151"/>
      <c r="BF8" s="508"/>
      <c r="BG8" s="508"/>
      <c r="BH8" s="3"/>
      <c r="BI8" s="3"/>
      <c r="BJ8" s="3"/>
      <c r="BK8" s="3"/>
      <c r="BL8" s="3"/>
      <c r="BM8" s="3"/>
      <c r="BN8" s="3"/>
    </row>
    <row r="9" ht="14.1" customHeight="1">
      <c r="A9" t="s" s="509">
        <v>588</v>
      </c>
      <c r="B9" t="s" s="128">
        <v>589</v>
      </c>
      <c r="C9" s="213"/>
      <c r="D9" t="s" s="128">
        <v>503</v>
      </c>
      <c r="E9" s="129">
        <v>40</v>
      </c>
      <c r="F9" s="510">
        <v>370</v>
      </c>
      <c r="G9" s="511">
        <v>0</v>
      </c>
      <c r="H9" s="132">
        <v>0</v>
      </c>
      <c r="I9" s="133">
        <v>0</v>
      </c>
      <c r="J9" s="134">
        <v>0</v>
      </c>
      <c r="K9" s="135">
        <v>0</v>
      </c>
      <c r="L9" s="136">
        <v>0</v>
      </c>
      <c r="M9" s="137">
        <v>0</v>
      </c>
      <c r="N9" s="138">
        <v>0</v>
      </c>
      <c r="O9" s="408">
        <v>0</v>
      </c>
      <c r="P9" s="140"/>
      <c r="Q9" s="141">
        <v>0</v>
      </c>
      <c r="R9" s="327">
        <v>0</v>
      </c>
      <c r="S9" s="142">
        <v>0</v>
      </c>
      <c r="T9" s="512">
        <v>0</v>
      </c>
      <c r="U9" s="513">
        <f>SUM(G9:T9)*F9</f>
        <v>0</v>
      </c>
      <c r="V9" s="48">
        <f>(G9*$E9)+(H9*$E9)+(J9*$E9)+(K9*$E9)+(L9*$E9)+(N9*$E9)+(O9*$E9)+(Q9*$E9)+(R9*$E9)+(S9*$E9)+(T9*$E9)+(P9*$E9)</f>
        <v>0</v>
      </c>
      <c r="W9" s="145">
        <f>SUM(G9:T9)</f>
        <v>0</v>
      </c>
      <c r="X9" s="146"/>
      <c r="Y9" s="410">
        <f>W9*10</f>
        <v>0</v>
      </c>
      <c r="Z9" s="410">
        <f>W9*10</f>
        <v>0</v>
      </c>
      <c r="AA9" s="410">
        <f>W9*10</f>
        <v>0</v>
      </c>
      <c r="AB9" s="410">
        <f>W9*10</f>
        <v>0</v>
      </c>
      <c r="AC9" s="146"/>
      <c r="AD9" s="146"/>
      <c r="AE9" s="42"/>
      <c r="AF9" s="146"/>
      <c r="AG9" s="93">
        <v>10</v>
      </c>
      <c r="AH9" s="147">
        <v>30</v>
      </c>
      <c r="AI9" s="146"/>
      <c r="AJ9" s="146"/>
      <c r="AK9" s="146"/>
      <c r="AL9" s="146"/>
      <c r="AM9" s="147">
        <v>30</v>
      </c>
      <c r="AN9" s="121"/>
      <c r="AO9" t="s" s="148">
        <f>IF(AF9="","",$W9*AF9)</f>
      </c>
      <c r="AP9" s="147">
        <f>IF(AG9="","",$W9*AG9)</f>
        <v>0</v>
      </c>
      <c r="AQ9" s="147">
        <f>IF(AH9="","",$W9*AH9)</f>
        <v>0</v>
      </c>
      <c r="AR9" t="s" s="148">
        <f>IF(AI9="","",$W9*AI9)</f>
      </c>
      <c r="AS9" t="s" s="148">
        <f>IF(AJ9="","",$W9*AJ9)</f>
      </c>
      <c r="AT9" t="s" s="148">
        <f>IF(AK9="","",$W9*AK9)</f>
      </c>
      <c r="AU9" t="s" s="148">
        <f>IF(AL9="","",$W9*AL9)</f>
      </c>
      <c r="AV9" s="147">
        <f>IF(AM9="","",$W9*AM9)</f>
        <v>0</v>
      </c>
      <c r="AW9" s="149"/>
      <c r="AX9" s="150"/>
      <c r="AY9" s="150"/>
      <c r="AZ9" s="218">
        <v>3</v>
      </c>
      <c r="BA9" s="150"/>
      <c r="BB9" s="151"/>
      <c r="BC9" s="151"/>
      <c r="BD9" s="151"/>
      <c r="BE9" s="151"/>
      <c r="BF9" s="508"/>
      <c r="BG9" s="508"/>
      <c r="BH9" s="3"/>
      <c r="BI9" s="3"/>
      <c r="BJ9" s="3"/>
      <c r="BK9" s="3"/>
      <c r="BL9" s="3"/>
      <c r="BM9" s="3"/>
      <c r="BN9" s="3"/>
    </row>
    <row r="10" ht="14.1" customHeight="1">
      <c r="A10" t="s" s="509">
        <v>590</v>
      </c>
      <c r="B10" t="s" s="128">
        <v>67</v>
      </c>
      <c r="C10" s="213"/>
      <c r="D10" t="s" s="128">
        <v>116</v>
      </c>
      <c r="E10" s="129">
        <v>3</v>
      </c>
      <c r="F10" s="510">
        <v>265</v>
      </c>
      <c r="G10" s="511">
        <v>0</v>
      </c>
      <c r="H10" s="132">
        <v>0</v>
      </c>
      <c r="I10" s="133">
        <v>0</v>
      </c>
      <c r="J10" s="134">
        <v>0</v>
      </c>
      <c r="K10" s="135">
        <v>0</v>
      </c>
      <c r="L10" s="136">
        <v>0</v>
      </c>
      <c r="M10" s="137">
        <v>0</v>
      </c>
      <c r="N10" s="138">
        <v>0</v>
      </c>
      <c r="O10" s="408">
        <v>0</v>
      </c>
      <c r="P10" s="140">
        <v>0</v>
      </c>
      <c r="Q10" s="141">
        <v>0</v>
      </c>
      <c r="R10" s="327">
        <v>0</v>
      </c>
      <c r="S10" s="142">
        <v>0</v>
      </c>
      <c r="T10" s="512">
        <v>0</v>
      </c>
      <c r="U10" s="513">
        <f>SUM(G10:T10)*F10</f>
        <v>0</v>
      </c>
      <c r="V10" s="48">
        <f>(G10*$E10)+(H10*$E10)+(J10*$E10)+(K10*$E10)+(L10*$E10)+(N10*$E10)+(O10*$E10)+(Q10*$E10)+(R10*$E10)+(S10*$E10)+(T10*$E10)+(P10*$E10)</f>
        <v>0</v>
      </c>
      <c r="W10" s="145">
        <f>SUM(G10:T10)</f>
        <v>0</v>
      </c>
      <c r="X10" s="146"/>
      <c r="Y10" s="146"/>
      <c r="Z10" s="146"/>
      <c r="AA10" s="146"/>
      <c r="AB10" s="146"/>
      <c r="AC10" s="410">
        <f>W10*3</f>
        <v>0</v>
      </c>
      <c r="AD10" s="146"/>
      <c r="AE10" s="42"/>
      <c r="AF10" s="146"/>
      <c r="AG10" s="146"/>
      <c r="AH10" s="147">
        <v>3</v>
      </c>
      <c r="AI10" s="146"/>
      <c r="AJ10" s="146"/>
      <c r="AK10" s="146"/>
      <c r="AL10" s="146"/>
      <c r="AM10" s="147">
        <v>15</v>
      </c>
      <c r="AN10" s="121"/>
      <c r="AO10" t="s" s="148">
        <f>IF(AF10="","",$W10*AF10)</f>
      </c>
      <c r="AP10" t="s" s="148">
        <f>IF(AG10="","",$W10*AG10)</f>
      </c>
      <c r="AQ10" s="147">
        <f>IF(AH10="","",$W10*AH10)</f>
        <v>0</v>
      </c>
      <c r="AR10" t="s" s="148">
        <f>IF(AI10="","",$W10*AI10)</f>
      </c>
      <c r="AS10" t="s" s="148">
        <f>IF(AJ10="","",$W10*AJ10)</f>
      </c>
      <c r="AT10" t="s" s="148">
        <f>IF(AK10="","",$W10*AK10)</f>
      </c>
      <c r="AU10" t="s" s="148">
        <f>IF(AL10="","",$W10*AL10)</f>
      </c>
      <c r="AV10" s="147">
        <f>IF(AM10="","",$W10*AM10)</f>
        <v>0</v>
      </c>
      <c r="AW10" s="149"/>
      <c r="AX10" s="150"/>
      <c r="AY10" s="150"/>
      <c r="AZ10" s="150"/>
      <c r="BA10" s="150"/>
      <c r="BB10" s="151"/>
      <c r="BC10" s="151"/>
      <c r="BD10" s="151"/>
      <c r="BE10" s="151"/>
      <c r="BF10" s="508"/>
      <c r="BG10" s="508"/>
      <c r="BH10" s="3"/>
      <c r="BI10" s="3"/>
      <c r="BJ10" s="3"/>
      <c r="BK10" s="3"/>
      <c r="BL10" s="3"/>
      <c r="BM10" s="3"/>
      <c r="BN10" s="3"/>
    </row>
    <row r="11" ht="14.1" customHeight="1">
      <c r="A11" t="s" s="509">
        <v>591</v>
      </c>
      <c r="B11" t="s" s="128">
        <v>63</v>
      </c>
      <c r="C11" s="213"/>
      <c r="D11" t="s" s="128">
        <v>503</v>
      </c>
      <c r="E11" s="129">
        <v>10</v>
      </c>
      <c r="F11" s="510">
        <v>25</v>
      </c>
      <c r="G11" s="511">
        <v>0</v>
      </c>
      <c r="H11" s="132">
        <v>0</v>
      </c>
      <c r="I11" s="133">
        <v>0</v>
      </c>
      <c r="J11" s="134">
        <v>0</v>
      </c>
      <c r="K11" s="135">
        <v>0</v>
      </c>
      <c r="L11" s="136">
        <v>0</v>
      </c>
      <c r="M11" s="137">
        <v>0</v>
      </c>
      <c r="N11" s="138">
        <v>0</v>
      </c>
      <c r="O11" s="408">
        <v>0</v>
      </c>
      <c r="P11" s="140">
        <v>0</v>
      </c>
      <c r="Q11" s="141">
        <v>0</v>
      </c>
      <c r="R11" s="327">
        <v>0</v>
      </c>
      <c r="S11" s="142">
        <v>0</v>
      </c>
      <c r="T11" s="512">
        <v>0</v>
      </c>
      <c r="U11" s="513">
        <f>SUM(G11:T11)*F11</f>
        <v>0</v>
      </c>
      <c r="V11" s="48">
        <f>(G11*$E11)+(H11*$E11)+(J11*$E11)+(K11*$E11)+(L11*$E11)+(N11*$E11)+(O11*$E11)+(Q11*$E11)+(R11*$E11)+(S11*$E11)+(T11*$E11)+(P11*$E11)</f>
        <v>0</v>
      </c>
      <c r="W11" s="145">
        <f>SUM(G11:T11)</f>
        <v>0</v>
      </c>
      <c r="X11" s="146"/>
      <c r="Y11" s="410">
        <f>W11*10</f>
        <v>0</v>
      </c>
      <c r="Z11" s="146"/>
      <c r="AA11" s="146"/>
      <c r="AB11" s="146"/>
      <c r="AC11" s="146"/>
      <c r="AD11" s="146"/>
      <c r="AE11" s="42"/>
      <c r="AF11" s="146"/>
      <c r="AG11" s="146"/>
      <c r="AH11" s="146"/>
      <c r="AI11" s="146"/>
      <c r="AJ11" s="146"/>
      <c r="AK11" s="146"/>
      <c r="AL11" s="146"/>
      <c r="AM11" s="147">
        <v>20</v>
      </c>
      <c r="AN11" s="121"/>
      <c r="AO11" t="s" s="148">
        <f>IF(AF11="","",$W11*AF11)</f>
      </c>
      <c r="AP11" t="s" s="148">
        <f>IF(AG11="","",$W11*AG11)</f>
      </c>
      <c r="AQ11" t="s" s="148">
        <f>IF(AH11="","",$W11*AH11)</f>
      </c>
      <c r="AR11" t="s" s="148">
        <f>IF(AI11="","",$W11*AI11)</f>
      </c>
      <c r="AS11" t="s" s="148">
        <f>IF(AJ11="","",$W11*AJ11)</f>
      </c>
      <c r="AT11" t="s" s="148">
        <f>IF(AK11="","",$W11*AK11)</f>
      </c>
      <c r="AU11" t="s" s="148">
        <f>IF(AL11="","",$W11*AL11)</f>
      </c>
      <c r="AV11" s="147">
        <f>IF(AM11="","",$W11*AM11)</f>
        <v>0</v>
      </c>
      <c r="AW11" s="149"/>
      <c r="AX11" s="218">
        <v>10</v>
      </c>
      <c r="AY11" s="150"/>
      <c r="AZ11" s="150"/>
      <c r="BA11" s="150"/>
      <c r="BB11" s="151"/>
      <c r="BC11" s="151"/>
      <c r="BD11" s="151"/>
      <c r="BE11" s="151"/>
      <c r="BF11" s="508"/>
      <c r="BG11" s="508"/>
      <c r="BH11" s="3"/>
      <c r="BI11" s="3"/>
      <c r="BJ11" s="3"/>
      <c r="BK11" s="3"/>
      <c r="BL11" s="3"/>
      <c r="BM11" s="3"/>
      <c r="BN11" s="3"/>
    </row>
    <row r="12" ht="14.1" customHeight="1">
      <c r="A12" t="s" s="509">
        <v>592</v>
      </c>
      <c r="B12" t="s" s="128">
        <v>65</v>
      </c>
      <c r="C12" s="213"/>
      <c r="D12" t="s" s="128">
        <v>116</v>
      </c>
      <c r="E12" s="129">
        <v>10</v>
      </c>
      <c r="F12" s="510">
        <v>60</v>
      </c>
      <c r="G12" s="511">
        <v>0</v>
      </c>
      <c r="H12" s="132">
        <v>0</v>
      </c>
      <c r="I12" s="133">
        <v>0</v>
      </c>
      <c r="J12" s="134">
        <v>0</v>
      </c>
      <c r="K12" s="135">
        <v>0</v>
      </c>
      <c r="L12" s="136">
        <v>0</v>
      </c>
      <c r="M12" s="137">
        <v>0</v>
      </c>
      <c r="N12" s="138">
        <v>0</v>
      </c>
      <c r="O12" s="408">
        <v>0</v>
      </c>
      <c r="P12" s="140">
        <v>0</v>
      </c>
      <c r="Q12" s="141">
        <v>0</v>
      </c>
      <c r="R12" s="327">
        <v>0</v>
      </c>
      <c r="S12" s="142">
        <v>0</v>
      </c>
      <c r="T12" s="512">
        <v>0</v>
      </c>
      <c r="U12" s="513">
        <f>SUM(G12:T12)*F12</f>
        <v>0</v>
      </c>
      <c r="V12" s="48">
        <f>(G12*$E12)+(H12*$E12)+(J12*$E12)+(K12*$E12)+(L12*$E12)+(N12*$E12)+(O12*$E12)+(Q12*$E12)+(R12*$E12)+(S12*$E12)+(T12*$E12)+(P12*$E12)</f>
        <v>0</v>
      </c>
      <c r="W12" s="145">
        <f>SUM(G12:T12)</f>
        <v>0</v>
      </c>
      <c r="X12" s="146"/>
      <c r="Y12" s="146"/>
      <c r="Z12" s="146"/>
      <c r="AA12" s="410">
        <f>W12*10</f>
        <v>0</v>
      </c>
      <c r="AB12" s="146"/>
      <c r="AC12" s="146"/>
      <c r="AD12" s="146"/>
      <c r="AE12" s="42"/>
      <c r="AF12" s="93">
        <v>8</v>
      </c>
      <c r="AG12" s="93">
        <v>2</v>
      </c>
      <c r="AH12" s="146"/>
      <c r="AI12" s="146"/>
      <c r="AJ12" s="146"/>
      <c r="AK12" s="146"/>
      <c r="AL12" s="146"/>
      <c r="AM12" s="147">
        <v>10</v>
      </c>
      <c r="AN12" s="121"/>
      <c r="AO12" s="147">
        <f>IF(AF12="","",$W12*AF12)</f>
        <v>0</v>
      </c>
      <c r="AP12" s="147">
        <f>IF(AG12="","",$W12*AG12)</f>
        <v>0</v>
      </c>
      <c r="AQ12" t="s" s="148">
        <f>IF(AH12="","",$W12*AH12)</f>
      </c>
      <c r="AR12" t="s" s="148">
        <f>IF(AI12="","",$W12*AI12)</f>
      </c>
      <c r="AS12" t="s" s="148">
        <f>IF(AJ12="","",$W12*AJ12)</f>
      </c>
      <c r="AT12" t="s" s="148">
        <f>IF(AK12="","",$W12*AK12)</f>
      </c>
      <c r="AU12" t="s" s="148">
        <f>IF(AL12="","",$W12*AL12)</f>
      </c>
      <c r="AV12" s="147">
        <f>IF(AM12="","",$W12*AM12)</f>
        <v>0</v>
      </c>
      <c r="AW12" s="149"/>
      <c r="AX12" s="218">
        <v>5</v>
      </c>
      <c r="AY12" s="150"/>
      <c r="AZ12" s="150"/>
      <c r="BA12" s="150"/>
      <c r="BB12" s="151"/>
      <c r="BC12" s="151"/>
      <c r="BD12" s="151"/>
      <c r="BE12" s="151"/>
      <c r="BF12" s="508"/>
      <c r="BG12" s="508"/>
      <c r="BH12" s="3"/>
      <c r="BI12" s="3"/>
      <c r="BJ12" s="3"/>
      <c r="BK12" s="3"/>
      <c r="BL12" s="3"/>
      <c r="BM12" s="3"/>
      <c r="BN12" s="3"/>
    </row>
    <row r="13" ht="14.1" customHeight="1">
      <c r="A13" t="s" s="515">
        <v>593</v>
      </c>
      <c r="B13" t="s" s="128">
        <v>65</v>
      </c>
      <c r="C13" s="213"/>
      <c r="D13" t="s" s="128">
        <v>116</v>
      </c>
      <c r="E13" s="129">
        <v>5</v>
      </c>
      <c r="F13" s="510">
        <v>80</v>
      </c>
      <c r="G13" s="511">
        <v>0</v>
      </c>
      <c r="H13" s="132">
        <v>0</v>
      </c>
      <c r="I13" s="133">
        <v>0</v>
      </c>
      <c r="J13" s="134">
        <v>0</v>
      </c>
      <c r="K13" s="135">
        <v>0</v>
      </c>
      <c r="L13" s="136">
        <v>0</v>
      </c>
      <c r="M13" s="137">
        <v>0</v>
      </c>
      <c r="N13" s="138">
        <v>0</v>
      </c>
      <c r="O13" s="408">
        <v>0</v>
      </c>
      <c r="P13" s="140">
        <v>0</v>
      </c>
      <c r="Q13" s="141">
        <v>0</v>
      </c>
      <c r="R13" s="327">
        <v>0</v>
      </c>
      <c r="S13" s="142">
        <v>0</v>
      </c>
      <c r="T13" s="512">
        <v>0</v>
      </c>
      <c r="U13" s="513">
        <f>SUM(G13:T13)*F13</f>
        <v>0</v>
      </c>
      <c r="V13" s="48">
        <f>(G13*$E13)+(H13*$E13)+(J13*$E13)+(K13*$E13)+(L13*$E13)+(N13*$E13)+(O13*$E13)+(Q13*$E13)+(R13*$E13)+(S13*$E13)+(T13*$E13)+(P13*$E13)</f>
        <v>0</v>
      </c>
      <c r="W13" s="145">
        <f>SUM(G13:T13)</f>
        <v>0</v>
      </c>
      <c r="X13" s="146"/>
      <c r="Y13" s="146"/>
      <c r="Z13" s="146"/>
      <c r="AA13" s="410">
        <f>W13*5</f>
        <v>0</v>
      </c>
      <c r="AB13" s="146"/>
      <c r="AC13" s="146"/>
      <c r="AD13" s="146"/>
      <c r="AE13" s="42"/>
      <c r="AF13" s="146"/>
      <c r="AG13" s="146"/>
      <c r="AH13" s="147">
        <v>5</v>
      </c>
      <c r="AI13" s="146"/>
      <c r="AJ13" s="146"/>
      <c r="AK13" s="146"/>
      <c r="AL13" s="146"/>
      <c r="AM13" s="147">
        <v>5</v>
      </c>
      <c r="AN13" s="121"/>
      <c r="AO13" t="s" s="148">
        <f>IF(AF13="","",$W13*AF13)</f>
      </c>
      <c r="AP13" t="s" s="148">
        <f>IF(AG13="","",$W13*AG13)</f>
      </c>
      <c r="AQ13" s="147">
        <f>IF(AH13="","",$W13*AH13)</f>
        <v>0</v>
      </c>
      <c r="AR13" t="s" s="148">
        <f>IF(AI13="","",$W13*AI13)</f>
      </c>
      <c r="AS13" t="s" s="148">
        <f>IF(AJ13="","",$W13*AJ13)</f>
      </c>
      <c r="AT13" t="s" s="148">
        <f>IF(AK13="","",$W13*AK13)</f>
      </c>
      <c r="AU13" t="s" s="148">
        <f>IF(AL13="","",$W13*AL13)</f>
      </c>
      <c r="AV13" s="147">
        <f>IF(AM13="","",$W13*AM13)</f>
        <v>0</v>
      </c>
      <c r="AW13" s="149"/>
      <c r="AX13" s="218">
        <v>5</v>
      </c>
      <c r="AY13" s="150"/>
      <c r="AZ13" s="150"/>
      <c r="BA13" s="150"/>
      <c r="BB13" s="151"/>
      <c r="BC13" s="151"/>
      <c r="BD13" s="151"/>
      <c r="BE13" s="151"/>
      <c r="BF13" s="508"/>
      <c r="BG13" s="508"/>
      <c r="BH13" s="3"/>
      <c r="BI13" s="3"/>
      <c r="BJ13" s="3"/>
      <c r="BK13" s="3"/>
      <c r="BL13" s="3"/>
      <c r="BM13" s="3"/>
      <c r="BN13" s="3"/>
    </row>
    <row r="14" ht="14.1" customHeight="1">
      <c r="A14" t="s" s="515">
        <v>594</v>
      </c>
      <c r="B14" t="s" s="128">
        <v>65</v>
      </c>
      <c r="C14" s="213"/>
      <c r="D14" t="s" s="128">
        <v>116</v>
      </c>
      <c r="E14" s="129">
        <v>5</v>
      </c>
      <c r="F14" s="510">
        <v>37.5</v>
      </c>
      <c r="G14" s="511">
        <v>0</v>
      </c>
      <c r="H14" s="132">
        <v>0</v>
      </c>
      <c r="I14" s="133">
        <v>0</v>
      </c>
      <c r="J14" s="134">
        <v>0</v>
      </c>
      <c r="K14" s="135">
        <v>0</v>
      </c>
      <c r="L14" s="136">
        <v>0</v>
      </c>
      <c r="M14" s="137">
        <v>0</v>
      </c>
      <c r="N14" s="138">
        <v>0</v>
      </c>
      <c r="O14" s="408">
        <v>0</v>
      </c>
      <c r="P14" s="140">
        <v>0</v>
      </c>
      <c r="Q14" s="141">
        <v>0</v>
      </c>
      <c r="R14" s="327">
        <v>0</v>
      </c>
      <c r="S14" s="142">
        <v>0</v>
      </c>
      <c r="T14" s="512">
        <v>0</v>
      </c>
      <c r="U14" s="513">
        <f>SUM(G14:T14)*F14</f>
        <v>0</v>
      </c>
      <c r="V14" s="48">
        <f>(G14*$E14)+(H14*$E14)+(J14*$E14)+(K14*$E14)+(L14*$E14)+(N14*$E14)+(O14*$E14)+(Q14*$E14)+(R14*$E14)+(S14*$E14)+(T14*$E14)+(P14*$E14)</f>
        <v>0</v>
      </c>
      <c r="W14" s="145">
        <f>SUM(G14:T14)</f>
        <v>0</v>
      </c>
      <c r="X14" s="146"/>
      <c r="Y14" s="146"/>
      <c r="Z14" s="146"/>
      <c r="AA14" s="410">
        <f>W14*5</f>
        <v>0</v>
      </c>
      <c r="AB14" s="146"/>
      <c r="AC14" s="146"/>
      <c r="AD14" s="146"/>
      <c r="AE14" s="42"/>
      <c r="AF14" s="146"/>
      <c r="AG14" s="146"/>
      <c r="AH14" s="147">
        <v>5</v>
      </c>
      <c r="AI14" s="146"/>
      <c r="AJ14" s="146"/>
      <c r="AK14" s="146"/>
      <c r="AL14" s="146"/>
      <c r="AM14" s="147">
        <v>4</v>
      </c>
      <c r="AN14" s="121"/>
      <c r="AO14" t="s" s="148">
        <f>IF(AF14="","",$W14*AF14)</f>
      </c>
      <c r="AP14" t="s" s="148">
        <f>IF(AG14="","",$W14*AG14)</f>
      </c>
      <c r="AQ14" s="147">
        <f>IF(AH14="","",$W14*AH14)</f>
        <v>0</v>
      </c>
      <c r="AR14" t="s" s="148">
        <f>IF(AI14="","",$W14*AI14)</f>
      </c>
      <c r="AS14" t="s" s="148">
        <f>IF(AJ14="","",$W14*AJ14)</f>
      </c>
      <c r="AT14" t="s" s="148">
        <f>IF(AK14="","",$W14*AK14)</f>
      </c>
      <c r="AU14" t="s" s="148">
        <f>IF(AL14="","",$W14*AL14)</f>
      </c>
      <c r="AV14" s="147">
        <f>IF(AM14="","",$W14*AM14)</f>
        <v>0</v>
      </c>
      <c r="AW14" s="155">
        <v>10</v>
      </c>
      <c r="AX14" s="150"/>
      <c r="AY14" s="150"/>
      <c r="AZ14" s="150"/>
      <c r="BA14" s="150"/>
      <c r="BB14" s="151"/>
      <c r="BC14" s="151"/>
      <c r="BD14" s="151"/>
      <c r="BE14" s="151"/>
      <c r="BF14" s="508"/>
      <c r="BG14" s="508"/>
      <c r="BH14" s="3"/>
      <c r="BI14" s="3"/>
      <c r="BJ14" s="3"/>
      <c r="BK14" s="3"/>
      <c r="BL14" s="3"/>
      <c r="BM14" s="3"/>
      <c r="BN14" s="3"/>
    </row>
    <row r="15" ht="14.1" customHeight="1">
      <c r="A15" t="s" s="515">
        <v>595</v>
      </c>
      <c r="B15" t="s" s="128">
        <v>64</v>
      </c>
      <c r="C15" s="213"/>
      <c r="D15" t="s" s="128">
        <v>116</v>
      </c>
      <c r="E15" s="129">
        <v>10</v>
      </c>
      <c r="F15" s="510">
        <v>60</v>
      </c>
      <c r="G15" s="511">
        <v>0</v>
      </c>
      <c r="H15" s="132">
        <v>0</v>
      </c>
      <c r="I15" s="133">
        <v>0</v>
      </c>
      <c r="J15" s="134">
        <v>0</v>
      </c>
      <c r="K15" s="135">
        <v>0</v>
      </c>
      <c r="L15" s="136">
        <v>0</v>
      </c>
      <c r="M15" s="137">
        <v>0</v>
      </c>
      <c r="N15" s="138">
        <v>0</v>
      </c>
      <c r="O15" s="408">
        <v>0</v>
      </c>
      <c r="P15" s="140">
        <v>0</v>
      </c>
      <c r="Q15" s="141">
        <v>0</v>
      </c>
      <c r="R15" s="327">
        <v>0</v>
      </c>
      <c r="S15" s="142">
        <v>0</v>
      </c>
      <c r="T15" s="512">
        <v>0</v>
      </c>
      <c r="U15" s="513">
        <f>SUM(G15:T15)*F15</f>
        <v>0</v>
      </c>
      <c r="V15" s="48">
        <f>(G15*$E15)+(H15*$E15)+(J15*$E15)+(K15*$E15)+(L15*$E15)+(N15*$E15)+(O15*$E15)+(Q15*$E15)+(R15*$E15)+(S15*$E15)+(T15*$E15)+(P15*$E15)</f>
        <v>0</v>
      </c>
      <c r="W15" s="145">
        <f>SUM(G15:T15)</f>
        <v>0</v>
      </c>
      <c r="X15" s="146"/>
      <c r="Y15" s="146"/>
      <c r="Z15" s="410">
        <f>W15*10</f>
        <v>0</v>
      </c>
      <c r="AA15" s="146"/>
      <c r="AB15" s="146"/>
      <c r="AC15" s="146"/>
      <c r="AD15" s="146"/>
      <c r="AE15" s="42"/>
      <c r="AF15" s="146"/>
      <c r="AG15" s="93">
        <v>10</v>
      </c>
      <c r="AH15" s="146"/>
      <c r="AI15" s="146"/>
      <c r="AJ15" s="146"/>
      <c r="AK15" s="146"/>
      <c r="AL15" s="146"/>
      <c r="AM15" s="147">
        <v>10</v>
      </c>
      <c r="AN15" s="121"/>
      <c r="AO15" t="s" s="148">
        <f>IF(AF15="","",$W15*AF15)</f>
      </c>
      <c r="AP15" s="147">
        <f>IF(AG15="","",$W15*AG15)</f>
        <v>0</v>
      </c>
      <c r="AQ15" t="s" s="148">
        <f>IF(AH15="","",$W15*AH15)</f>
      </c>
      <c r="AR15" t="s" s="148">
        <f>IF(AI15="","",$W15*AI15)</f>
      </c>
      <c r="AS15" t="s" s="148">
        <f>IF(AJ15="","",$W15*AJ15)</f>
      </c>
      <c r="AT15" t="s" s="148">
        <f>IF(AK15="","",$W15*AK15)</f>
      </c>
      <c r="AU15" t="s" s="148">
        <f>IF(AL15="","",$W15*AL15)</f>
      </c>
      <c r="AV15" s="147">
        <f>IF(AM15="","",$W15*AM15)</f>
        <v>0</v>
      </c>
      <c r="AW15" s="149"/>
      <c r="AX15" s="218">
        <v>5</v>
      </c>
      <c r="AY15" s="150"/>
      <c r="AZ15" s="150"/>
      <c r="BA15" s="150"/>
      <c r="BB15" s="151"/>
      <c r="BC15" s="151"/>
      <c r="BD15" s="151"/>
      <c r="BE15" s="151"/>
      <c r="BF15" s="508"/>
      <c r="BG15" s="508"/>
      <c r="BH15" s="3"/>
      <c r="BI15" s="3"/>
      <c r="BJ15" s="3"/>
      <c r="BK15" s="3"/>
      <c r="BL15" s="3"/>
      <c r="BM15" s="3"/>
      <c r="BN15" s="3"/>
    </row>
    <row r="16" ht="14.1" customHeight="1">
      <c r="A16" t="s" s="515">
        <v>596</v>
      </c>
      <c r="B16" t="s" s="128">
        <v>65</v>
      </c>
      <c r="C16" s="213"/>
      <c r="D16" t="s" s="128">
        <v>503</v>
      </c>
      <c r="E16" s="129">
        <v>5</v>
      </c>
      <c r="F16" s="510">
        <v>62.5</v>
      </c>
      <c r="G16" s="511">
        <v>0</v>
      </c>
      <c r="H16" s="132">
        <v>0</v>
      </c>
      <c r="I16" s="133">
        <v>0</v>
      </c>
      <c r="J16" s="134">
        <v>0</v>
      </c>
      <c r="K16" s="135">
        <v>0</v>
      </c>
      <c r="L16" s="136">
        <v>0</v>
      </c>
      <c r="M16" s="137">
        <v>0</v>
      </c>
      <c r="N16" s="138">
        <v>0</v>
      </c>
      <c r="O16" s="408">
        <v>0</v>
      </c>
      <c r="P16" s="140">
        <v>0</v>
      </c>
      <c r="Q16" s="141">
        <v>0</v>
      </c>
      <c r="R16" s="327">
        <v>0</v>
      </c>
      <c r="S16" s="142">
        <v>0</v>
      </c>
      <c r="T16" s="512">
        <v>0</v>
      </c>
      <c r="U16" s="513">
        <f>SUM(G16:T16)*F16</f>
        <v>0</v>
      </c>
      <c r="V16" s="48">
        <f>(G16*$E16)+(H16*$E16)+(J16*$E16)+(K16*$E16)+(L16*$E16)+(N16*$E16)+(O16*$E16)+(Q16*$E16)+(R16*$E16)+(S16*$E16)+(T16*$E16)+(P16*$E16)</f>
        <v>0</v>
      </c>
      <c r="W16" s="145">
        <f>SUM(G16:T16)</f>
        <v>0</v>
      </c>
      <c r="X16" s="146"/>
      <c r="Y16" s="146"/>
      <c r="Z16" s="146"/>
      <c r="AA16" s="410">
        <f>W16*5</f>
        <v>0</v>
      </c>
      <c r="AB16" s="146"/>
      <c r="AC16" s="146"/>
      <c r="AD16" s="146"/>
      <c r="AE16" s="42"/>
      <c r="AF16" s="146"/>
      <c r="AG16" s="93">
        <v>5</v>
      </c>
      <c r="AH16" s="146"/>
      <c r="AI16" s="146"/>
      <c r="AJ16" s="146"/>
      <c r="AK16" s="146"/>
      <c r="AL16" s="146"/>
      <c r="AM16" s="147">
        <v>5</v>
      </c>
      <c r="AN16" s="121"/>
      <c r="AO16" t="s" s="148">
        <f>IF(AF16="","",$W16*AF16)</f>
      </c>
      <c r="AP16" s="147">
        <f>IF(AG16="","",$W16*AG16)</f>
        <v>0</v>
      </c>
      <c r="AQ16" t="s" s="148">
        <f>IF(AH16="","",$W16*AH16)</f>
      </c>
      <c r="AR16" t="s" s="148">
        <f>IF(AI16="","",$W16*AI16)</f>
      </c>
      <c r="AS16" t="s" s="148">
        <f>IF(AJ16="","",$W16*AJ16)</f>
      </c>
      <c r="AT16" t="s" s="148">
        <f>IF(AK16="","",$W16*AK16)</f>
      </c>
      <c r="AU16" t="s" s="148">
        <f>IF(AL16="","",$W16*AL16)</f>
      </c>
      <c r="AV16" s="147">
        <f>IF(AM16="","",$W16*AM16)</f>
        <v>0</v>
      </c>
      <c r="AW16" s="149"/>
      <c r="AX16" s="150"/>
      <c r="AY16" s="150"/>
      <c r="AZ16" s="218">
        <v>4</v>
      </c>
      <c r="BA16" s="150"/>
      <c r="BB16" s="151"/>
      <c r="BC16" s="151"/>
      <c r="BD16" s="151"/>
      <c r="BE16" s="151"/>
      <c r="BF16" s="508"/>
      <c r="BG16" s="508"/>
      <c r="BH16" s="3"/>
      <c r="BI16" s="3"/>
      <c r="BJ16" s="3"/>
      <c r="BK16" s="3"/>
      <c r="BL16" s="3"/>
      <c r="BM16" s="3"/>
      <c r="BN16" s="3"/>
    </row>
    <row r="17" ht="14.1" customHeight="1">
      <c r="A17" t="s" s="515">
        <v>597</v>
      </c>
      <c r="B17" t="s" s="128">
        <v>67</v>
      </c>
      <c r="C17" s="213"/>
      <c r="D17" t="s" s="128">
        <v>503</v>
      </c>
      <c r="E17" s="129">
        <v>4</v>
      </c>
      <c r="F17" s="510">
        <v>122.5</v>
      </c>
      <c r="G17" s="511">
        <v>0</v>
      </c>
      <c r="H17" s="132">
        <v>0</v>
      </c>
      <c r="I17" s="133">
        <v>0</v>
      </c>
      <c r="J17" s="134">
        <v>0</v>
      </c>
      <c r="K17" s="135">
        <v>0</v>
      </c>
      <c r="L17" s="136">
        <v>0</v>
      </c>
      <c r="M17" s="137">
        <v>0</v>
      </c>
      <c r="N17" s="138">
        <v>0</v>
      </c>
      <c r="O17" s="408">
        <v>0</v>
      </c>
      <c r="P17" s="140">
        <v>0</v>
      </c>
      <c r="Q17" s="141">
        <v>0</v>
      </c>
      <c r="R17" s="327">
        <v>0</v>
      </c>
      <c r="S17" s="142">
        <v>0</v>
      </c>
      <c r="T17" s="512">
        <v>0</v>
      </c>
      <c r="U17" s="513">
        <f>SUM(G17:T17)*F17</f>
        <v>0</v>
      </c>
      <c r="V17" s="48">
        <f>(G17*$E17)+(H17*$E17)+(J17*$E17)+(K17*$E17)+(L17*$E17)+(N17*$E17)+(O17*$E17)+(Q17*$E17)+(R17*$E17)+(S17*$E17)+(T17*$E17)+(P17*$E17)</f>
        <v>0</v>
      </c>
      <c r="W17" s="145">
        <f>SUM(G17:T17)</f>
        <v>0</v>
      </c>
      <c r="X17" s="146"/>
      <c r="Y17" s="146"/>
      <c r="Z17" s="146"/>
      <c r="AA17" s="146"/>
      <c r="AB17" s="146"/>
      <c r="AC17" s="410">
        <f>W17*4</f>
        <v>0</v>
      </c>
      <c r="AD17" s="146"/>
      <c r="AE17" s="42"/>
      <c r="AF17" s="146"/>
      <c r="AG17" s="146"/>
      <c r="AH17" s="147">
        <v>2</v>
      </c>
      <c r="AI17" s="147">
        <v>1</v>
      </c>
      <c r="AJ17" s="147">
        <v>1</v>
      </c>
      <c r="AK17" s="146"/>
      <c r="AL17" s="146"/>
      <c r="AM17" s="147">
        <v>6</v>
      </c>
      <c r="AN17" s="121"/>
      <c r="AO17" t="s" s="148">
        <f>IF(AF17="","",$W17*AF17)</f>
      </c>
      <c r="AP17" t="s" s="148">
        <f>IF(AG17="","",$W17*AG17)</f>
      </c>
      <c r="AQ17" s="147">
        <f>IF(AH17="","",$W17*AH17)</f>
        <v>0</v>
      </c>
      <c r="AR17" s="147">
        <f>IF(AI17="","",$W17*AI17)</f>
        <v>0</v>
      </c>
      <c r="AS17" s="147">
        <f>IF(AJ17="","",$W17*AJ17)</f>
        <v>0</v>
      </c>
      <c r="AT17" t="s" s="148">
        <f>IF(AK17="","",$W17*AK17)</f>
      </c>
      <c r="AU17" t="s" s="148">
        <f>IF(AL17="","",$W17*AL17)</f>
      </c>
      <c r="AV17" s="147">
        <f>IF(AM17="","",$W17*AM17)</f>
        <v>0</v>
      </c>
      <c r="AW17" s="149"/>
      <c r="AX17" s="150"/>
      <c r="AY17" s="150"/>
      <c r="AZ17" s="218">
        <v>3</v>
      </c>
      <c r="BA17" s="150"/>
      <c r="BB17" s="151"/>
      <c r="BC17" s="151"/>
      <c r="BD17" s="151"/>
      <c r="BE17" s="151"/>
      <c r="BF17" s="508"/>
      <c r="BG17" s="508"/>
      <c r="BH17" s="3"/>
      <c r="BI17" s="3"/>
      <c r="BJ17" s="3"/>
      <c r="BK17" s="3"/>
      <c r="BL17" s="3"/>
      <c r="BM17" s="3"/>
      <c r="BN17" s="3"/>
    </row>
    <row r="18" ht="14.1" customHeight="1">
      <c r="A18" t="s" s="515">
        <v>598</v>
      </c>
      <c r="B18" t="s" s="128">
        <v>67</v>
      </c>
      <c r="C18" s="213"/>
      <c r="D18" t="s" s="128">
        <v>503</v>
      </c>
      <c r="E18" s="129">
        <v>3</v>
      </c>
      <c r="F18" s="510">
        <v>130</v>
      </c>
      <c r="G18" s="511">
        <v>0</v>
      </c>
      <c r="H18" s="132">
        <v>0</v>
      </c>
      <c r="I18" s="133">
        <v>0</v>
      </c>
      <c r="J18" s="134">
        <v>0</v>
      </c>
      <c r="K18" s="135">
        <v>0</v>
      </c>
      <c r="L18" s="136">
        <v>0</v>
      </c>
      <c r="M18" s="137">
        <v>0</v>
      </c>
      <c r="N18" s="138">
        <v>0</v>
      </c>
      <c r="O18" s="408">
        <v>0</v>
      </c>
      <c r="P18" s="140">
        <v>0</v>
      </c>
      <c r="Q18" s="141">
        <v>0</v>
      </c>
      <c r="R18" s="327">
        <v>0</v>
      </c>
      <c r="S18" s="142">
        <v>0</v>
      </c>
      <c r="T18" s="512">
        <v>0</v>
      </c>
      <c r="U18" s="513">
        <f>SUM(G18:T18)*F18</f>
        <v>0</v>
      </c>
      <c r="V18" s="48">
        <f>(G18*$E18)+(H18*$E18)+(J18*$E18)+(K18*$E18)+(L18*$E18)+(N18*$E18)+(O18*$E18)+(Q18*$E18)+(R18*$E18)+(S18*$E18)+(T18*$E18)+(P18*$E18)</f>
        <v>0</v>
      </c>
      <c r="W18" s="145">
        <f>SUM(G18:T18)</f>
        <v>0</v>
      </c>
      <c r="X18" s="146"/>
      <c r="Y18" s="146"/>
      <c r="Z18" s="146"/>
      <c r="AA18" s="146"/>
      <c r="AB18" s="146"/>
      <c r="AC18" s="410">
        <f>W18*3</f>
        <v>0</v>
      </c>
      <c r="AD18" s="146"/>
      <c r="AE18" s="42"/>
      <c r="AF18" s="146"/>
      <c r="AG18" s="146"/>
      <c r="AH18" s="147">
        <v>1</v>
      </c>
      <c r="AI18" s="147">
        <v>1</v>
      </c>
      <c r="AJ18" s="471"/>
      <c r="AK18" s="147">
        <v>1</v>
      </c>
      <c r="AL18" s="146"/>
      <c r="AM18" s="147">
        <v>6</v>
      </c>
      <c r="AN18" s="121"/>
      <c r="AO18" t="s" s="148">
        <f>IF(AF18="","",$W18*AF18)</f>
      </c>
      <c r="AP18" t="s" s="148">
        <f>IF(AG18="","",$W18*AG18)</f>
      </c>
      <c r="AQ18" s="147">
        <f>IF(AH18="","",$W18*AH18)</f>
        <v>0</v>
      </c>
      <c r="AR18" s="147">
        <f>IF(AI18="","",$W18*AI18)</f>
        <v>0</v>
      </c>
      <c r="AS18" t="s" s="148">
        <f>IF(AJ18="","",$W18*AJ18)</f>
      </c>
      <c r="AT18" s="147">
        <f>IF(AK18="","",$W18*AK18)</f>
        <v>0</v>
      </c>
      <c r="AU18" t="s" s="148">
        <f>IF(AL18="","",$W18*AL18)</f>
      </c>
      <c r="AV18" s="147">
        <f>IF(AM18="","",$W18*AM18)</f>
        <v>0</v>
      </c>
      <c r="AW18" s="149"/>
      <c r="AX18" s="150"/>
      <c r="AY18" s="150"/>
      <c r="AZ18" s="150"/>
      <c r="BA18" s="218">
        <v>1</v>
      </c>
      <c r="BB18" s="151"/>
      <c r="BC18" s="151"/>
      <c r="BD18" s="151"/>
      <c r="BE18" s="151"/>
      <c r="BF18" s="508"/>
      <c r="BG18" s="508"/>
      <c r="BH18" s="3"/>
      <c r="BI18" s="3"/>
      <c r="BJ18" s="3"/>
      <c r="BK18" s="3"/>
      <c r="BL18" s="3"/>
      <c r="BM18" s="3"/>
      <c r="BN18" s="3"/>
    </row>
    <row r="19" ht="14.1" customHeight="1">
      <c r="A19" t="s" s="515">
        <v>599</v>
      </c>
      <c r="B19" t="s" s="128">
        <v>68</v>
      </c>
      <c r="C19" s="213"/>
      <c r="D19" t="s" s="128">
        <v>503</v>
      </c>
      <c r="E19" s="129">
        <v>1</v>
      </c>
      <c r="F19" s="510">
        <v>105</v>
      </c>
      <c r="G19" s="511">
        <v>0</v>
      </c>
      <c r="H19" s="132">
        <v>0</v>
      </c>
      <c r="I19" s="133">
        <v>0</v>
      </c>
      <c r="J19" s="134"/>
      <c r="K19" s="135">
        <v>0</v>
      </c>
      <c r="L19" s="136">
        <v>0</v>
      </c>
      <c r="M19" s="137">
        <v>0</v>
      </c>
      <c r="N19" s="138">
        <v>0</v>
      </c>
      <c r="O19" s="408">
        <v>0</v>
      </c>
      <c r="P19" s="140">
        <v>0</v>
      </c>
      <c r="Q19" s="141">
        <v>0</v>
      </c>
      <c r="R19" s="327">
        <v>0</v>
      </c>
      <c r="S19" s="142">
        <v>0</v>
      </c>
      <c r="T19" s="512">
        <v>0</v>
      </c>
      <c r="U19" s="513">
        <f>SUM(G19:T19)*F19</f>
        <v>0</v>
      </c>
      <c r="V19" s="48">
        <f>(G19*$E19)+(H19*$E19)+(J19*$E19)+(K19*$E19)+(L19*$E19)+(N19*$E19)+(O19*$E19)+(Q19*$E19)+(R19*$E19)+(S19*$E19)+(T19*$E19)+(P19*$E19)</f>
        <v>0</v>
      </c>
      <c r="W19" s="145">
        <f>SUM(G19:T19)</f>
        <v>0</v>
      </c>
      <c r="X19" s="146"/>
      <c r="Y19" s="146"/>
      <c r="Z19" s="146"/>
      <c r="AA19" s="146"/>
      <c r="AB19" s="146"/>
      <c r="AC19" s="146"/>
      <c r="AD19" s="410">
        <f>W19*1</f>
        <v>0</v>
      </c>
      <c r="AE19" s="42"/>
      <c r="AF19" s="146"/>
      <c r="AG19" s="146"/>
      <c r="AH19" s="146"/>
      <c r="AI19" s="146"/>
      <c r="AJ19" s="146"/>
      <c r="AK19" s="146"/>
      <c r="AL19" s="147">
        <v>1</v>
      </c>
      <c r="AM19" s="147">
        <v>2</v>
      </c>
      <c r="AN19" s="121"/>
      <c r="AO19" t="s" s="148">
        <f>IF(AF19="","",$W19*AF19)</f>
      </c>
      <c r="AP19" t="s" s="148">
        <f>IF(AG19="","",$W19*AG19)</f>
      </c>
      <c r="AQ19" t="s" s="148">
        <f>IF(AH19="","",$W19*AH19)</f>
      </c>
      <c r="AR19" t="s" s="148">
        <f>IF(AI19="","",$W19*AI19)</f>
      </c>
      <c r="AS19" t="s" s="148">
        <f>IF(AJ19="","",$W19*AJ19)</f>
      </c>
      <c r="AT19" t="s" s="148">
        <f>IF(AK19="","",$W19*AK19)</f>
      </c>
      <c r="AU19" s="147">
        <f>IF(AL19="","",$W19*AL19)</f>
        <v>0</v>
      </c>
      <c r="AV19" s="147">
        <f>IF(AM19="","",$W19*AM19)</f>
        <v>0</v>
      </c>
      <c r="AW19" s="149"/>
      <c r="AX19" s="150"/>
      <c r="AY19" s="218">
        <v>4</v>
      </c>
      <c r="AZ19" s="218">
        <v>1</v>
      </c>
      <c r="BA19" s="150"/>
      <c r="BB19" s="151"/>
      <c r="BC19" s="151"/>
      <c r="BD19" s="151"/>
      <c r="BE19" s="151"/>
      <c r="BF19" s="508"/>
      <c r="BG19" s="508"/>
      <c r="BH19" s="3"/>
      <c r="BI19" s="3"/>
      <c r="BJ19" s="3"/>
      <c r="BK19" s="3"/>
      <c r="BL19" s="3"/>
      <c r="BM19" s="3"/>
      <c r="BN19" s="3"/>
    </row>
    <row r="20" ht="14.1" customHeight="1">
      <c r="A20" t="s" s="516">
        <v>600</v>
      </c>
      <c r="B20" t="s" s="159">
        <v>560</v>
      </c>
      <c r="C20" s="220"/>
      <c r="D20" t="s" s="159">
        <v>118</v>
      </c>
      <c r="E20" s="160">
        <v>5</v>
      </c>
      <c r="F20" s="517">
        <v>202.5</v>
      </c>
      <c r="G20" s="518">
        <v>0</v>
      </c>
      <c r="H20" s="163">
        <v>0</v>
      </c>
      <c r="I20" s="164">
        <v>0</v>
      </c>
      <c r="J20" s="165"/>
      <c r="K20" s="166">
        <v>0</v>
      </c>
      <c r="L20" s="167">
        <v>0</v>
      </c>
      <c r="M20" s="168">
        <v>0</v>
      </c>
      <c r="N20" s="169">
        <v>0</v>
      </c>
      <c r="O20" s="416">
        <v>0</v>
      </c>
      <c r="P20" s="171">
        <v>0</v>
      </c>
      <c r="Q20" s="172">
        <v>0</v>
      </c>
      <c r="R20" s="336">
        <v>0</v>
      </c>
      <c r="S20" s="173">
        <v>0</v>
      </c>
      <c r="T20" s="519">
        <v>0</v>
      </c>
      <c r="U20" s="520">
        <f>SUM(G20:T20)*F20</f>
        <v>0</v>
      </c>
      <c r="V20" s="339">
        <f>(G20*$E20)+(H20*$E20)+(J20*$E20)+(K20*$E20)+(L20*$E20)+(N20*$E20)+(O20*$E20)+(Q20*$E20)+(R20*$E20)+(S20*$E20)+(T20*$E20)+(P20*$E20)</f>
        <v>0</v>
      </c>
      <c r="W20" s="145">
        <f>SUM(G20:T20)</f>
        <v>0</v>
      </c>
      <c r="X20" s="146"/>
      <c r="Y20" s="146"/>
      <c r="Z20" s="146"/>
      <c r="AA20" s="146"/>
      <c r="AB20" s="145">
        <f>W20*4</f>
        <v>0</v>
      </c>
      <c r="AC20" s="145">
        <f>W20*1</f>
        <v>0</v>
      </c>
      <c r="AD20" s="146"/>
      <c r="AE20" s="42"/>
      <c r="AF20" s="146"/>
      <c r="AG20" s="93">
        <v>2</v>
      </c>
      <c r="AH20" s="147">
        <v>1</v>
      </c>
      <c r="AI20" s="147">
        <v>2</v>
      </c>
      <c r="AJ20" s="146"/>
      <c r="AK20" s="146"/>
      <c r="AL20" s="146"/>
      <c r="AM20" s="147">
        <v>15</v>
      </c>
      <c r="AN20" s="121"/>
      <c r="AO20" t="s" s="148">
        <f>IF(AF20="","",$W20*AF20)</f>
      </c>
      <c r="AP20" s="147">
        <f>IF(AG20="","",$W20*AG20)</f>
        <v>0</v>
      </c>
      <c r="AQ20" s="147">
        <f>IF(AH20="","",$W20*AH20)</f>
        <v>0</v>
      </c>
      <c r="AR20" s="147">
        <f>IF(AI20="","",$W20*AI20)</f>
        <v>0</v>
      </c>
      <c r="AS20" t="s" s="148">
        <f>IF(AJ20="","",$W20*AJ20)</f>
      </c>
      <c r="AT20" t="s" s="148">
        <f>IF(AK20="","",$W20*AK20)</f>
      </c>
      <c r="AU20" t="s" s="148">
        <f>IF(AL20="","",$W20*AL20)</f>
      </c>
      <c r="AV20" s="147">
        <f>IF(AM20="","",$W20*AM20)</f>
        <v>0</v>
      </c>
      <c r="AW20" s="149"/>
      <c r="AX20" s="150"/>
      <c r="AY20" s="150"/>
      <c r="AZ20" s="150"/>
      <c r="BA20" s="150"/>
      <c r="BB20" s="151"/>
      <c r="BC20" s="151"/>
      <c r="BD20" s="151"/>
      <c r="BE20" s="151"/>
      <c r="BF20" s="508"/>
      <c r="BG20" s="508"/>
      <c r="BH20" s="3"/>
      <c r="BI20" s="3"/>
      <c r="BJ20" s="3"/>
      <c r="BK20" s="3"/>
      <c r="BL20" s="3"/>
      <c r="BM20" s="3"/>
      <c r="BN20" s="3"/>
    </row>
    <row r="21" ht="13.8" customHeight="1">
      <c r="A21" s="35"/>
      <c r="B21" s="35"/>
      <c r="C21" s="35"/>
      <c r="D21" s="35"/>
      <c r="E21" s="521"/>
      <c r="F21" t="s" s="474">
        <v>69</v>
      </c>
      <c r="G21" s="522">
        <f>SUM(G3:G20)</f>
        <v>0</v>
      </c>
      <c r="H21" s="275">
        <f>SUM(H3:H20)</f>
        <v>0</v>
      </c>
      <c r="I21" s="275">
        <f>SUM(I3:I20)</f>
        <v>0</v>
      </c>
      <c r="J21" s="275">
        <f>SUM(J3:J20)</f>
        <v>0</v>
      </c>
      <c r="K21" s="275">
        <f>SUM(K3:K20)</f>
        <v>0</v>
      </c>
      <c r="L21" s="275">
        <f>SUM(L3:L20)</f>
        <v>0</v>
      </c>
      <c r="M21" s="275">
        <f>SUM(M3:M20)</f>
        <v>0</v>
      </c>
      <c r="N21" s="275">
        <f>SUM(N3:N20)</f>
        <v>0</v>
      </c>
      <c r="O21" s="275">
        <f>SUM(O3:O20)</f>
        <v>0</v>
      </c>
      <c r="P21" s="275">
        <f>SUM(P3:P20)</f>
        <v>0</v>
      </c>
      <c r="Q21" s="275">
        <f>SUM(Q3:Q20)</f>
        <v>0</v>
      </c>
      <c r="R21" s="275">
        <f>SUM(R3:R20)</f>
        <v>0</v>
      </c>
      <c r="S21" s="275">
        <f>SUM(S3:S20)</f>
        <v>0</v>
      </c>
      <c r="T21" s="276">
        <f>SUM(T3:T20)</f>
        <v>0</v>
      </c>
      <c r="U21" s="523">
        <f>SUM(U3:U20)</f>
        <v>0</v>
      </c>
      <c r="V21" s="524">
        <f>SUM(V3:V20)</f>
        <v>0</v>
      </c>
      <c r="W21" s="525">
        <f>SUM(W3:W20)</f>
        <v>0</v>
      </c>
      <c r="X21" s="145">
        <f>SUM(X3:X20)</f>
        <v>0</v>
      </c>
      <c r="Y21" s="145">
        <f>SUM(Y3:Y20)</f>
        <v>0</v>
      </c>
      <c r="Z21" s="145">
        <f>SUM(Z3:Z20)</f>
        <v>0</v>
      </c>
      <c r="AA21" s="145">
        <f>SUM(AA3:AA20)</f>
        <v>0</v>
      </c>
      <c r="AB21" s="145">
        <f>SUM(AB3:AB20)</f>
        <v>0</v>
      </c>
      <c r="AC21" s="145">
        <f>SUM(AC3:AC20)</f>
        <v>0</v>
      </c>
      <c r="AD21" s="145">
        <f>SUM(AD3:AD20)</f>
        <v>0</v>
      </c>
      <c r="AE21" s="54"/>
      <c r="AF21" s="63"/>
      <c r="AG21" s="63"/>
      <c r="AH21" s="281"/>
      <c r="AI21" s="281"/>
      <c r="AJ21" s="281"/>
      <c r="AK21" s="281"/>
      <c r="AL21" s="281"/>
      <c r="AM21" s="281"/>
      <c r="AN21" s="3"/>
      <c r="AO21" s="526">
        <f>SUM(AO3:AO20)</f>
        <v>0</v>
      </c>
      <c r="AP21" s="526">
        <f>SUM(AP3:AP20)</f>
        <v>0</v>
      </c>
      <c r="AQ21" s="526">
        <f>SUM(AQ3:AQ20)</f>
        <v>0</v>
      </c>
      <c r="AR21" s="526">
        <f>SUM(AR3:AR20)</f>
        <v>0</v>
      </c>
      <c r="AS21" s="526">
        <f>SUM(AS3:AS20)</f>
        <v>0</v>
      </c>
      <c r="AT21" s="526">
        <f>SUM(AT3:AT20)</f>
        <v>0</v>
      </c>
      <c r="AU21" s="526">
        <f>SUM(AU3:AU20)</f>
        <v>0</v>
      </c>
      <c r="AV21" s="526">
        <f>SUM(AV3:AV20)</f>
        <v>0</v>
      </c>
      <c r="AW21" s="315"/>
      <c r="AX21" s="315"/>
      <c r="AY21" s="315"/>
      <c r="AZ21" s="315"/>
      <c r="BA21" s="315"/>
      <c r="BB21" s="315"/>
      <c r="BC21" s="315"/>
      <c r="BD21" s="315"/>
      <c r="BE21" s="315"/>
      <c r="BF21" s="527"/>
      <c r="BG21" s="527"/>
      <c r="BH21" s="3"/>
      <c r="BI21" s="3"/>
      <c r="BJ21" s="3"/>
      <c r="BK21" s="3"/>
      <c r="BL21" s="3"/>
      <c r="BM21" s="3"/>
      <c r="BN21" s="3"/>
    </row>
    <row r="22" ht="13.2" customHeight="1">
      <c r="A22" s="2"/>
      <c r="B22" s="2"/>
      <c r="C22" s="2"/>
      <c r="D22" s="2"/>
      <c r="E22" s="2"/>
      <c r="F22" s="35"/>
      <c r="G22" s="285"/>
      <c r="H22" s="285"/>
      <c r="I22" s="285"/>
      <c r="J22" s="285"/>
      <c r="K22" s="285"/>
      <c r="L22" s="285"/>
      <c r="M22" s="285"/>
      <c r="N22" s="285"/>
      <c r="O22" s="285"/>
      <c r="P22" s="285"/>
      <c r="Q22" s="285"/>
      <c r="R22" s="285"/>
      <c r="S22" s="285"/>
      <c r="T22" s="285"/>
      <c r="U22" s="35"/>
      <c r="V22" s="35"/>
      <c r="W22" s="63"/>
      <c r="X22" s="63"/>
      <c r="Y22" s="63"/>
      <c r="Z22" s="63"/>
      <c r="AA22" s="63"/>
      <c r="AB22" s="63"/>
      <c r="AC22" s="63"/>
      <c r="AD22" s="63"/>
      <c r="AE22" s="2"/>
      <c r="AF22" s="2"/>
      <c r="AG22" s="2"/>
      <c r="AH22" s="450"/>
      <c r="AI22" s="450"/>
      <c r="AJ22" s="450"/>
      <c r="AK22" s="450"/>
      <c r="AL22" s="450"/>
      <c r="AM22" s="450"/>
      <c r="AN22" s="450"/>
      <c r="AO22" s="450"/>
      <c r="AP22" s="450"/>
      <c r="AQ22" s="450"/>
      <c r="AR22" s="450"/>
      <c r="AS22" s="315"/>
      <c r="AT22" s="315"/>
      <c r="AU22" s="315"/>
      <c r="AV22" s="315"/>
      <c r="AW22" s="315"/>
      <c r="AX22" s="315"/>
      <c r="AY22" s="315"/>
      <c r="AZ22" s="315"/>
      <c r="BA22" s="315"/>
      <c r="BB22" s="315"/>
      <c r="BC22" s="315"/>
      <c r="BD22" s="315"/>
      <c r="BE22" s="315"/>
      <c r="BF22" s="527"/>
      <c r="BG22" s="527"/>
      <c r="BH22" s="3"/>
      <c r="BI22" s="3"/>
      <c r="BJ22" s="3"/>
      <c r="BK22" s="3"/>
      <c r="BL22" s="3"/>
      <c r="BM22" s="3"/>
      <c r="BN22" s="3"/>
    </row>
    <row r="23" ht="13.8" customHeight="1">
      <c r="A23" s="71"/>
      <c r="B23" s="71"/>
      <c r="C23" s="2"/>
      <c r="D23" s="2"/>
      <c r="E23" s="2"/>
      <c r="F23" s="2"/>
      <c r="G23" s="287"/>
      <c r="H23" s="287"/>
      <c r="I23" s="287"/>
      <c r="J23" s="287"/>
      <c r="K23" s="287"/>
      <c r="L23" s="287"/>
      <c r="M23" s="287"/>
      <c r="N23" s="287"/>
      <c r="O23" s="287"/>
      <c r="P23" s="287"/>
      <c r="Q23" s="287"/>
      <c r="R23" s="287"/>
      <c r="S23" s="287"/>
      <c r="T23" s="287"/>
      <c r="U23" s="2"/>
      <c r="V23" s="2"/>
      <c r="W23" s="2"/>
      <c r="X23" s="71"/>
      <c r="Y23" s="71"/>
      <c r="Z23" s="71"/>
      <c r="AA23" s="71"/>
      <c r="AB23" s="71"/>
      <c r="AC23" s="71"/>
      <c r="AD23" s="71"/>
      <c r="AE23" s="71"/>
      <c r="AF23" s="2"/>
      <c r="AG23" s="2"/>
      <c r="AH23" s="450"/>
      <c r="AI23" s="450"/>
      <c r="AJ23" s="450"/>
      <c r="AK23" s="450"/>
      <c r="AL23" s="450"/>
      <c r="AM23" s="450"/>
      <c r="AN23" s="450"/>
      <c r="AO23" s="450"/>
      <c r="AP23" s="450"/>
      <c r="AQ23" s="450"/>
      <c r="AR23" s="450"/>
      <c r="AS23" s="315"/>
      <c r="AT23" s="315"/>
      <c r="AU23" s="315"/>
      <c r="AV23" s="315"/>
      <c r="AW23" s="315"/>
      <c r="AX23" s="315"/>
      <c r="AY23" s="315"/>
      <c r="AZ23" s="315"/>
      <c r="BA23" s="315"/>
      <c r="BB23" s="315"/>
      <c r="BC23" s="315"/>
      <c r="BD23" s="315"/>
      <c r="BE23" s="315"/>
      <c r="BF23" s="527"/>
      <c r="BG23" s="527"/>
      <c r="BH23" s="3"/>
      <c r="BI23" s="3"/>
      <c r="BJ23" s="3"/>
      <c r="BK23" s="3"/>
      <c r="BL23" s="3"/>
      <c r="BM23" s="3"/>
      <c r="BN23" s="3"/>
    </row>
    <row r="24" ht="14.4" customHeight="1">
      <c r="A24" t="s" s="528">
        <v>601</v>
      </c>
      <c r="B24" s="529"/>
      <c r="C24" s="77"/>
      <c r="D24" s="2"/>
      <c r="E24" s="2"/>
      <c r="F24" s="80"/>
      <c r="G24" t="s" s="530">
        <v>214</v>
      </c>
      <c r="H24" s="531"/>
      <c r="I24" s="531"/>
      <c r="J24" s="531"/>
      <c r="K24" s="531"/>
      <c r="L24" s="531"/>
      <c r="M24" s="531"/>
      <c r="N24" s="531"/>
      <c r="O24" s="531"/>
      <c r="P24" s="531"/>
      <c r="Q24" s="531"/>
      <c r="R24" s="531"/>
      <c r="S24" s="531"/>
      <c r="T24" s="531"/>
      <c r="U24" s="290"/>
      <c r="V24" s="2"/>
      <c r="W24" s="80"/>
      <c r="X24" t="s" s="530">
        <v>215</v>
      </c>
      <c r="Y24" s="531"/>
      <c r="Z24" s="531"/>
      <c r="AA24" s="531"/>
      <c r="AB24" s="531"/>
      <c r="AC24" s="531"/>
      <c r="AD24" s="531"/>
      <c r="AE24" s="532"/>
      <c r="AF24" s="77"/>
      <c r="AG24" s="2"/>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row>
    <row r="25" ht="13.8" customHeight="1">
      <c r="A25" s="78"/>
      <c r="B25" s="78"/>
      <c r="C25" s="2"/>
      <c r="D25" s="2"/>
      <c r="E25" s="2"/>
      <c r="F25" s="2"/>
      <c r="G25" s="297"/>
      <c r="H25" s="297"/>
      <c r="I25" s="297"/>
      <c r="J25" s="297"/>
      <c r="K25" s="297"/>
      <c r="L25" s="297"/>
      <c r="M25" s="297"/>
      <c r="N25" s="297"/>
      <c r="O25" s="297"/>
      <c r="P25" s="297"/>
      <c r="Q25" s="297"/>
      <c r="R25" s="297"/>
      <c r="S25" s="297"/>
      <c r="T25" s="297"/>
      <c r="U25" s="71"/>
      <c r="V25" s="2"/>
      <c r="W25" s="2"/>
      <c r="X25" s="78"/>
      <c r="Y25" s="78"/>
      <c r="Z25" s="78"/>
      <c r="AA25" s="78"/>
      <c r="AB25" s="78"/>
      <c r="AC25" s="78"/>
      <c r="AD25" s="78"/>
      <c r="AE25" s="78"/>
      <c r="AF25" s="2"/>
      <c r="AG25" s="2"/>
      <c r="AH25" s="450"/>
      <c r="AI25" s="450"/>
      <c r="AJ25" s="450"/>
      <c r="AK25" s="450"/>
      <c r="AL25" s="450"/>
      <c r="AM25" s="450"/>
      <c r="AN25" s="450"/>
      <c r="AO25" s="450"/>
      <c r="AP25" s="450"/>
      <c r="AQ25" s="450"/>
      <c r="AR25" s="450"/>
      <c r="AS25" s="450"/>
      <c r="AT25" s="450"/>
      <c r="AU25" s="450"/>
      <c r="AV25" s="450"/>
      <c r="AW25" s="450"/>
      <c r="AX25" s="450"/>
      <c r="AY25" s="450"/>
      <c r="AZ25" s="450"/>
      <c r="BA25" s="450"/>
      <c r="BB25" s="3"/>
      <c r="BC25" s="3"/>
      <c r="BD25" s="3"/>
      <c r="BE25" s="3"/>
      <c r="BF25" s="3"/>
      <c r="BG25" s="3"/>
      <c r="BH25" s="3"/>
      <c r="BI25" s="3"/>
      <c r="BJ25" s="3"/>
      <c r="BK25" s="3"/>
      <c r="BL25" s="3"/>
      <c r="BM25" s="3"/>
      <c r="BN25" s="3"/>
    </row>
    <row r="26" ht="54" customHeight="1">
      <c r="A26" t="s" s="307">
        <v>216</v>
      </c>
      <c r="B26" s="390">
        <f>U21</f>
        <v>0</v>
      </c>
      <c r="C26" s="77"/>
      <c r="D26" s="2"/>
      <c r="E26" s="2"/>
      <c r="F26" s="80"/>
      <c r="G26" t="s" s="180">
        <v>80</v>
      </c>
      <c r="H26" t="s" s="181">
        <v>81</v>
      </c>
      <c r="I26" t="s" s="182">
        <v>82</v>
      </c>
      <c r="J26" t="s" s="451">
        <v>83</v>
      </c>
      <c r="K26" t="s" s="184">
        <v>84</v>
      </c>
      <c r="L26" t="s" s="185">
        <v>85</v>
      </c>
      <c r="M26" t="s" s="186">
        <v>86</v>
      </c>
      <c r="N26" t="s" s="187">
        <v>87</v>
      </c>
      <c r="O26" t="s" s="188">
        <v>88</v>
      </c>
      <c r="P26" t="s" s="189">
        <v>89</v>
      </c>
      <c r="Q26" t="s" s="190">
        <v>90</v>
      </c>
      <c r="R26" t="s" s="343">
        <v>222</v>
      </c>
      <c r="S26" t="s" s="191">
        <v>91</v>
      </c>
      <c r="T26" t="s" s="184">
        <v>223</v>
      </c>
      <c r="U26" t="s" s="302">
        <v>69</v>
      </c>
      <c r="V26" s="77"/>
      <c r="W26" s="80"/>
      <c r="X26" t="s" s="84">
        <v>94</v>
      </c>
      <c r="Y26" t="s" s="84">
        <v>95</v>
      </c>
      <c r="Z26" t="s" s="84">
        <v>96</v>
      </c>
      <c r="AA26" t="s" s="84">
        <v>97</v>
      </c>
      <c r="AB26" t="s" s="84">
        <v>217</v>
      </c>
      <c r="AC26" t="s" s="84">
        <v>99</v>
      </c>
      <c r="AD26" t="s" s="84">
        <v>100</v>
      </c>
      <c r="AE26" t="s" s="84">
        <v>69</v>
      </c>
      <c r="AF26" s="77"/>
      <c r="AG26" s="2"/>
      <c r="AH26" s="450"/>
      <c r="AI26" s="450"/>
      <c r="AJ26" s="450"/>
      <c r="AK26" s="450"/>
      <c r="AL26" s="450"/>
      <c r="AM26" s="450"/>
      <c r="AN26" s="450"/>
      <c r="AO26" s="450"/>
      <c r="AP26" s="450"/>
      <c r="AQ26" s="450"/>
      <c r="AR26" s="450"/>
      <c r="AS26" s="450"/>
      <c r="AT26" s="450"/>
      <c r="AU26" s="450"/>
      <c r="AV26" s="450"/>
      <c r="AW26" s="450"/>
      <c r="AX26" s="450"/>
      <c r="AY26" s="450"/>
      <c r="AZ26" s="450"/>
      <c r="BA26" s="450"/>
      <c r="BB26" s="3"/>
      <c r="BC26" s="3"/>
      <c r="BD26" s="3"/>
      <c r="BE26" s="3"/>
      <c r="BF26" s="3"/>
      <c r="BG26" s="3"/>
      <c r="BH26" s="3"/>
      <c r="BI26" s="3"/>
      <c r="BJ26" s="3"/>
      <c r="BK26" s="3"/>
      <c r="BL26" s="3"/>
      <c r="BM26" s="3"/>
      <c r="BN26" s="3"/>
    </row>
    <row r="27" ht="13.8" customHeight="1">
      <c r="A27" t="s" s="307">
        <v>218</v>
      </c>
      <c r="B27" s="390">
        <f>B26*1.2</f>
        <v>0</v>
      </c>
      <c r="C27" s="77"/>
      <c r="D27" s="2"/>
      <c r="E27" s="2"/>
      <c r="F27" s="80"/>
      <c r="G27" s="453">
        <f>SUMPRODUCT($E$3:$E$20,G3:G20)</f>
        <v>0</v>
      </c>
      <c r="H27" s="453">
        <f>SUMPRODUCT($E$3:$E$20,H3:H20)</f>
        <v>0</v>
      </c>
      <c r="I27" s="453">
        <f>SUMPRODUCT($E$3:$E$20,I3:I20)</f>
        <v>0</v>
      </c>
      <c r="J27" s="453">
        <f>SUMPRODUCT($E$3:$E$20,J3:J20)</f>
        <v>0</v>
      </c>
      <c r="K27" s="453">
        <f>SUMPRODUCT($E$3:$E$20,K3:K20)</f>
        <v>0</v>
      </c>
      <c r="L27" s="453">
        <f>SUMPRODUCT($E$3:$E$20,L3:L20)</f>
        <v>0</v>
      </c>
      <c r="M27" s="453">
        <f>SUMPRODUCT($E$3:$E$20,M3:M20)</f>
        <v>0</v>
      </c>
      <c r="N27" s="453">
        <f>SUMPRODUCT($E$3:$E$20,N3:N20)</f>
        <v>0</v>
      </c>
      <c r="O27" s="453">
        <f>SUMPRODUCT($E$3:$E$20,O3:O20)</f>
        <v>0</v>
      </c>
      <c r="P27" s="453">
        <f>SUMPRODUCT($E$3:$E$20,P3:P20)</f>
        <v>0</v>
      </c>
      <c r="Q27" s="453">
        <f>SUMPRODUCT($E$3:$E$20,Q3:Q20)</f>
        <v>0</v>
      </c>
      <c r="R27" s="453">
        <f>SUMPRODUCT($E$3:$E$20,R3:R20)</f>
        <v>0</v>
      </c>
      <c r="S27" s="453">
        <f>SUMPRODUCT($E$3:$E$20,S3:S20)</f>
        <v>0</v>
      </c>
      <c r="T27" s="453">
        <f>SUMPRODUCT($E$3:$E$20,T3:T20)</f>
        <v>0</v>
      </c>
      <c r="U27" s="454">
        <f>SUM(G27:T27)</f>
        <v>0</v>
      </c>
      <c r="V27" s="77"/>
      <c r="W27" s="80"/>
      <c r="X27" s="533">
        <f>X21</f>
        <v>0</v>
      </c>
      <c r="Y27" s="533">
        <f>Y21</f>
        <v>0</v>
      </c>
      <c r="Z27" s="533">
        <f>Z21</f>
        <v>0</v>
      </c>
      <c r="AA27" s="533">
        <f>AA21</f>
        <v>0</v>
      </c>
      <c r="AB27" s="533">
        <f>AB21</f>
        <v>0</v>
      </c>
      <c r="AC27" s="533">
        <f>AC21</f>
        <v>0</v>
      </c>
      <c r="AD27" s="533">
        <f>AD21</f>
        <v>0</v>
      </c>
      <c r="AE27" s="533">
        <f>SUM(X27:AD27)</f>
        <v>0</v>
      </c>
      <c r="AF27" s="77"/>
      <c r="AG27" s="2"/>
      <c r="AH27" s="450"/>
      <c r="AI27" s="450"/>
      <c r="AJ27" s="450"/>
      <c r="AK27" s="450"/>
      <c r="AL27" s="450"/>
      <c r="AM27" s="450"/>
      <c r="AN27" s="450"/>
      <c r="AO27" s="450"/>
      <c r="AP27" s="450"/>
      <c r="AQ27" s="450"/>
      <c r="AR27" s="450"/>
      <c r="AS27" s="450"/>
      <c r="AT27" s="450"/>
      <c r="AU27" s="450"/>
      <c r="AV27" s="450"/>
      <c r="AW27" s="450"/>
      <c r="AX27" s="450"/>
      <c r="AY27" s="450"/>
      <c r="AZ27" s="450"/>
      <c r="BA27" s="450"/>
      <c r="BB27" s="3"/>
      <c r="BC27" s="3"/>
      <c r="BD27" s="3"/>
      <c r="BE27" s="3"/>
      <c r="BF27" s="3"/>
      <c r="BG27" s="3"/>
      <c r="BH27" s="3"/>
      <c r="BI27" s="3"/>
      <c r="BJ27" s="3"/>
      <c r="BK27" s="3"/>
      <c r="BL27" s="3"/>
      <c r="BM27" s="3"/>
      <c r="BN27" s="3"/>
    </row>
    <row r="28" ht="13.8" customHeight="1">
      <c r="A28" t="s" s="307">
        <v>219</v>
      </c>
      <c r="B28" s="394">
        <f>V21</f>
        <v>0</v>
      </c>
      <c r="C28" s="77"/>
      <c r="D28" s="2"/>
      <c r="E28" s="2"/>
      <c r="F28" s="80"/>
      <c r="G28" s="455">
        <f>_xlfn.IFERROR(G27/$U$27,0)</f>
        <v>0</v>
      </c>
      <c r="H28" s="455">
        <f>_xlfn.IFERROR(H27/$U$27,0)</f>
        <v>0</v>
      </c>
      <c r="I28" s="455">
        <f>_xlfn.IFERROR(I27/$U$27,0)</f>
        <v>0</v>
      </c>
      <c r="J28" s="455">
        <f>_xlfn.IFERROR(J27/$U$27,0)</f>
        <v>0</v>
      </c>
      <c r="K28" s="455">
        <f>_xlfn.IFERROR(K27/$U$27,0)</f>
        <v>0</v>
      </c>
      <c r="L28" s="455">
        <f>_xlfn.IFERROR(L27/$U$27,0)</f>
        <v>0</v>
      </c>
      <c r="M28" s="455">
        <f>_xlfn.IFERROR(M27/$U$27,0)</f>
        <v>0</v>
      </c>
      <c r="N28" s="455">
        <f>_xlfn.IFERROR(N27/$U$27,0)</f>
        <v>0</v>
      </c>
      <c r="O28" s="455">
        <f>_xlfn.IFERROR(O27/$U$27,0)</f>
        <v>0</v>
      </c>
      <c r="P28" s="455">
        <f>_xlfn.IFERROR(P27/$U$27,0)</f>
        <v>0</v>
      </c>
      <c r="Q28" s="455">
        <f>_xlfn.IFERROR(Q27/$U$27,0)</f>
        <v>0</v>
      </c>
      <c r="R28" s="455">
        <f>_xlfn.IFERROR(R27/$U$27,0)</f>
        <v>0</v>
      </c>
      <c r="S28" s="455">
        <f>_xlfn.IFERROR(S27/$U$27,0)</f>
        <v>0</v>
      </c>
      <c r="T28" s="455">
        <f>_xlfn.IFERROR(T27/$U$27,0)</f>
        <v>0</v>
      </c>
      <c r="U28" s="456">
        <f>_xlfn.IFERROR(U27/$U$27,0)</f>
        <v>0</v>
      </c>
      <c r="V28" s="77"/>
      <c r="W28" s="80"/>
      <c r="X28" s="457">
        <f>_xlfn.IFERROR(X27/$AE$27,0)</f>
        <v>0</v>
      </c>
      <c r="Y28" s="457">
        <f>_xlfn.IFERROR(Y27/$AE$27,0)</f>
        <v>0</v>
      </c>
      <c r="Z28" s="457">
        <f>_xlfn.IFERROR(Z27/$AE$27,0)</f>
        <v>0</v>
      </c>
      <c r="AA28" s="457">
        <f>_xlfn.IFERROR(AA27/$AE$27,0)</f>
        <v>0</v>
      </c>
      <c r="AB28" s="457">
        <f>_xlfn.IFERROR(AB27/$AE$27,0)</f>
        <v>0</v>
      </c>
      <c r="AC28" s="457">
        <f>_xlfn.IFERROR(AC27/$AE$27,0)</f>
        <v>0</v>
      </c>
      <c r="AD28" s="457">
        <f>_xlfn.IFERROR(AD27/$AE$27,0)</f>
        <v>0</v>
      </c>
      <c r="AE28" s="457">
        <f>_xlfn.IFERROR(AE27/$AE$27,0)</f>
        <v>0</v>
      </c>
      <c r="AF28" s="77"/>
      <c r="AG28" s="2"/>
      <c r="AH28" s="450"/>
      <c r="AI28" s="450"/>
      <c r="AJ28" s="450"/>
      <c r="AK28" s="450"/>
      <c r="AL28" s="450"/>
      <c r="AM28" s="450"/>
      <c r="AN28" s="450"/>
      <c r="AO28" s="450"/>
      <c r="AP28" s="450"/>
      <c r="AQ28" s="450"/>
      <c r="AR28" s="450"/>
      <c r="AS28" s="450"/>
      <c r="AT28" s="450"/>
      <c r="AU28" s="450"/>
      <c r="AV28" s="450"/>
      <c r="AW28" s="450"/>
      <c r="AX28" s="450"/>
      <c r="AY28" s="450"/>
      <c r="AZ28" s="450"/>
      <c r="BA28" s="450"/>
      <c r="BB28" s="3"/>
      <c r="BC28" s="3"/>
      <c r="BD28" s="3"/>
      <c r="BE28" s="3"/>
      <c r="BF28" s="3"/>
      <c r="BG28" s="3"/>
      <c r="BH28" s="3"/>
      <c r="BI28" s="3"/>
      <c r="BJ28" s="3"/>
      <c r="BK28" s="3"/>
      <c r="BL28" s="3"/>
      <c r="BM28" s="3"/>
      <c r="BN28" s="3"/>
    </row>
    <row r="29" ht="13.8" customHeight="1">
      <c r="A29" s="35"/>
      <c r="B29" s="35"/>
      <c r="C29" s="2"/>
      <c r="D29" s="2"/>
      <c r="E29" s="2"/>
      <c r="F29" s="2"/>
      <c r="G29" s="285"/>
      <c r="H29" s="285"/>
      <c r="I29" s="285"/>
      <c r="J29" s="285"/>
      <c r="K29" s="285"/>
      <c r="L29" s="285"/>
      <c r="M29" s="285"/>
      <c r="N29" s="285"/>
      <c r="O29" s="285"/>
      <c r="P29" s="285"/>
      <c r="Q29" s="285"/>
      <c r="R29" s="285"/>
      <c r="S29" s="285"/>
      <c r="T29" s="285"/>
      <c r="U29" s="35"/>
      <c r="V29" s="2"/>
      <c r="W29" s="2"/>
      <c r="X29" s="78"/>
      <c r="Y29" s="78"/>
      <c r="Z29" s="78"/>
      <c r="AA29" s="78"/>
      <c r="AB29" s="78"/>
      <c r="AC29" s="78"/>
      <c r="AD29" s="78"/>
      <c r="AE29" s="78"/>
      <c r="AF29" s="2"/>
      <c r="AG29" s="2"/>
      <c r="AH29" s="450"/>
      <c r="AI29" s="450"/>
      <c r="AJ29" s="450"/>
      <c r="AK29" s="450"/>
      <c r="AL29" s="450"/>
      <c r="AM29" s="450"/>
      <c r="AN29" s="450"/>
      <c r="AO29" s="450"/>
      <c r="AP29" s="450"/>
      <c r="AQ29" s="450"/>
      <c r="AR29" s="450"/>
      <c r="AS29" s="450"/>
      <c r="AT29" s="450"/>
      <c r="AU29" s="450"/>
      <c r="AV29" s="450"/>
      <c r="AW29" s="450"/>
      <c r="AX29" s="450"/>
      <c r="AY29" s="450"/>
      <c r="AZ29" s="450"/>
      <c r="BA29" s="450"/>
      <c r="BB29" s="3"/>
      <c r="BC29" s="3"/>
      <c r="BD29" s="3"/>
      <c r="BE29" s="3"/>
      <c r="BF29" s="3"/>
      <c r="BG29" s="3"/>
      <c r="BH29" s="3"/>
      <c r="BI29" s="3"/>
      <c r="BJ29" s="3"/>
      <c r="BK29" s="3"/>
      <c r="BL29" s="3"/>
      <c r="BM29" s="3"/>
      <c r="BN29" s="3"/>
    </row>
    <row r="30" ht="14.4" customHeight="1">
      <c r="A30" s="2"/>
      <c r="B30" s="2"/>
      <c r="C30" s="2"/>
      <c r="D30" s="2"/>
      <c r="E30" s="2"/>
      <c r="F30" s="2"/>
      <c r="G30" s="3"/>
      <c r="H30" s="3"/>
      <c r="I30" s="3"/>
      <c r="J30" s="3"/>
      <c r="K30" s="3"/>
      <c r="L30" s="3"/>
      <c r="M30" s="3"/>
      <c r="N30" s="3"/>
      <c r="O30" s="3"/>
      <c r="P30" s="3"/>
      <c r="Q30" s="3"/>
      <c r="R30" s="3"/>
      <c r="S30" s="3"/>
      <c r="T30" s="3"/>
      <c r="U30" s="2"/>
      <c r="V30" s="2"/>
      <c r="W30" s="80"/>
      <c r="X30" t="s" s="534">
        <v>70</v>
      </c>
      <c r="Y30" s="535"/>
      <c r="Z30" s="535"/>
      <c r="AA30" s="535"/>
      <c r="AB30" s="535"/>
      <c r="AC30" s="535"/>
      <c r="AD30" s="535"/>
      <c r="AE30" s="536"/>
      <c r="AF30" s="77"/>
      <c r="AG30" s="2"/>
      <c r="AH30" s="450"/>
      <c r="AI30" s="450"/>
      <c r="AJ30" s="450"/>
      <c r="AK30" s="450"/>
      <c r="AL30" s="450"/>
      <c r="AM30" s="450"/>
      <c r="AN30" s="450"/>
      <c r="AO30" s="450"/>
      <c r="AP30" s="450"/>
      <c r="AQ30" s="450"/>
      <c r="AR30" s="450"/>
      <c r="AS30" s="450"/>
      <c r="AT30" s="450"/>
      <c r="AU30" s="450"/>
      <c r="AV30" s="450"/>
      <c r="AW30" s="450"/>
      <c r="AX30" s="450"/>
      <c r="AY30" s="450"/>
      <c r="AZ30" s="450"/>
      <c r="BA30" s="450"/>
      <c r="BB30" s="3"/>
      <c r="BC30" s="3"/>
      <c r="BD30" s="3"/>
      <c r="BE30" s="3"/>
      <c r="BF30" s="3"/>
      <c r="BG30" s="3"/>
      <c r="BH30" s="3"/>
      <c r="BI30" s="3"/>
      <c r="BJ30" s="3"/>
      <c r="BK30" s="3"/>
      <c r="BL30" s="3"/>
      <c r="BM30" s="3"/>
      <c r="BN30" s="3"/>
    </row>
    <row r="31" ht="27.6" customHeight="1">
      <c r="A31" s="2"/>
      <c r="B31" s="2"/>
      <c r="C31" s="2"/>
      <c r="D31" s="2"/>
      <c r="E31" s="2"/>
      <c r="F31" s="2"/>
      <c r="G31" s="3"/>
      <c r="H31" s="3"/>
      <c r="I31" s="3"/>
      <c r="J31" s="3"/>
      <c r="K31" s="3"/>
      <c r="L31" s="3"/>
      <c r="M31" s="3"/>
      <c r="N31" s="3"/>
      <c r="O31" s="3"/>
      <c r="P31" s="3"/>
      <c r="Q31" s="3"/>
      <c r="R31" s="3"/>
      <c r="S31" s="3"/>
      <c r="T31" s="3"/>
      <c r="U31" s="2"/>
      <c r="V31" s="2"/>
      <c r="W31" s="89"/>
      <c r="X31" t="s" s="120">
        <v>7</v>
      </c>
      <c r="Y31" t="s" s="120">
        <v>14</v>
      </c>
      <c r="Z31" t="s" s="120">
        <v>17</v>
      </c>
      <c r="AA31" t="s" s="120">
        <v>20</v>
      </c>
      <c r="AB31" t="s" s="120">
        <v>23</v>
      </c>
      <c r="AC31" t="s" s="120">
        <v>576</v>
      </c>
      <c r="AD31" t="s" s="120">
        <v>577</v>
      </c>
      <c r="AE31" t="s" s="120">
        <v>58</v>
      </c>
      <c r="AF31" s="54"/>
      <c r="AG31" s="2"/>
      <c r="AH31" s="450"/>
      <c r="AI31" s="450"/>
      <c r="AJ31" s="450"/>
      <c r="AK31" s="450"/>
      <c r="AL31" s="450"/>
      <c r="AM31" s="450"/>
      <c r="AN31" s="450"/>
      <c r="AO31" s="450"/>
      <c r="AP31" s="450"/>
      <c r="AQ31" s="450"/>
      <c r="AR31" s="450"/>
      <c r="AS31" s="450"/>
      <c r="AT31" s="450"/>
      <c r="AU31" s="450"/>
      <c r="AV31" s="450"/>
      <c r="AW31" s="450"/>
      <c r="AX31" s="450"/>
      <c r="AY31" s="450"/>
      <c r="AZ31" s="450"/>
      <c r="BA31" s="450"/>
      <c r="BB31" s="3"/>
      <c r="BC31" s="3"/>
      <c r="BD31" s="3"/>
      <c r="BE31" s="3"/>
      <c r="BF31" s="3"/>
      <c r="BG31" s="3"/>
      <c r="BH31" s="3"/>
      <c r="BI31" s="3"/>
      <c r="BJ31" s="3"/>
      <c r="BK31" s="3"/>
      <c r="BL31" s="3"/>
      <c r="BM31" s="3"/>
      <c r="BN31" s="3"/>
    </row>
    <row r="32" ht="13.2" customHeight="1">
      <c r="A32" s="2"/>
      <c r="B32" s="2"/>
      <c r="C32" s="2"/>
      <c r="D32" s="2"/>
      <c r="E32" s="2"/>
      <c r="F32" s="2"/>
      <c r="G32" s="3"/>
      <c r="H32" s="3"/>
      <c r="I32" s="3"/>
      <c r="J32" s="3"/>
      <c r="K32" s="3"/>
      <c r="L32" s="3"/>
      <c r="M32" s="3"/>
      <c r="N32" s="3"/>
      <c r="O32" s="3"/>
      <c r="P32" s="3"/>
      <c r="Q32" s="3"/>
      <c r="R32" s="3"/>
      <c r="S32" s="3"/>
      <c r="T32" s="3"/>
      <c r="U32" s="2"/>
      <c r="V32" s="2"/>
      <c r="W32" s="89"/>
      <c r="X32" s="93">
        <f>AO21</f>
        <v>0</v>
      </c>
      <c r="Y32" s="93">
        <f>AP21</f>
        <v>0</v>
      </c>
      <c r="Z32" s="93">
        <f>AQ21</f>
        <v>0</v>
      </c>
      <c r="AA32" s="93">
        <f>AR21</f>
        <v>0</v>
      </c>
      <c r="AB32" s="93">
        <f>AS21</f>
        <v>0</v>
      </c>
      <c r="AC32" s="93">
        <f>AT21</f>
        <v>0</v>
      </c>
      <c r="AD32" s="93">
        <f>AU21</f>
        <v>0</v>
      </c>
      <c r="AE32" s="93">
        <f>AV21</f>
        <v>0</v>
      </c>
      <c r="AF32" s="54"/>
      <c r="AG32" s="2"/>
      <c r="AH32" s="450"/>
      <c r="AI32" s="450"/>
      <c r="AJ32" s="450"/>
      <c r="AK32" s="450"/>
      <c r="AL32" s="450"/>
      <c r="AM32" s="450"/>
      <c r="AN32" s="450"/>
      <c r="AO32" s="450"/>
      <c r="AP32" s="450"/>
      <c r="AQ32" s="450"/>
      <c r="AR32" s="450"/>
      <c r="AS32" s="450"/>
      <c r="AT32" s="450"/>
      <c r="AU32" s="450"/>
      <c r="AV32" s="450"/>
      <c r="AW32" s="450"/>
      <c r="AX32" s="450"/>
      <c r="AY32" s="450"/>
      <c r="AZ32" s="450"/>
      <c r="BA32" s="450"/>
      <c r="BB32" s="3"/>
      <c r="BC32" s="3"/>
      <c r="BD32" s="3"/>
      <c r="BE32" s="3"/>
      <c r="BF32" s="3"/>
      <c r="BG32" s="3"/>
      <c r="BH32" s="3"/>
      <c r="BI32" s="3"/>
      <c r="BJ32" s="3"/>
      <c r="BK32" s="3"/>
      <c r="BL32" s="3"/>
      <c r="BM32" s="3"/>
      <c r="BN32" s="3"/>
    </row>
    <row r="33" ht="13.2" customHeight="1">
      <c r="A33" s="2"/>
      <c r="B33" s="2"/>
      <c r="C33" s="2"/>
      <c r="D33" s="2"/>
      <c r="E33" s="2"/>
      <c r="F33" s="2"/>
      <c r="G33" s="3"/>
      <c r="H33" s="3"/>
      <c r="I33" s="3"/>
      <c r="J33" s="3"/>
      <c r="K33" s="3"/>
      <c r="L33" s="3"/>
      <c r="M33" s="3"/>
      <c r="N33" s="3"/>
      <c r="O33" s="3"/>
      <c r="P33" s="3"/>
      <c r="Q33" s="3"/>
      <c r="R33" s="3"/>
      <c r="S33" s="3"/>
      <c r="T33" s="3"/>
      <c r="U33" s="2"/>
      <c r="V33" s="2"/>
      <c r="W33" s="2"/>
      <c r="X33" s="63"/>
      <c r="Y33" s="63"/>
      <c r="Z33" s="63"/>
      <c r="AA33" s="63"/>
      <c r="AB33" s="63"/>
      <c r="AC33" s="63"/>
      <c r="AD33" s="63"/>
      <c r="AE33" s="63"/>
      <c r="AF33" s="2"/>
      <c r="AG33" s="2"/>
      <c r="AH33" s="450"/>
      <c r="AI33" s="450"/>
      <c r="AJ33" s="450"/>
      <c r="AK33" s="450"/>
      <c r="AL33" s="450"/>
      <c r="AM33" s="450"/>
      <c r="AN33" s="450"/>
      <c r="AO33" s="450"/>
      <c r="AP33" s="450"/>
      <c r="AQ33" s="450"/>
      <c r="AR33" s="450"/>
      <c r="AS33" s="450"/>
      <c r="AT33" s="450"/>
      <c r="AU33" s="450"/>
      <c r="AV33" s="450"/>
      <c r="AW33" s="450"/>
      <c r="AX33" s="450"/>
      <c r="AY33" s="450"/>
      <c r="AZ33" s="450"/>
      <c r="BA33" s="450"/>
      <c r="BB33" s="3"/>
      <c r="BC33" s="3"/>
      <c r="BD33" s="3"/>
      <c r="BE33" s="3"/>
      <c r="BF33" s="3"/>
      <c r="BG33" s="3"/>
      <c r="BH33" s="3"/>
      <c r="BI33" s="3"/>
      <c r="BJ33" s="3"/>
      <c r="BK33" s="3"/>
      <c r="BL33" s="3"/>
      <c r="BM33" s="3"/>
      <c r="BN33" s="3"/>
    </row>
    <row r="34" ht="13.2" customHeight="1">
      <c r="A34" s="2"/>
      <c r="B34" s="2"/>
      <c r="C34" s="2"/>
      <c r="D34" s="2"/>
      <c r="E34" s="2"/>
      <c r="F34" s="2"/>
      <c r="G34" s="3"/>
      <c r="H34" s="3"/>
      <c r="I34" s="3"/>
      <c r="J34" s="3"/>
      <c r="K34" s="3"/>
      <c r="L34" s="3"/>
      <c r="M34" s="3"/>
      <c r="N34" s="3"/>
      <c r="O34" s="3"/>
      <c r="P34" s="3"/>
      <c r="Q34" s="3"/>
      <c r="R34" s="3"/>
      <c r="S34" s="3"/>
      <c r="T34" s="3"/>
      <c r="U34" s="2"/>
      <c r="V34" s="2"/>
      <c r="W34" s="2"/>
      <c r="X34" s="2"/>
      <c r="Y34" s="2"/>
      <c r="Z34" s="2"/>
      <c r="AA34" s="2"/>
      <c r="AB34" s="2"/>
      <c r="AC34" s="2"/>
      <c r="AD34" s="2"/>
      <c r="AE34" s="2"/>
      <c r="AF34" s="2"/>
      <c r="AG34" s="2"/>
      <c r="AH34" s="450"/>
      <c r="AI34" s="450"/>
      <c r="AJ34" s="450"/>
      <c r="AK34" s="450"/>
      <c r="AL34" s="450"/>
      <c r="AM34" s="450"/>
      <c r="AN34" s="450"/>
      <c r="AO34" s="450"/>
      <c r="AP34" s="450"/>
      <c r="AQ34" s="450"/>
      <c r="AR34" s="450"/>
      <c r="AS34" s="450"/>
      <c r="AT34" s="450"/>
      <c r="AU34" s="450"/>
      <c r="AV34" s="450"/>
      <c r="AW34" s="450"/>
      <c r="AX34" s="450"/>
      <c r="AY34" s="450"/>
      <c r="AZ34" s="450"/>
      <c r="BA34" s="450"/>
      <c r="BB34" s="3"/>
      <c r="BC34" s="3"/>
      <c r="BD34" s="3"/>
      <c r="BE34" s="3"/>
      <c r="BF34" s="3"/>
      <c r="BG34" s="3"/>
      <c r="BH34" s="3"/>
      <c r="BI34" s="3"/>
      <c r="BJ34" s="3"/>
      <c r="BK34" s="3"/>
      <c r="BL34" s="3"/>
      <c r="BM34" s="3"/>
      <c r="BN34" s="3"/>
    </row>
    <row r="35" ht="13.2" customHeight="1">
      <c r="A35" s="2"/>
      <c r="B35" s="2"/>
      <c r="C35" s="2"/>
      <c r="D35" s="2"/>
      <c r="E35" s="2"/>
      <c r="F35" s="2"/>
      <c r="G35" s="3"/>
      <c r="H35" s="3"/>
      <c r="I35" s="3"/>
      <c r="J35" s="3"/>
      <c r="K35" s="3"/>
      <c r="L35" s="3"/>
      <c r="M35" s="3"/>
      <c r="N35" s="3"/>
      <c r="O35" s="3"/>
      <c r="P35" s="3"/>
      <c r="Q35" s="3"/>
      <c r="R35" s="3"/>
      <c r="S35" s="3"/>
      <c r="T35" s="3"/>
      <c r="U35" s="2"/>
      <c r="V35" s="2"/>
      <c r="W35" s="2"/>
      <c r="X35" s="2"/>
      <c r="Y35" s="2"/>
      <c r="Z35" s="2"/>
      <c r="AA35" s="2"/>
      <c r="AB35" s="2"/>
      <c r="AC35" s="2"/>
      <c r="AD35" s="2"/>
      <c r="AE35" s="2"/>
      <c r="AF35" s="2"/>
      <c r="AG35" s="2"/>
      <c r="AH35" s="450"/>
      <c r="AI35" s="450"/>
      <c r="AJ35" s="450"/>
      <c r="AK35" s="450"/>
      <c r="AL35" s="450"/>
      <c r="AM35" s="450"/>
      <c r="AN35" s="450"/>
      <c r="AO35" s="450"/>
      <c r="AP35" s="450"/>
      <c r="AQ35" s="450"/>
      <c r="AR35" s="450"/>
      <c r="AS35" s="450"/>
      <c r="AT35" s="450"/>
      <c r="AU35" s="450"/>
      <c r="AV35" s="450"/>
      <c r="AW35" s="450"/>
      <c r="AX35" s="450"/>
      <c r="AY35" s="450"/>
      <c r="AZ35" s="450"/>
      <c r="BA35" s="450"/>
      <c r="BB35" s="3"/>
      <c r="BC35" s="3"/>
      <c r="BD35" s="3"/>
      <c r="BE35" s="3"/>
      <c r="BF35" s="3"/>
      <c r="BG35" s="3"/>
      <c r="BH35" s="3"/>
      <c r="BI35" s="3"/>
      <c r="BJ35" s="3"/>
      <c r="BK35" s="3"/>
      <c r="BL35" s="3"/>
      <c r="BM35" s="3"/>
      <c r="BN35" s="3"/>
    </row>
    <row r="36" ht="13.2" customHeight="1">
      <c r="A36" s="2"/>
      <c r="B36" s="2"/>
      <c r="C36" s="2"/>
      <c r="D36" s="2"/>
      <c r="E36" s="2"/>
      <c r="F36" s="2"/>
      <c r="G36" s="3"/>
      <c r="H36" s="3"/>
      <c r="I36" s="3"/>
      <c r="J36" s="3"/>
      <c r="K36" s="3"/>
      <c r="L36" s="3"/>
      <c r="M36" s="3"/>
      <c r="N36" s="3"/>
      <c r="O36" s="3"/>
      <c r="P36" s="3"/>
      <c r="Q36" s="3"/>
      <c r="R36" s="3"/>
      <c r="S36" s="3"/>
      <c r="T36" s="3"/>
      <c r="U36" s="2"/>
      <c r="V36" s="2"/>
      <c r="W36" s="2"/>
      <c r="X36" s="2"/>
      <c r="Y36" s="2"/>
      <c r="Z36" s="2"/>
      <c r="AA36" s="2"/>
      <c r="AB36" s="2"/>
      <c r="AC36" s="2"/>
      <c r="AD36" s="2"/>
      <c r="AE36" s="2"/>
      <c r="AF36" s="2"/>
      <c r="AG36" s="2"/>
      <c r="AH36" s="450"/>
      <c r="AI36" s="450"/>
      <c r="AJ36" s="450"/>
      <c r="AK36" s="450"/>
      <c r="AL36" s="450"/>
      <c r="AM36" s="450"/>
      <c r="AN36" s="450"/>
      <c r="AO36" s="450"/>
      <c r="AP36" s="450"/>
      <c r="AQ36" s="450"/>
      <c r="AR36" s="450"/>
      <c r="AS36" s="450"/>
      <c r="AT36" s="450"/>
      <c r="AU36" s="450"/>
      <c r="AV36" s="450"/>
      <c r="AW36" s="450"/>
      <c r="AX36" s="450"/>
      <c r="AY36" s="450"/>
      <c r="AZ36" s="450"/>
      <c r="BA36" s="450"/>
      <c r="BB36" s="3"/>
      <c r="BC36" s="3"/>
      <c r="BD36" s="3"/>
      <c r="BE36" s="3"/>
      <c r="BF36" s="3"/>
      <c r="BG36" s="3"/>
      <c r="BH36" s="3"/>
      <c r="BI36" s="3"/>
      <c r="BJ36" s="3"/>
      <c r="BK36" s="3"/>
      <c r="BL36" s="3"/>
      <c r="BM36" s="3"/>
      <c r="BN36" s="3"/>
    </row>
    <row r="37" ht="13.2" customHeight="1">
      <c r="A37" s="2"/>
      <c r="B37" s="2"/>
      <c r="C37" s="2"/>
      <c r="D37" s="2"/>
      <c r="E37" s="2"/>
      <c r="F37" s="2"/>
      <c r="G37" s="3"/>
      <c r="H37" s="3"/>
      <c r="I37" s="3"/>
      <c r="J37" s="3"/>
      <c r="K37" s="3"/>
      <c r="L37" s="3"/>
      <c r="M37" s="3"/>
      <c r="N37" s="3"/>
      <c r="O37" s="3"/>
      <c r="P37" s="3"/>
      <c r="Q37" s="3"/>
      <c r="R37" s="3"/>
      <c r="S37" s="3"/>
      <c r="T37" s="3"/>
      <c r="U37" s="2"/>
      <c r="V37" s="2"/>
      <c r="W37" s="2"/>
      <c r="X37" s="2"/>
      <c r="Y37" s="2"/>
      <c r="Z37" s="2"/>
      <c r="AA37" s="2"/>
      <c r="AB37" s="2"/>
      <c r="AC37" s="2"/>
      <c r="AD37" s="2"/>
      <c r="AE37" s="2"/>
      <c r="AF37" s="2"/>
      <c r="AG37" s="2"/>
      <c r="AH37" s="450"/>
      <c r="AI37" s="450"/>
      <c r="AJ37" s="450"/>
      <c r="AK37" s="450"/>
      <c r="AL37" s="450"/>
      <c r="AM37" s="450"/>
      <c r="AN37" s="450"/>
      <c r="AO37" s="450"/>
      <c r="AP37" s="450"/>
      <c r="AQ37" s="450"/>
      <c r="AR37" s="450"/>
      <c r="AS37" s="450"/>
      <c r="AT37" s="450"/>
      <c r="AU37" s="450"/>
      <c r="AV37" s="450"/>
      <c r="AW37" s="450"/>
      <c r="AX37" s="450"/>
      <c r="AY37" s="450"/>
      <c r="AZ37" s="450"/>
      <c r="BA37" s="450"/>
      <c r="BB37" s="3"/>
      <c r="BC37" s="3"/>
      <c r="BD37" s="3"/>
      <c r="BE37" s="3"/>
      <c r="BF37" s="3"/>
      <c r="BG37" s="3"/>
      <c r="BH37" s="3"/>
      <c r="BI37" s="3"/>
      <c r="BJ37" s="3"/>
      <c r="BK37" s="3"/>
      <c r="BL37" s="3"/>
      <c r="BM37" s="3"/>
      <c r="BN37" s="3"/>
    </row>
    <row r="38" ht="13.2" customHeight="1">
      <c r="A38" s="2"/>
      <c r="B38" s="2"/>
      <c r="C38" s="2"/>
      <c r="D38" s="2"/>
      <c r="E38" s="2"/>
      <c r="F38" s="2"/>
      <c r="G38" s="3"/>
      <c r="H38" s="3"/>
      <c r="I38" s="3"/>
      <c r="J38" s="3"/>
      <c r="K38" s="3"/>
      <c r="L38" s="3"/>
      <c r="M38" s="3"/>
      <c r="N38" s="3"/>
      <c r="O38" s="3"/>
      <c r="P38" s="3"/>
      <c r="Q38" s="3"/>
      <c r="R38" s="3"/>
      <c r="S38" s="3"/>
      <c r="T38" s="3"/>
      <c r="U38" s="2"/>
      <c r="V38" s="2"/>
      <c r="W38" s="2"/>
      <c r="X38" s="2"/>
      <c r="Y38" s="2"/>
      <c r="Z38" s="2"/>
      <c r="AA38" s="2"/>
      <c r="AB38" s="2"/>
      <c r="AC38" s="2"/>
      <c r="AD38" s="2"/>
      <c r="AE38" s="2"/>
      <c r="AF38" s="2"/>
      <c r="AG38" s="2"/>
      <c r="AH38" s="450"/>
      <c r="AI38" s="450"/>
      <c r="AJ38" s="450"/>
      <c r="AK38" s="450"/>
      <c r="AL38" s="450"/>
      <c r="AM38" s="450"/>
      <c r="AN38" s="450"/>
      <c r="AO38" s="450"/>
      <c r="AP38" s="450"/>
      <c r="AQ38" s="450"/>
      <c r="AR38" s="450"/>
      <c r="AS38" s="450"/>
      <c r="AT38" s="450"/>
      <c r="AU38" s="450"/>
      <c r="AV38" s="450"/>
      <c r="AW38" s="450"/>
      <c r="AX38" s="450"/>
      <c r="AY38" s="450"/>
      <c r="AZ38" s="450"/>
      <c r="BA38" s="450"/>
      <c r="BB38" s="3"/>
      <c r="BC38" s="3"/>
      <c r="BD38" s="3"/>
      <c r="BE38" s="3"/>
      <c r="BF38" s="3"/>
      <c r="BG38" s="3"/>
      <c r="BH38" s="3"/>
      <c r="BI38" s="3"/>
      <c r="BJ38" s="3"/>
      <c r="BK38" s="3"/>
      <c r="BL38" s="3"/>
      <c r="BM38" s="3"/>
      <c r="BN38" s="3"/>
    </row>
    <row r="39" ht="13.2" customHeight="1">
      <c r="A39" s="2"/>
      <c r="B39" s="2"/>
      <c r="C39" s="2"/>
      <c r="D39" s="2"/>
      <c r="E39" s="2"/>
      <c r="F39" s="2"/>
      <c r="G39" s="3"/>
      <c r="H39" s="3"/>
      <c r="I39" s="3"/>
      <c r="J39" s="3"/>
      <c r="K39" s="3"/>
      <c r="L39" s="3"/>
      <c r="M39" s="3"/>
      <c r="N39" s="3"/>
      <c r="O39" s="3"/>
      <c r="P39" s="3"/>
      <c r="Q39" s="3"/>
      <c r="R39" s="3"/>
      <c r="S39" s="3"/>
      <c r="T39" s="3"/>
      <c r="U39" s="2"/>
      <c r="V39" s="2"/>
      <c r="W39" s="2"/>
      <c r="X39" s="2"/>
      <c r="Y39" s="2"/>
      <c r="Z39" s="2"/>
      <c r="AA39" s="2"/>
      <c r="AB39" s="2"/>
      <c r="AC39" s="2"/>
      <c r="AD39" s="2"/>
      <c r="AE39" s="2"/>
      <c r="AF39" s="2"/>
      <c r="AG39" s="2"/>
      <c r="AH39" s="450"/>
      <c r="AI39" s="450"/>
      <c r="AJ39" s="450"/>
      <c r="AK39" s="450"/>
      <c r="AL39" s="450"/>
      <c r="AM39" s="450"/>
      <c r="AN39" s="450"/>
      <c r="AO39" s="450"/>
      <c r="AP39" s="450"/>
      <c r="AQ39" s="450"/>
      <c r="AR39" s="450"/>
      <c r="AS39" s="450"/>
      <c r="AT39" s="450"/>
      <c r="AU39" s="450"/>
      <c r="AV39" s="450"/>
      <c r="AW39" s="450"/>
      <c r="AX39" s="450"/>
      <c r="AY39" s="450"/>
      <c r="AZ39" s="450"/>
      <c r="BA39" s="450"/>
      <c r="BB39" s="3"/>
      <c r="BC39" s="3"/>
      <c r="BD39" s="3"/>
      <c r="BE39" s="3"/>
      <c r="BF39" s="3"/>
      <c r="BG39" s="3"/>
      <c r="BH39" s="3"/>
      <c r="BI39" s="3"/>
      <c r="BJ39" s="3"/>
      <c r="BK39" s="3"/>
      <c r="BL39" s="3"/>
      <c r="BM39" s="3"/>
      <c r="BN39" s="3"/>
    </row>
    <row r="40" ht="13.2" customHeight="1">
      <c r="A40" s="2"/>
      <c r="B40" s="2"/>
      <c r="C40" s="2"/>
      <c r="D40" s="2"/>
      <c r="E40" s="2"/>
      <c r="F40" s="2"/>
      <c r="G40" s="3"/>
      <c r="H40" s="3"/>
      <c r="I40" s="3"/>
      <c r="J40" s="3"/>
      <c r="K40" s="3"/>
      <c r="L40" s="3"/>
      <c r="M40" s="3"/>
      <c r="N40" s="3"/>
      <c r="O40" s="3"/>
      <c r="P40" s="3"/>
      <c r="Q40" s="3"/>
      <c r="R40" s="3"/>
      <c r="S40" s="3"/>
      <c r="T40" s="3"/>
      <c r="U40" s="2"/>
      <c r="V40" s="2"/>
      <c r="W40" s="2"/>
      <c r="X40" s="2"/>
      <c r="Y40" s="2"/>
      <c r="Z40" s="2"/>
      <c r="AA40" s="2"/>
      <c r="AB40" s="2"/>
      <c r="AC40" s="2"/>
      <c r="AD40" s="2"/>
      <c r="AE40" s="2"/>
      <c r="AF40" s="2"/>
      <c r="AG40" s="2"/>
      <c r="AH40" s="450"/>
      <c r="AI40" s="450"/>
      <c r="AJ40" s="450"/>
      <c r="AK40" s="450"/>
      <c r="AL40" s="450"/>
      <c r="AM40" s="450"/>
      <c r="AN40" s="450"/>
      <c r="AO40" s="450"/>
      <c r="AP40" s="450"/>
      <c r="AQ40" s="450"/>
      <c r="AR40" s="450"/>
      <c r="AS40" s="450"/>
      <c r="AT40" s="450"/>
      <c r="AU40" s="450"/>
      <c r="AV40" s="450"/>
      <c r="AW40" s="450"/>
      <c r="AX40" s="450"/>
      <c r="AY40" s="450"/>
      <c r="AZ40" s="450"/>
      <c r="BA40" s="450"/>
      <c r="BB40" s="3"/>
      <c r="BC40" s="3"/>
      <c r="BD40" s="3"/>
      <c r="BE40" s="3"/>
      <c r="BF40" s="3"/>
      <c r="BG40" s="3"/>
      <c r="BH40" s="3"/>
      <c r="BI40" s="3"/>
      <c r="BJ40" s="3"/>
      <c r="BK40" s="3"/>
      <c r="BL40" s="3"/>
      <c r="BM40" s="3"/>
      <c r="BN40" s="3"/>
    </row>
    <row r="41" ht="13.2" customHeight="1">
      <c r="A41" s="2"/>
      <c r="B41" s="2"/>
      <c r="C41" s="2"/>
      <c r="D41" s="2"/>
      <c r="E41" s="2"/>
      <c r="F41" s="2"/>
      <c r="G41" s="3"/>
      <c r="H41" s="3"/>
      <c r="I41" s="3"/>
      <c r="J41" s="3"/>
      <c r="K41" s="3"/>
      <c r="L41" s="3"/>
      <c r="M41" s="3"/>
      <c r="N41" s="3"/>
      <c r="O41" s="3"/>
      <c r="P41" s="3"/>
      <c r="Q41" s="3"/>
      <c r="R41" s="3"/>
      <c r="S41" s="3"/>
      <c r="T41" s="3"/>
      <c r="U41" s="2"/>
      <c r="V41" s="2"/>
      <c r="W41" s="2"/>
      <c r="X41" s="2"/>
      <c r="Y41" s="2"/>
      <c r="Z41" s="2"/>
      <c r="AA41" s="2"/>
      <c r="AB41" s="2"/>
      <c r="AC41" s="2"/>
      <c r="AD41" s="2"/>
      <c r="AE41" s="2"/>
      <c r="AF41" s="2"/>
      <c r="AG41" s="2"/>
      <c r="AH41" s="450"/>
      <c r="AI41" s="450"/>
      <c r="AJ41" s="450"/>
      <c r="AK41" s="450"/>
      <c r="AL41" s="450"/>
      <c r="AM41" s="450"/>
      <c r="AN41" s="450"/>
      <c r="AO41" s="450"/>
      <c r="AP41" s="450"/>
      <c r="AQ41" s="450"/>
      <c r="AR41" s="450"/>
      <c r="AS41" s="450"/>
      <c r="AT41" s="450"/>
      <c r="AU41" s="450"/>
      <c r="AV41" s="450"/>
      <c r="AW41" s="450"/>
      <c r="AX41" s="450"/>
      <c r="AY41" s="450"/>
      <c r="AZ41" s="450"/>
      <c r="BA41" s="450"/>
      <c r="BB41" s="3"/>
      <c r="BC41" s="3"/>
      <c r="BD41" s="3"/>
      <c r="BE41" s="3"/>
      <c r="BF41" s="3"/>
      <c r="BG41" s="3"/>
      <c r="BH41" s="3"/>
      <c r="BI41" s="3"/>
      <c r="BJ41" s="3"/>
      <c r="BK41" s="3"/>
      <c r="BL41" s="3"/>
      <c r="BM41" s="3"/>
      <c r="BN41" s="3"/>
    </row>
    <row r="42" ht="13.2" customHeight="1">
      <c r="A42" s="2"/>
      <c r="B42" s="2"/>
      <c r="C42" s="2"/>
      <c r="D42" s="2"/>
      <c r="E42" s="2"/>
      <c r="F42" s="2"/>
      <c r="G42" s="3"/>
      <c r="H42" s="3"/>
      <c r="I42" s="3"/>
      <c r="J42" s="3"/>
      <c r="K42" s="3"/>
      <c r="L42" s="3"/>
      <c r="M42" s="3"/>
      <c r="N42" s="3"/>
      <c r="O42" s="3"/>
      <c r="P42" s="3"/>
      <c r="Q42" s="3"/>
      <c r="R42" s="3"/>
      <c r="S42" s="3"/>
      <c r="T42" s="3"/>
      <c r="U42" s="2"/>
      <c r="V42" s="2"/>
      <c r="W42" s="2"/>
      <c r="X42" s="2"/>
      <c r="Y42" s="2"/>
      <c r="Z42" s="2"/>
      <c r="AA42" s="2"/>
      <c r="AB42" s="2"/>
      <c r="AC42" s="2"/>
      <c r="AD42" s="2"/>
      <c r="AE42" s="2"/>
      <c r="AF42" s="2"/>
      <c r="AG42" s="2"/>
      <c r="AH42" s="450"/>
      <c r="AI42" s="450"/>
      <c r="AJ42" s="450"/>
      <c r="AK42" s="450"/>
      <c r="AL42" s="450"/>
      <c r="AM42" s="450"/>
      <c r="AN42" s="450"/>
      <c r="AO42" s="450"/>
      <c r="AP42" s="450"/>
      <c r="AQ42" s="450"/>
      <c r="AR42" s="450"/>
      <c r="AS42" s="450"/>
      <c r="AT42" s="450"/>
      <c r="AU42" s="450"/>
      <c r="AV42" s="450"/>
      <c r="AW42" s="450"/>
      <c r="AX42" s="450"/>
      <c r="AY42" s="450"/>
      <c r="AZ42" s="450"/>
      <c r="BA42" s="450"/>
      <c r="BB42" s="3"/>
      <c r="BC42" s="3"/>
      <c r="BD42" s="3"/>
      <c r="BE42" s="3"/>
      <c r="BF42" s="3"/>
      <c r="BG42" s="3"/>
      <c r="BH42" s="3"/>
      <c r="BI42" s="3"/>
      <c r="BJ42" s="3"/>
      <c r="BK42" s="3"/>
      <c r="BL42" s="3"/>
      <c r="BM42" s="3"/>
      <c r="BN42" s="3"/>
    </row>
    <row r="43" ht="13.2" customHeight="1">
      <c r="A43" s="2"/>
      <c r="B43" s="2"/>
      <c r="C43" s="2"/>
      <c r="D43" s="2"/>
      <c r="E43" s="2"/>
      <c r="F43" s="2"/>
      <c r="G43" s="3"/>
      <c r="H43" s="3"/>
      <c r="I43" s="3"/>
      <c r="J43" s="3"/>
      <c r="K43" s="3"/>
      <c r="L43" s="3"/>
      <c r="M43" s="3"/>
      <c r="N43" s="3"/>
      <c r="O43" s="3"/>
      <c r="P43" s="3"/>
      <c r="Q43" s="3"/>
      <c r="R43" s="3"/>
      <c r="S43" s="3"/>
      <c r="T43" s="3"/>
      <c r="U43" s="2"/>
      <c r="V43" s="2"/>
      <c r="W43" s="2"/>
      <c r="X43" s="2"/>
      <c r="Y43" s="2"/>
      <c r="Z43" s="2"/>
      <c r="AA43" s="2"/>
      <c r="AB43" s="2"/>
      <c r="AC43" s="2"/>
      <c r="AD43" s="2"/>
      <c r="AE43" s="2"/>
      <c r="AF43" s="2"/>
      <c r="AG43" s="2"/>
      <c r="AH43" s="450"/>
      <c r="AI43" s="450"/>
      <c r="AJ43" s="450"/>
      <c r="AK43" s="450"/>
      <c r="AL43" s="450"/>
      <c r="AM43" s="450"/>
      <c r="AN43" s="450"/>
      <c r="AO43" s="450"/>
      <c r="AP43" s="450"/>
      <c r="AQ43" s="450"/>
      <c r="AR43" s="450"/>
      <c r="AS43" s="450"/>
      <c r="AT43" s="450"/>
      <c r="AU43" s="450"/>
      <c r="AV43" s="450"/>
      <c r="AW43" s="450"/>
      <c r="AX43" s="450"/>
      <c r="AY43" s="450"/>
      <c r="AZ43" s="450"/>
      <c r="BA43" s="450"/>
      <c r="BB43" s="3"/>
      <c r="BC43" s="3"/>
      <c r="BD43" s="3"/>
      <c r="BE43" s="3"/>
      <c r="BF43" s="3"/>
      <c r="BG43" s="3"/>
      <c r="BH43" s="3"/>
      <c r="BI43" s="3"/>
      <c r="BJ43" s="3"/>
      <c r="BK43" s="3"/>
      <c r="BL43" s="3"/>
      <c r="BM43" s="3"/>
      <c r="BN43" s="3"/>
    </row>
    <row r="44" ht="13.2" customHeight="1">
      <c r="A44" s="2"/>
      <c r="B44" s="2"/>
      <c r="C44" s="2"/>
      <c r="D44" s="2"/>
      <c r="E44" s="2"/>
      <c r="F44" s="2"/>
      <c r="G44" s="3"/>
      <c r="H44" s="3"/>
      <c r="I44" s="3"/>
      <c r="J44" s="3"/>
      <c r="K44" s="3"/>
      <c r="L44" s="3"/>
      <c r="M44" s="3"/>
      <c r="N44" s="3"/>
      <c r="O44" s="3"/>
      <c r="P44" s="3"/>
      <c r="Q44" s="3"/>
      <c r="R44" s="3"/>
      <c r="S44" s="3"/>
      <c r="T44" s="3"/>
      <c r="U44" s="2"/>
      <c r="V44" s="2"/>
      <c r="W44" s="2"/>
      <c r="X44" s="2"/>
      <c r="Y44" s="2"/>
      <c r="Z44" s="2"/>
      <c r="AA44" s="2"/>
      <c r="AB44" s="2"/>
      <c r="AC44" s="2"/>
      <c r="AD44" s="2"/>
      <c r="AE44" s="2"/>
      <c r="AF44" s="2"/>
      <c r="AG44" s="2"/>
      <c r="AH44" s="450"/>
      <c r="AI44" s="450"/>
      <c r="AJ44" s="450"/>
      <c r="AK44" s="450"/>
      <c r="AL44" s="450"/>
      <c r="AM44" s="450"/>
      <c r="AN44" s="450"/>
      <c r="AO44" s="450"/>
      <c r="AP44" s="450"/>
      <c r="AQ44" s="450"/>
      <c r="AR44" s="450"/>
      <c r="AS44" s="450"/>
      <c r="AT44" s="450"/>
      <c r="AU44" s="450"/>
      <c r="AV44" s="450"/>
      <c r="AW44" s="450"/>
      <c r="AX44" s="450"/>
      <c r="AY44" s="450"/>
      <c r="AZ44" s="450"/>
      <c r="BA44" s="450"/>
      <c r="BB44" s="3"/>
      <c r="BC44" s="3"/>
      <c r="BD44" s="3"/>
      <c r="BE44" s="3"/>
      <c r="BF44" s="3"/>
      <c r="BG44" s="3"/>
      <c r="BH44" s="3"/>
      <c r="BI44" s="3"/>
      <c r="BJ44" s="3"/>
      <c r="BK44" s="3"/>
      <c r="BL44" s="3"/>
      <c r="BM44" s="3"/>
      <c r="BN44" s="3"/>
    </row>
    <row r="45" ht="13.2" customHeight="1">
      <c r="A45" s="2"/>
      <c r="B45" s="2"/>
      <c r="C45" s="2"/>
      <c r="D45" s="2"/>
      <c r="E45" s="2"/>
      <c r="F45" s="2"/>
      <c r="G45" s="3"/>
      <c r="H45" s="3"/>
      <c r="I45" s="3"/>
      <c r="J45" s="3"/>
      <c r="K45" s="3"/>
      <c r="L45" s="3"/>
      <c r="M45" s="3"/>
      <c r="N45" s="3"/>
      <c r="O45" s="3"/>
      <c r="P45" s="3"/>
      <c r="Q45" s="3"/>
      <c r="R45" s="3"/>
      <c r="S45" s="3"/>
      <c r="T45" s="3"/>
      <c r="U45" s="2"/>
      <c r="V45" s="2"/>
      <c r="W45" s="2"/>
      <c r="X45" s="2"/>
      <c r="Y45" s="2"/>
      <c r="Z45" s="2"/>
      <c r="AA45" s="2"/>
      <c r="AB45" s="2"/>
      <c r="AC45" s="2"/>
      <c r="AD45" s="2"/>
      <c r="AE45" s="2"/>
      <c r="AF45" s="2"/>
      <c r="AG45" s="2"/>
      <c r="AH45" s="450"/>
      <c r="AI45" s="450"/>
      <c r="AJ45" s="450"/>
      <c r="AK45" s="450"/>
      <c r="AL45" s="450"/>
      <c r="AM45" s="450"/>
      <c r="AN45" s="450"/>
      <c r="AO45" s="450"/>
      <c r="AP45" s="450"/>
      <c r="AQ45" s="450"/>
      <c r="AR45" s="450"/>
      <c r="AS45" s="450"/>
      <c r="AT45" s="450"/>
      <c r="AU45" s="450"/>
      <c r="AV45" s="450"/>
      <c r="AW45" s="450"/>
      <c r="AX45" s="450"/>
      <c r="AY45" s="450"/>
      <c r="AZ45" s="450"/>
      <c r="BA45" s="450"/>
      <c r="BB45" s="3"/>
      <c r="BC45" s="3"/>
      <c r="BD45" s="3"/>
      <c r="BE45" s="3"/>
      <c r="BF45" s="3"/>
      <c r="BG45" s="3"/>
      <c r="BH45" s="3"/>
      <c r="BI45" s="3"/>
      <c r="BJ45" s="3"/>
      <c r="BK45" s="3"/>
      <c r="BL45" s="3"/>
      <c r="BM45" s="3"/>
      <c r="BN45" s="3"/>
    </row>
    <row r="46" ht="13.2" customHeight="1">
      <c r="A46" s="2"/>
      <c r="B46" s="2"/>
      <c r="C46" s="2"/>
      <c r="D46" s="2"/>
      <c r="E46" s="2"/>
      <c r="F46" s="2"/>
      <c r="G46" s="3"/>
      <c r="H46" s="3"/>
      <c r="I46" s="3"/>
      <c r="J46" s="3"/>
      <c r="K46" s="3"/>
      <c r="L46" s="3"/>
      <c r="M46" s="3"/>
      <c r="N46" s="3"/>
      <c r="O46" s="3"/>
      <c r="P46" s="3"/>
      <c r="Q46" s="3"/>
      <c r="R46" s="3"/>
      <c r="S46" s="3"/>
      <c r="T46" s="3"/>
      <c r="U46" s="2"/>
      <c r="V46" s="2"/>
      <c r="W46" s="2"/>
      <c r="X46" s="2"/>
      <c r="Y46" s="2"/>
      <c r="Z46" s="2"/>
      <c r="AA46" s="2"/>
      <c r="AB46" s="2"/>
      <c r="AC46" s="2"/>
      <c r="AD46" s="2"/>
      <c r="AE46" s="2"/>
      <c r="AF46" s="2"/>
      <c r="AG46" s="2"/>
      <c r="AH46" s="450"/>
      <c r="AI46" s="450"/>
      <c r="AJ46" s="450"/>
      <c r="AK46" s="450"/>
      <c r="AL46" s="450"/>
      <c r="AM46" s="450"/>
      <c r="AN46" s="450"/>
      <c r="AO46" s="450"/>
      <c r="AP46" s="450"/>
      <c r="AQ46" s="450"/>
      <c r="AR46" s="450"/>
      <c r="AS46" s="450"/>
      <c r="AT46" s="450"/>
      <c r="AU46" s="450"/>
      <c r="AV46" s="450"/>
      <c r="AW46" s="450"/>
      <c r="AX46" s="450"/>
      <c r="AY46" s="450"/>
      <c r="AZ46" s="450"/>
      <c r="BA46" s="450"/>
      <c r="BB46" s="3"/>
      <c r="BC46" s="3"/>
      <c r="BD46" s="3"/>
      <c r="BE46" s="3"/>
      <c r="BF46" s="3"/>
      <c r="BG46" s="3"/>
      <c r="BH46" s="3"/>
      <c r="BI46" s="3"/>
      <c r="BJ46" s="3"/>
      <c r="BK46" s="3"/>
      <c r="BL46" s="3"/>
      <c r="BM46" s="3"/>
      <c r="BN46" s="3"/>
    </row>
    <row r="47" ht="13.2" customHeight="1">
      <c r="A47" s="2"/>
      <c r="B47" s="2"/>
      <c r="C47" s="2"/>
      <c r="D47" s="2"/>
      <c r="E47" s="2"/>
      <c r="F47" s="2"/>
      <c r="G47" s="3"/>
      <c r="H47" s="3"/>
      <c r="I47" s="3"/>
      <c r="J47" s="3"/>
      <c r="K47" s="3"/>
      <c r="L47" s="3"/>
      <c r="M47" s="3"/>
      <c r="N47" s="3"/>
      <c r="O47" s="3"/>
      <c r="P47" s="3"/>
      <c r="Q47" s="3"/>
      <c r="R47" s="3"/>
      <c r="S47" s="3"/>
      <c r="T47" s="3"/>
      <c r="U47" s="2"/>
      <c r="V47" s="2"/>
      <c r="W47" s="2"/>
      <c r="X47" s="2"/>
      <c r="Y47" s="2"/>
      <c r="Z47" s="2"/>
      <c r="AA47" s="2"/>
      <c r="AB47" s="2"/>
      <c r="AC47" s="2"/>
      <c r="AD47" s="2"/>
      <c r="AE47" s="2"/>
      <c r="AF47" s="2"/>
      <c r="AG47" s="2"/>
      <c r="AH47" s="450"/>
      <c r="AI47" s="450"/>
      <c r="AJ47" s="450"/>
      <c r="AK47" s="450"/>
      <c r="AL47" s="450"/>
      <c r="AM47" s="450"/>
      <c r="AN47" s="450"/>
      <c r="AO47" s="450"/>
      <c r="AP47" s="450"/>
      <c r="AQ47" s="450"/>
      <c r="AR47" s="450"/>
      <c r="AS47" s="450"/>
      <c r="AT47" s="450"/>
      <c r="AU47" s="450"/>
      <c r="AV47" s="450"/>
      <c r="AW47" s="450"/>
      <c r="AX47" s="450"/>
      <c r="AY47" s="450"/>
      <c r="AZ47" s="450"/>
      <c r="BA47" s="450"/>
      <c r="BB47" s="3"/>
      <c r="BC47" s="3"/>
      <c r="BD47" s="3"/>
      <c r="BE47" s="3"/>
      <c r="BF47" s="3"/>
      <c r="BG47" s="3"/>
      <c r="BH47" s="3"/>
      <c r="BI47" s="3"/>
      <c r="BJ47" s="3"/>
      <c r="BK47" s="3"/>
      <c r="BL47" s="3"/>
      <c r="BM47" s="3"/>
      <c r="BN47" s="3"/>
    </row>
    <row r="48" ht="13.2" customHeight="1">
      <c r="A48" s="2"/>
      <c r="B48" s="2"/>
      <c r="C48" s="2"/>
      <c r="D48" s="2"/>
      <c r="E48" s="2"/>
      <c r="F48" s="2"/>
      <c r="G48" s="3"/>
      <c r="H48" s="3"/>
      <c r="I48" s="3"/>
      <c r="J48" s="3"/>
      <c r="K48" s="3"/>
      <c r="L48" s="3"/>
      <c r="M48" s="3"/>
      <c r="N48" s="3"/>
      <c r="O48" s="3"/>
      <c r="P48" s="3"/>
      <c r="Q48" s="3"/>
      <c r="R48" s="3"/>
      <c r="S48" s="3"/>
      <c r="T48" s="3"/>
      <c r="U48" s="2"/>
      <c r="V48" s="2"/>
      <c r="W48" s="2"/>
      <c r="X48" s="2"/>
      <c r="Y48" s="2"/>
      <c r="Z48" s="2"/>
      <c r="AA48" s="2"/>
      <c r="AB48" s="2"/>
      <c r="AC48" s="2"/>
      <c r="AD48" s="2"/>
      <c r="AE48" s="2"/>
      <c r="AF48" s="2"/>
      <c r="AG48" s="2"/>
      <c r="AH48" s="450"/>
      <c r="AI48" s="450"/>
      <c r="AJ48" s="450"/>
      <c r="AK48" s="450"/>
      <c r="AL48" s="450"/>
      <c r="AM48" s="450"/>
      <c r="AN48" s="450"/>
      <c r="AO48" s="450"/>
      <c r="AP48" s="450"/>
      <c r="AQ48" s="450"/>
      <c r="AR48" s="450"/>
      <c r="AS48" s="450"/>
      <c r="AT48" s="450"/>
      <c r="AU48" s="450"/>
      <c r="AV48" s="450"/>
      <c r="AW48" s="450"/>
      <c r="AX48" s="450"/>
      <c r="AY48" s="450"/>
      <c r="AZ48" s="450"/>
      <c r="BA48" s="450"/>
      <c r="BB48" s="3"/>
      <c r="BC48" s="3"/>
      <c r="BD48" s="3"/>
      <c r="BE48" s="3"/>
      <c r="BF48" s="3"/>
      <c r="BG48" s="3"/>
      <c r="BH48" s="3"/>
      <c r="BI48" s="3"/>
      <c r="BJ48" s="3"/>
      <c r="BK48" s="3"/>
      <c r="BL48" s="3"/>
      <c r="BM48" s="3"/>
      <c r="BN48" s="3"/>
    </row>
    <row r="49" ht="13.2" customHeight="1">
      <c r="A49" s="2"/>
      <c r="B49" s="2"/>
      <c r="C49" s="2"/>
      <c r="D49" s="2"/>
      <c r="E49" s="2"/>
      <c r="F49" s="2"/>
      <c r="G49" s="3"/>
      <c r="H49" s="3"/>
      <c r="I49" s="3"/>
      <c r="J49" s="3"/>
      <c r="K49" s="3"/>
      <c r="L49" s="3"/>
      <c r="M49" s="3"/>
      <c r="N49" s="3"/>
      <c r="O49" s="3"/>
      <c r="P49" s="3"/>
      <c r="Q49" s="3"/>
      <c r="R49" s="3"/>
      <c r="S49" s="3"/>
      <c r="T49" s="3"/>
      <c r="U49" s="2"/>
      <c r="V49" s="2"/>
      <c r="W49" s="2"/>
      <c r="X49" s="2"/>
      <c r="Y49" s="2"/>
      <c r="Z49" s="2"/>
      <c r="AA49" s="2"/>
      <c r="AB49" s="2"/>
      <c r="AC49" s="2"/>
      <c r="AD49" s="2"/>
      <c r="AE49" s="2"/>
      <c r="AF49" s="2"/>
      <c r="AG49" s="2"/>
      <c r="AH49" s="450"/>
      <c r="AI49" s="450"/>
      <c r="AJ49" s="450"/>
      <c r="AK49" s="450"/>
      <c r="AL49" s="450"/>
      <c r="AM49" s="450"/>
      <c r="AN49" s="450"/>
      <c r="AO49" s="450"/>
      <c r="AP49" s="450"/>
      <c r="AQ49" s="450"/>
      <c r="AR49" s="450"/>
      <c r="AS49" s="450"/>
      <c r="AT49" s="450"/>
      <c r="AU49" s="450"/>
      <c r="AV49" s="450"/>
      <c r="AW49" s="450"/>
      <c r="AX49" s="450"/>
      <c r="AY49" s="450"/>
      <c r="AZ49" s="450"/>
      <c r="BA49" s="450"/>
      <c r="BB49" s="3"/>
      <c r="BC49" s="3"/>
      <c r="BD49" s="3"/>
      <c r="BE49" s="3"/>
      <c r="BF49" s="3"/>
      <c r="BG49" s="3"/>
      <c r="BH49" s="3"/>
      <c r="BI49" s="3"/>
      <c r="BJ49" s="3"/>
      <c r="BK49" s="3"/>
      <c r="BL49" s="3"/>
      <c r="BM49" s="3"/>
      <c r="BN49" s="3"/>
    </row>
    <row r="50" ht="13.2" customHeight="1">
      <c r="A50" s="2"/>
      <c r="B50" s="2"/>
      <c r="C50" s="2"/>
      <c r="D50" s="2"/>
      <c r="E50" s="2"/>
      <c r="F50" s="2"/>
      <c r="G50" s="3"/>
      <c r="H50" s="3"/>
      <c r="I50" s="3"/>
      <c r="J50" s="3"/>
      <c r="K50" s="3"/>
      <c r="L50" s="3"/>
      <c r="M50" s="3"/>
      <c r="N50" s="3"/>
      <c r="O50" s="3"/>
      <c r="P50" s="3"/>
      <c r="Q50" s="3"/>
      <c r="R50" s="3"/>
      <c r="S50" s="3"/>
      <c r="T50" s="3"/>
      <c r="U50" s="2"/>
      <c r="V50" s="2"/>
      <c r="W50" s="2"/>
      <c r="X50" s="2"/>
      <c r="Y50" s="2"/>
      <c r="Z50" s="2"/>
      <c r="AA50" s="2"/>
      <c r="AB50" s="2"/>
      <c r="AC50" s="2"/>
      <c r="AD50" s="2"/>
      <c r="AE50" s="2"/>
      <c r="AF50" s="2"/>
      <c r="AG50" s="2"/>
      <c r="AH50" s="450"/>
      <c r="AI50" s="450"/>
      <c r="AJ50" s="450"/>
      <c r="AK50" s="450"/>
      <c r="AL50" s="450"/>
      <c r="AM50" s="450"/>
      <c r="AN50" s="450"/>
      <c r="AO50" s="450"/>
      <c r="AP50" s="450"/>
      <c r="AQ50" s="450"/>
      <c r="AR50" s="450"/>
      <c r="AS50" s="450"/>
      <c r="AT50" s="450"/>
      <c r="AU50" s="450"/>
      <c r="AV50" s="450"/>
      <c r="AW50" s="450"/>
      <c r="AX50" s="450"/>
      <c r="AY50" s="450"/>
      <c r="AZ50" s="450"/>
      <c r="BA50" s="450"/>
      <c r="BB50" s="3"/>
      <c r="BC50" s="3"/>
      <c r="BD50" s="3"/>
      <c r="BE50" s="3"/>
      <c r="BF50" s="3"/>
      <c r="BG50" s="3"/>
      <c r="BH50" s="3"/>
      <c r="BI50" s="3"/>
      <c r="BJ50" s="3"/>
      <c r="BK50" s="3"/>
      <c r="BL50" s="3"/>
      <c r="BM50" s="3"/>
      <c r="BN50" s="3"/>
    </row>
    <row r="51" ht="13.2" customHeight="1">
      <c r="A51" s="2"/>
      <c r="B51" s="2"/>
      <c r="C51" s="2"/>
      <c r="D51" s="2"/>
      <c r="E51" s="2"/>
      <c r="F51" s="2"/>
      <c r="G51" s="3"/>
      <c r="H51" s="3"/>
      <c r="I51" s="3"/>
      <c r="J51" s="3"/>
      <c r="K51" s="3"/>
      <c r="L51" s="3"/>
      <c r="M51" s="3"/>
      <c r="N51" s="3"/>
      <c r="O51" s="3"/>
      <c r="P51" s="3"/>
      <c r="Q51" s="3"/>
      <c r="R51" s="3"/>
      <c r="S51" s="3"/>
      <c r="T51" s="3"/>
      <c r="U51" s="2"/>
      <c r="V51" s="2"/>
      <c r="W51" s="2"/>
      <c r="X51" s="2"/>
      <c r="Y51" s="2"/>
      <c r="Z51" s="2"/>
      <c r="AA51" s="2"/>
      <c r="AB51" s="2"/>
      <c r="AC51" s="2"/>
      <c r="AD51" s="2"/>
      <c r="AE51" s="2"/>
      <c r="AF51" s="2"/>
      <c r="AG51" s="2"/>
      <c r="AH51" s="450"/>
      <c r="AI51" s="450"/>
      <c r="AJ51" s="450"/>
      <c r="AK51" s="450"/>
      <c r="AL51" s="450"/>
      <c r="AM51" s="450"/>
      <c r="AN51" s="450"/>
      <c r="AO51" s="450"/>
      <c r="AP51" s="450"/>
      <c r="AQ51" s="450"/>
      <c r="AR51" s="450"/>
      <c r="AS51" s="450"/>
      <c r="AT51" s="450"/>
      <c r="AU51" s="450"/>
      <c r="AV51" s="450"/>
      <c r="AW51" s="450"/>
      <c r="AX51" s="450"/>
      <c r="AY51" s="450"/>
      <c r="AZ51" s="450"/>
      <c r="BA51" s="450"/>
      <c r="BB51" s="3"/>
      <c r="BC51" s="3"/>
      <c r="BD51" s="3"/>
      <c r="BE51" s="3"/>
      <c r="BF51" s="3"/>
      <c r="BG51" s="3"/>
      <c r="BH51" s="3"/>
      <c r="BI51" s="3"/>
      <c r="BJ51" s="3"/>
      <c r="BK51" s="3"/>
      <c r="BL51" s="3"/>
      <c r="BM51" s="3"/>
      <c r="BN51" s="3"/>
    </row>
    <row r="52" ht="13.2" customHeight="1">
      <c r="A52" s="2"/>
      <c r="B52" s="2"/>
      <c r="C52" s="2"/>
      <c r="D52" s="2"/>
      <c r="E52" s="2"/>
      <c r="F52" s="2"/>
      <c r="G52" s="3"/>
      <c r="H52" s="3"/>
      <c r="I52" s="3"/>
      <c r="J52" s="3"/>
      <c r="K52" s="3"/>
      <c r="L52" s="3"/>
      <c r="M52" s="3"/>
      <c r="N52" s="3"/>
      <c r="O52" s="3"/>
      <c r="P52" s="3"/>
      <c r="Q52" s="3"/>
      <c r="R52" s="3"/>
      <c r="S52" s="3"/>
      <c r="T52" s="3"/>
      <c r="U52" s="2"/>
      <c r="V52" s="2"/>
      <c r="W52" s="2"/>
      <c r="X52" s="2"/>
      <c r="Y52" s="2"/>
      <c r="Z52" s="2"/>
      <c r="AA52" s="2"/>
      <c r="AB52" s="2"/>
      <c r="AC52" s="2"/>
      <c r="AD52" s="2"/>
      <c r="AE52" s="2"/>
      <c r="AF52" s="2"/>
      <c r="AG52" s="2"/>
      <c r="AH52" s="450"/>
      <c r="AI52" s="450"/>
      <c r="AJ52" s="450"/>
      <c r="AK52" s="450"/>
      <c r="AL52" s="450"/>
      <c r="AM52" s="450"/>
      <c r="AN52" s="450"/>
      <c r="AO52" s="450"/>
      <c r="AP52" s="450"/>
      <c r="AQ52" s="450"/>
      <c r="AR52" s="450"/>
      <c r="AS52" s="450"/>
      <c r="AT52" s="450"/>
      <c r="AU52" s="450"/>
      <c r="AV52" s="450"/>
      <c r="AW52" s="450"/>
      <c r="AX52" s="450"/>
      <c r="AY52" s="450"/>
      <c r="AZ52" s="450"/>
      <c r="BA52" s="450"/>
      <c r="BB52" s="3"/>
      <c r="BC52" s="3"/>
      <c r="BD52" s="3"/>
      <c r="BE52" s="3"/>
      <c r="BF52" s="3"/>
      <c r="BG52" s="3"/>
      <c r="BH52" s="3"/>
      <c r="BI52" s="3"/>
      <c r="BJ52" s="3"/>
      <c r="BK52" s="3"/>
      <c r="BL52" s="3"/>
      <c r="BM52" s="3"/>
      <c r="BN52" s="3"/>
    </row>
    <row r="53" ht="13.2" customHeight="1">
      <c r="A53" s="2"/>
      <c r="B53" s="2"/>
      <c r="C53" s="2"/>
      <c r="D53" s="2"/>
      <c r="E53" s="2"/>
      <c r="F53" s="2"/>
      <c r="G53" s="3"/>
      <c r="H53" s="3"/>
      <c r="I53" s="3"/>
      <c r="J53" s="3"/>
      <c r="K53" s="3"/>
      <c r="L53" s="3"/>
      <c r="M53" s="3"/>
      <c r="N53" s="3"/>
      <c r="O53" s="3"/>
      <c r="P53" s="3"/>
      <c r="Q53" s="3"/>
      <c r="R53" s="3"/>
      <c r="S53" s="3"/>
      <c r="T53" s="3"/>
      <c r="U53" s="2"/>
      <c r="V53" s="2"/>
      <c r="W53" s="2"/>
      <c r="X53" s="2"/>
      <c r="Y53" s="2"/>
      <c r="Z53" s="2"/>
      <c r="AA53" s="2"/>
      <c r="AB53" s="2"/>
      <c r="AC53" s="2"/>
      <c r="AD53" s="2"/>
      <c r="AE53" s="2"/>
      <c r="AF53" s="2"/>
      <c r="AG53" s="2"/>
      <c r="AH53" s="450"/>
      <c r="AI53" s="450"/>
      <c r="AJ53" s="450"/>
      <c r="AK53" s="450"/>
      <c r="AL53" s="450"/>
      <c r="AM53" s="450"/>
      <c r="AN53" s="450"/>
      <c r="AO53" s="450"/>
      <c r="AP53" s="450"/>
      <c r="AQ53" s="450"/>
      <c r="AR53" s="450"/>
      <c r="AS53" s="450"/>
      <c r="AT53" s="450"/>
      <c r="AU53" s="450"/>
      <c r="AV53" s="450"/>
      <c r="AW53" s="450"/>
      <c r="AX53" s="450"/>
      <c r="AY53" s="450"/>
      <c r="AZ53" s="450"/>
      <c r="BA53" s="450"/>
      <c r="BB53" s="3"/>
      <c r="BC53" s="3"/>
      <c r="BD53" s="3"/>
      <c r="BE53" s="3"/>
      <c r="BF53" s="3"/>
      <c r="BG53" s="3"/>
      <c r="BH53" s="3"/>
      <c r="BI53" s="3"/>
      <c r="BJ53" s="3"/>
      <c r="BK53" s="3"/>
      <c r="BL53" s="3"/>
      <c r="BM53" s="3"/>
      <c r="BN53" s="3"/>
    </row>
    <row r="54" ht="13.2" customHeight="1">
      <c r="A54" s="2"/>
      <c r="B54" s="2"/>
      <c r="C54" s="2"/>
      <c r="D54" s="2"/>
      <c r="E54" s="2"/>
      <c r="F54" s="2"/>
      <c r="G54" s="3"/>
      <c r="H54" s="3"/>
      <c r="I54" s="3"/>
      <c r="J54" s="3"/>
      <c r="K54" s="3"/>
      <c r="L54" s="3"/>
      <c r="M54" s="3"/>
      <c r="N54" s="3"/>
      <c r="O54" s="3"/>
      <c r="P54" s="3"/>
      <c r="Q54" s="3"/>
      <c r="R54" s="3"/>
      <c r="S54" s="3"/>
      <c r="T54" s="3"/>
      <c r="U54" s="2"/>
      <c r="V54" s="2"/>
      <c r="W54" s="2"/>
      <c r="X54" s="2"/>
      <c r="Y54" s="2"/>
      <c r="Z54" s="2"/>
      <c r="AA54" s="2"/>
      <c r="AB54" s="2"/>
      <c r="AC54" s="2"/>
      <c r="AD54" s="2"/>
      <c r="AE54" s="2"/>
      <c r="AF54" s="2"/>
      <c r="AG54" s="2"/>
      <c r="AH54" s="450"/>
      <c r="AI54" s="450"/>
      <c r="AJ54" s="450"/>
      <c r="AK54" s="450"/>
      <c r="AL54" s="450"/>
      <c r="AM54" s="450"/>
      <c r="AN54" s="450"/>
      <c r="AO54" s="450"/>
      <c r="AP54" s="450"/>
      <c r="AQ54" s="450"/>
      <c r="AR54" s="450"/>
      <c r="AS54" s="450"/>
      <c r="AT54" s="450"/>
      <c r="AU54" s="450"/>
      <c r="AV54" s="450"/>
      <c r="AW54" s="450"/>
      <c r="AX54" s="450"/>
      <c r="AY54" s="450"/>
      <c r="AZ54" s="450"/>
      <c r="BA54" s="450"/>
      <c r="BB54" s="3"/>
      <c r="BC54" s="3"/>
      <c r="BD54" s="3"/>
      <c r="BE54" s="3"/>
      <c r="BF54" s="3"/>
      <c r="BG54" s="3"/>
      <c r="BH54" s="3"/>
      <c r="BI54" s="3"/>
      <c r="BJ54" s="3"/>
      <c r="BK54" s="3"/>
      <c r="BL54" s="3"/>
      <c r="BM54" s="3"/>
      <c r="BN54" s="3"/>
    </row>
    <row r="55" ht="13.2" customHeight="1">
      <c r="A55" s="2"/>
      <c r="B55" s="2"/>
      <c r="C55" s="2"/>
      <c r="D55" s="2"/>
      <c r="E55" s="2"/>
      <c r="F55" s="2"/>
      <c r="G55" s="3"/>
      <c r="H55" s="3"/>
      <c r="I55" s="3"/>
      <c r="J55" s="3"/>
      <c r="K55" s="3"/>
      <c r="L55" s="3"/>
      <c r="M55" s="3"/>
      <c r="N55" s="3"/>
      <c r="O55" s="3"/>
      <c r="P55" s="3"/>
      <c r="Q55" s="3"/>
      <c r="R55" s="3"/>
      <c r="S55" s="3"/>
      <c r="T55" s="3"/>
      <c r="U55" s="2"/>
      <c r="V55" s="2"/>
      <c r="W55" s="2"/>
      <c r="X55" s="2"/>
      <c r="Y55" s="2"/>
      <c r="Z55" s="2"/>
      <c r="AA55" s="2"/>
      <c r="AB55" s="2"/>
      <c r="AC55" s="2"/>
      <c r="AD55" s="2"/>
      <c r="AE55" s="2"/>
      <c r="AF55" s="2"/>
      <c r="AG55" s="2"/>
      <c r="AH55" s="450"/>
      <c r="AI55" s="450"/>
      <c r="AJ55" s="450"/>
      <c r="AK55" s="450"/>
      <c r="AL55" s="450"/>
      <c r="AM55" s="450"/>
      <c r="AN55" s="450"/>
      <c r="AO55" s="450"/>
      <c r="AP55" s="450"/>
      <c r="AQ55" s="450"/>
      <c r="AR55" s="450"/>
      <c r="AS55" s="450"/>
      <c r="AT55" s="450"/>
      <c r="AU55" s="450"/>
      <c r="AV55" s="450"/>
      <c r="AW55" s="450"/>
      <c r="AX55" s="450"/>
      <c r="AY55" s="450"/>
      <c r="AZ55" s="450"/>
      <c r="BA55" s="450"/>
      <c r="BB55" s="3"/>
      <c r="BC55" s="3"/>
      <c r="BD55" s="3"/>
      <c r="BE55" s="3"/>
      <c r="BF55" s="3"/>
      <c r="BG55" s="3"/>
      <c r="BH55" s="3"/>
      <c r="BI55" s="3"/>
      <c r="BJ55" s="3"/>
      <c r="BK55" s="3"/>
      <c r="BL55" s="3"/>
      <c r="BM55" s="3"/>
      <c r="BN55" s="3"/>
    </row>
    <row r="56" ht="13.2" customHeight="1">
      <c r="A56" s="2"/>
      <c r="B56" s="2"/>
      <c r="C56" s="2"/>
      <c r="D56" s="2"/>
      <c r="E56" s="2"/>
      <c r="F56" s="2"/>
      <c r="G56" s="3"/>
      <c r="H56" s="3"/>
      <c r="I56" s="3"/>
      <c r="J56" s="3"/>
      <c r="K56" s="3"/>
      <c r="L56" s="3"/>
      <c r="M56" s="3"/>
      <c r="N56" s="3"/>
      <c r="O56" s="3"/>
      <c r="P56" s="3"/>
      <c r="Q56" s="3"/>
      <c r="R56" s="3"/>
      <c r="S56" s="3"/>
      <c r="T56" s="3"/>
      <c r="U56" s="2"/>
      <c r="V56" s="2"/>
      <c r="W56" s="2"/>
      <c r="X56" s="2"/>
      <c r="Y56" s="2"/>
      <c r="Z56" s="2"/>
      <c r="AA56" s="2"/>
      <c r="AB56" s="2"/>
      <c r="AC56" s="2"/>
      <c r="AD56" s="2"/>
      <c r="AE56" s="2"/>
      <c r="AF56" s="2"/>
      <c r="AG56" s="2"/>
      <c r="AH56" s="450"/>
      <c r="AI56" s="450"/>
      <c r="AJ56" s="450"/>
      <c r="AK56" s="450"/>
      <c r="AL56" s="450"/>
      <c r="AM56" s="450"/>
      <c r="AN56" s="450"/>
      <c r="AO56" s="450"/>
      <c r="AP56" s="450"/>
      <c r="AQ56" s="450"/>
      <c r="AR56" s="450"/>
      <c r="AS56" s="450"/>
      <c r="AT56" s="450"/>
      <c r="AU56" s="450"/>
      <c r="AV56" s="450"/>
      <c r="AW56" s="450"/>
      <c r="AX56" s="450"/>
      <c r="AY56" s="450"/>
      <c r="AZ56" s="450"/>
      <c r="BA56" s="450"/>
      <c r="BB56" s="3"/>
      <c r="BC56" s="3"/>
      <c r="BD56" s="3"/>
      <c r="BE56" s="3"/>
      <c r="BF56" s="3"/>
      <c r="BG56" s="3"/>
      <c r="BH56" s="3"/>
      <c r="BI56" s="3"/>
      <c r="BJ56" s="3"/>
      <c r="BK56" s="3"/>
      <c r="BL56" s="3"/>
      <c r="BM56" s="3"/>
      <c r="BN56" s="3"/>
    </row>
    <row r="57" ht="13.2" customHeight="1">
      <c r="A57" s="2"/>
      <c r="B57" s="2"/>
      <c r="C57" s="2"/>
      <c r="D57" s="2"/>
      <c r="E57" s="2"/>
      <c r="F57" s="2"/>
      <c r="G57" s="3"/>
      <c r="H57" s="3"/>
      <c r="I57" s="3"/>
      <c r="J57" s="3"/>
      <c r="K57" s="3"/>
      <c r="L57" s="3"/>
      <c r="M57" s="3"/>
      <c r="N57" s="3"/>
      <c r="O57" s="3"/>
      <c r="P57" s="3"/>
      <c r="Q57" s="3"/>
      <c r="R57" s="3"/>
      <c r="S57" s="3"/>
      <c r="T57" s="3"/>
      <c r="U57" s="2"/>
      <c r="V57" s="2"/>
      <c r="W57" s="2"/>
      <c r="X57" s="2"/>
      <c r="Y57" s="2"/>
      <c r="Z57" s="2"/>
      <c r="AA57" s="2"/>
      <c r="AB57" s="2"/>
      <c r="AC57" s="2"/>
      <c r="AD57" s="2"/>
      <c r="AE57" s="2"/>
      <c r="AF57" s="2"/>
      <c r="AG57" s="2"/>
      <c r="AH57" s="450"/>
      <c r="AI57" s="450"/>
      <c r="AJ57" s="450"/>
      <c r="AK57" s="450"/>
      <c r="AL57" s="450"/>
      <c r="AM57" s="450"/>
      <c r="AN57" s="450"/>
      <c r="AO57" s="450"/>
      <c r="AP57" s="450"/>
      <c r="AQ57" s="450"/>
      <c r="AR57" s="450"/>
      <c r="AS57" s="450"/>
      <c r="AT57" s="450"/>
      <c r="AU57" s="450"/>
      <c r="AV57" s="450"/>
      <c r="AW57" s="450"/>
      <c r="AX57" s="450"/>
      <c r="AY57" s="450"/>
      <c r="AZ57" s="450"/>
      <c r="BA57" s="450"/>
      <c r="BB57" s="3"/>
      <c r="BC57" s="3"/>
      <c r="BD57" s="3"/>
      <c r="BE57" s="3"/>
      <c r="BF57" s="3"/>
      <c r="BG57" s="3"/>
      <c r="BH57" s="3"/>
      <c r="BI57" s="3"/>
      <c r="BJ57" s="3"/>
      <c r="BK57" s="3"/>
      <c r="BL57" s="3"/>
      <c r="BM57" s="3"/>
      <c r="BN57" s="3"/>
    </row>
    <row r="58" ht="13.2" customHeight="1">
      <c r="A58" s="2"/>
      <c r="B58" s="2"/>
      <c r="C58" s="2"/>
      <c r="D58" s="2"/>
      <c r="E58" s="2"/>
      <c r="F58" s="2"/>
      <c r="G58" s="3"/>
      <c r="H58" s="3"/>
      <c r="I58" s="3"/>
      <c r="J58" s="3"/>
      <c r="K58" s="3"/>
      <c r="L58" s="3"/>
      <c r="M58" s="3"/>
      <c r="N58" s="3"/>
      <c r="O58" s="3"/>
      <c r="P58" s="3"/>
      <c r="Q58" s="3"/>
      <c r="R58" s="3"/>
      <c r="S58" s="3"/>
      <c r="T58" s="3"/>
      <c r="U58" s="2"/>
      <c r="V58" s="2"/>
      <c r="W58" s="2"/>
      <c r="X58" s="2"/>
      <c r="Y58" s="2"/>
      <c r="Z58" s="2"/>
      <c r="AA58" s="2"/>
      <c r="AB58" s="2"/>
      <c r="AC58" s="2"/>
      <c r="AD58" s="2"/>
      <c r="AE58" s="2"/>
      <c r="AF58" s="2"/>
      <c r="AG58" s="2"/>
      <c r="AH58" s="450"/>
      <c r="AI58" s="450"/>
      <c r="AJ58" s="450"/>
      <c r="AK58" s="450"/>
      <c r="AL58" s="450"/>
      <c r="AM58" s="450"/>
      <c r="AN58" s="450"/>
      <c r="AO58" s="450"/>
      <c r="AP58" s="450"/>
      <c r="AQ58" s="450"/>
      <c r="AR58" s="450"/>
      <c r="AS58" s="450"/>
      <c r="AT58" s="450"/>
      <c r="AU58" s="450"/>
      <c r="AV58" s="450"/>
      <c r="AW58" s="450"/>
      <c r="AX58" s="450"/>
      <c r="AY58" s="450"/>
      <c r="AZ58" s="450"/>
      <c r="BA58" s="450"/>
      <c r="BB58" s="3"/>
      <c r="BC58" s="3"/>
      <c r="BD58" s="3"/>
      <c r="BE58" s="3"/>
      <c r="BF58" s="3"/>
      <c r="BG58" s="3"/>
      <c r="BH58" s="3"/>
      <c r="BI58" s="3"/>
      <c r="BJ58" s="3"/>
      <c r="BK58" s="3"/>
      <c r="BL58" s="3"/>
      <c r="BM58" s="3"/>
      <c r="BN58" s="3"/>
    </row>
    <row r="59" ht="13.2" customHeight="1">
      <c r="A59" s="2"/>
      <c r="B59" s="2"/>
      <c r="C59" s="2"/>
      <c r="D59" s="2"/>
      <c r="E59" s="2"/>
      <c r="F59" s="2"/>
      <c r="G59" s="3"/>
      <c r="H59" s="3"/>
      <c r="I59" s="3"/>
      <c r="J59" s="3"/>
      <c r="K59" s="3"/>
      <c r="L59" s="3"/>
      <c r="M59" s="3"/>
      <c r="N59" s="3"/>
      <c r="O59" s="3"/>
      <c r="P59" s="3"/>
      <c r="Q59" s="3"/>
      <c r="R59" s="3"/>
      <c r="S59" s="3"/>
      <c r="T59" s="3"/>
      <c r="U59" s="2"/>
      <c r="V59" s="2"/>
      <c r="W59" s="2"/>
      <c r="X59" s="2"/>
      <c r="Y59" s="2"/>
      <c r="Z59" s="2"/>
      <c r="AA59" s="2"/>
      <c r="AB59" s="2"/>
      <c r="AC59" s="2"/>
      <c r="AD59" s="2"/>
      <c r="AE59" s="2"/>
      <c r="AF59" s="2"/>
      <c r="AG59" s="2"/>
      <c r="AH59" s="450"/>
      <c r="AI59" s="450"/>
      <c r="AJ59" s="450"/>
      <c r="AK59" s="450"/>
      <c r="AL59" s="450"/>
      <c r="AM59" s="450"/>
      <c r="AN59" s="450"/>
      <c r="AO59" s="450"/>
      <c r="AP59" s="450"/>
      <c r="AQ59" s="450"/>
      <c r="AR59" s="450"/>
      <c r="AS59" s="450"/>
      <c r="AT59" s="450"/>
      <c r="AU59" s="450"/>
      <c r="AV59" s="450"/>
      <c r="AW59" s="450"/>
      <c r="AX59" s="450"/>
      <c r="AY59" s="450"/>
      <c r="AZ59" s="450"/>
      <c r="BA59" s="450"/>
      <c r="BB59" s="3"/>
      <c r="BC59" s="3"/>
      <c r="BD59" s="3"/>
      <c r="BE59" s="3"/>
      <c r="BF59" s="3"/>
      <c r="BG59" s="3"/>
      <c r="BH59" s="3"/>
      <c r="BI59" s="3"/>
      <c r="BJ59" s="3"/>
      <c r="BK59" s="3"/>
      <c r="BL59" s="3"/>
      <c r="BM59" s="3"/>
      <c r="BN59" s="3"/>
    </row>
    <row r="60" ht="13.2" customHeight="1">
      <c r="A60" s="2"/>
      <c r="B60" s="2"/>
      <c r="C60" s="2"/>
      <c r="D60" s="2"/>
      <c r="E60" s="2"/>
      <c r="F60" s="2"/>
      <c r="G60" s="3"/>
      <c r="H60" s="3"/>
      <c r="I60" s="3"/>
      <c r="J60" s="3"/>
      <c r="K60" s="3"/>
      <c r="L60" s="3"/>
      <c r="M60" s="3"/>
      <c r="N60" s="3"/>
      <c r="O60" s="3"/>
      <c r="P60" s="3"/>
      <c r="Q60" s="3"/>
      <c r="R60" s="3"/>
      <c r="S60" s="3"/>
      <c r="T60" s="3"/>
      <c r="U60" s="2"/>
      <c r="V60" s="2"/>
      <c r="W60" s="2"/>
      <c r="X60" s="2"/>
      <c r="Y60" s="2"/>
      <c r="Z60" s="2"/>
      <c r="AA60" s="2"/>
      <c r="AB60" s="2"/>
      <c r="AC60" s="2"/>
      <c r="AD60" s="2"/>
      <c r="AE60" s="2"/>
      <c r="AF60" s="2"/>
      <c r="AG60" s="2"/>
      <c r="AH60" s="450"/>
      <c r="AI60" s="450"/>
      <c r="AJ60" s="450"/>
      <c r="AK60" s="450"/>
      <c r="AL60" s="450"/>
      <c r="AM60" s="450"/>
      <c r="AN60" s="450"/>
      <c r="AO60" s="450"/>
      <c r="AP60" s="450"/>
      <c r="AQ60" s="450"/>
      <c r="AR60" s="450"/>
      <c r="AS60" s="450"/>
      <c r="AT60" s="450"/>
      <c r="AU60" s="450"/>
      <c r="AV60" s="450"/>
      <c r="AW60" s="450"/>
      <c r="AX60" s="450"/>
      <c r="AY60" s="450"/>
      <c r="AZ60" s="450"/>
      <c r="BA60" s="450"/>
      <c r="BB60" s="3"/>
      <c r="BC60" s="3"/>
      <c r="BD60" s="3"/>
      <c r="BE60" s="3"/>
      <c r="BF60" s="3"/>
      <c r="BG60" s="3"/>
      <c r="BH60" s="3"/>
      <c r="BI60" s="3"/>
      <c r="BJ60" s="3"/>
      <c r="BK60" s="3"/>
      <c r="BL60" s="3"/>
      <c r="BM60" s="3"/>
      <c r="BN60" s="3"/>
    </row>
    <row r="61" ht="13.2" customHeight="1">
      <c r="A61" s="2"/>
      <c r="B61" s="2"/>
      <c r="C61" s="2"/>
      <c r="D61" s="2"/>
      <c r="E61" s="2"/>
      <c r="F61" s="2"/>
      <c r="G61" s="3"/>
      <c r="H61" s="3"/>
      <c r="I61" s="3"/>
      <c r="J61" s="3"/>
      <c r="K61" s="3"/>
      <c r="L61" s="3"/>
      <c r="M61" s="3"/>
      <c r="N61" s="3"/>
      <c r="O61" s="3"/>
      <c r="P61" s="3"/>
      <c r="Q61" s="3"/>
      <c r="R61" s="3"/>
      <c r="S61" s="3"/>
      <c r="T61" s="3"/>
      <c r="U61" s="2"/>
      <c r="V61" s="2"/>
      <c r="W61" s="2"/>
      <c r="X61" s="2"/>
      <c r="Y61" s="2"/>
      <c r="Z61" s="2"/>
      <c r="AA61" s="2"/>
      <c r="AB61" s="2"/>
      <c r="AC61" s="2"/>
      <c r="AD61" s="2"/>
      <c r="AE61" s="2"/>
      <c r="AF61" s="2"/>
      <c r="AG61" s="2"/>
      <c r="AH61" s="450"/>
      <c r="AI61" s="450"/>
      <c r="AJ61" s="450"/>
      <c r="AK61" s="450"/>
      <c r="AL61" s="450"/>
      <c r="AM61" s="450"/>
      <c r="AN61" s="450"/>
      <c r="AO61" s="450"/>
      <c r="AP61" s="450"/>
      <c r="AQ61" s="450"/>
      <c r="AR61" s="450"/>
      <c r="AS61" s="450"/>
      <c r="AT61" s="450"/>
      <c r="AU61" s="450"/>
      <c r="AV61" s="450"/>
      <c r="AW61" s="450"/>
      <c r="AX61" s="450"/>
      <c r="AY61" s="450"/>
      <c r="AZ61" s="450"/>
      <c r="BA61" s="450"/>
      <c r="BB61" s="3"/>
      <c r="BC61" s="3"/>
      <c r="BD61" s="3"/>
      <c r="BE61" s="3"/>
      <c r="BF61" s="3"/>
      <c r="BG61" s="3"/>
      <c r="BH61" s="3"/>
      <c r="BI61" s="3"/>
      <c r="BJ61" s="3"/>
      <c r="BK61" s="3"/>
      <c r="BL61" s="3"/>
      <c r="BM61" s="3"/>
      <c r="BN61" s="3"/>
    </row>
    <row r="62" ht="13.2" customHeight="1">
      <c r="A62" s="2"/>
      <c r="B62" s="2"/>
      <c r="C62" s="2"/>
      <c r="D62" s="2"/>
      <c r="E62" s="2"/>
      <c r="F62" s="2"/>
      <c r="G62" s="3"/>
      <c r="H62" s="3"/>
      <c r="I62" s="3"/>
      <c r="J62" s="3"/>
      <c r="K62" s="3"/>
      <c r="L62" s="3"/>
      <c r="M62" s="3"/>
      <c r="N62" s="3"/>
      <c r="O62" s="3"/>
      <c r="P62" s="3"/>
      <c r="Q62" s="3"/>
      <c r="R62" s="3"/>
      <c r="S62" s="3"/>
      <c r="T62" s="3"/>
      <c r="U62" s="2"/>
      <c r="V62" s="2"/>
      <c r="W62" s="2"/>
      <c r="X62" s="2"/>
      <c r="Y62" s="2"/>
      <c r="Z62" s="2"/>
      <c r="AA62" s="2"/>
      <c r="AB62" s="2"/>
      <c r="AC62" s="2"/>
      <c r="AD62" s="2"/>
      <c r="AE62" s="2"/>
      <c r="AF62" s="2"/>
      <c r="AG62" s="2"/>
      <c r="AH62" s="450"/>
      <c r="AI62" s="450"/>
      <c r="AJ62" s="450"/>
      <c r="AK62" s="450"/>
      <c r="AL62" s="450"/>
      <c r="AM62" s="450"/>
      <c r="AN62" s="450"/>
      <c r="AO62" s="450"/>
      <c r="AP62" s="450"/>
      <c r="AQ62" s="450"/>
      <c r="AR62" s="450"/>
      <c r="AS62" s="450"/>
      <c r="AT62" s="450"/>
      <c r="AU62" s="450"/>
      <c r="AV62" s="450"/>
      <c r="AW62" s="450"/>
      <c r="AX62" s="450"/>
      <c r="AY62" s="450"/>
      <c r="AZ62" s="450"/>
      <c r="BA62" s="450"/>
      <c r="BB62" s="3"/>
      <c r="BC62" s="3"/>
      <c r="BD62" s="3"/>
      <c r="BE62" s="3"/>
      <c r="BF62" s="3"/>
      <c r="BG62" s="3"/>
      <c r="BH62" s="3"/>
      <c r="BI62" s="3"/>
      <c r="BJ62" s="3"/>
      <c r="BK62" s="3"/>
      <c r="BL62" s="3"/>
      <c r="BM62" s="3"/>
      <c r="BN62" s="3"/>
    </row>
    <row r="63" ht="13.2" customHeight="1">
      <c r="A63" s="2"/>
      <c r="B63" s="2"/>
      <c r="C63" s="2"/>
      <c r="D63" s="2"/>
      <c r="E63" s="2"/>
      <c r="F63" s="2"/>
      <c r="G63" s="3"/>
      <c r="H63" s="3"/>
      <c r="I63" s="3"/>
      <c r="J63" s="3"/>
      <c r="K63" s="3"/>
      <c r="L63" s="3"/>
      <c r="M63" s="3"/>
      <c r="N63" s="3"/>
      <c r="O63" s="3"/>
      <c r="P63" s="3"/>
      <c r="Q63" s="3"/>
      <c r="R63" s="3"/>
      <c r="S63" s="3"/>
      <c r="T63" s="3"/>
      <c r="U63" s="2"/>
      <c r="V63" s="2"/>
      <c r="W63" s="2"/>
      <c r="X63" s="2"/>
      <c r="Y63" s="2"/>
      <c r="Z63" s="2"/>
      <c r="AA63" s="2"/>
      <c r="AB63" s="2"/>
      <c r="AC63" s="2"/>
      <c r="AD63" s="2"/>
      <c r="AE63" s="2"/>
      <c r="AF63" s="2"/>
      <c r="AG63" s="2"/>
      <c r="AH63" s="450"/>
      <c r="AI63" s="450"/>
      <c r="AJ63" s="450"/>
      <c r="AK63" s="450"/>
      <c r="AL63" s="450"/>
      <c r="AM63" s="450"/>
      <c r="AN63" s="450"/>
      <c r="AO63" s="450"/>
      <c r="AP63" s="450"/>
      <c r="AQ63" s="450"/>
      <c r="AR63" s="450"/>
      <c r="AS63" s="450"/>
      <c r="AT63" s="450"/>
      <c r="AU63" s="450"/>
      <c r="AV63" s="450"/>
      <c r="AW63" s="450"/>
      <c r="AX63" s="450"/>
      <c r="AY63" s="450"/>
      <c r="AZ63" s="450"/>
      <c r="BA63" s="450"/>
      <c r="BB63" s="3"/>
      <c r="BC63" s="3"/>
      <c r="BD63" s="3"/>
      <c r="BE63" s="3"/>
      <c r="BF63" s="3"/>
      <c r="BG63" s="3"/>
      <c r="BH63" s="3"/>
      <c r="BI63" s="3"/>
      <c r="BJ63" s="3"/>
      <c r="BK63" s="3"/>
      <c r="BL63" s="3"/>
      <c r="BM63" s="3"/>
      <c r="BN63" s="3"/>
    </row>
    <row r="64" ht="13.2" customHeight="1">
      <c r="A64" s="2"/>
      <c r="B64" s="2"/>
      <c r="C64" s="2"/>
      <c r="D64" s="2"/>
      <c r="E64" s="2"/>
      <c r="F64" s="2"/>
      <c r="G64" s="3"/>
      <c r="H64" s="3"/>
      <c r="I64" s="3"/>
      <c r="J64" s="3"/>
      <c r="K64" s="3"/>
      <c r="L64" s="3"/>
      <c r="M64" s="3"/>
      <c r="N64" s="3"/>
      <c r="O64" s="3"/>
      <c r="P64" s="3"/>
      <c r="Q64" s="3"/>
      <c r="R64" s="3"/>
      <c r="S64" s="3"/>
      <c r="T64" s="3"/>
      <c r="U64" s="2"/>
      <c r="V64" s="2"/>
      <c r="W64" s="2"/>
      <c r="X64" s="2"/>
      <c r="Y64" s="2"/>
      <c r="Z64" s="2"/>
      <c r="AA64" s="2"/>
      <c r="AB64" s="2"/>
      <c r="AC64" s="2"/>
      <c r="AD64" s="2"/>
      <c r="AE64" s="2"/>
      <c r="AF64" s="2"/>
      <c r="AG64" s="2"/>
      <c r="AH64" s="450"/>
      <c r="AI64" s="450"/>
      <c r="AJ64" s="450"/>
      <c r="AK64" s="450"/>
      <c r="AL64" s="450"/>
      <c r="AM64" s="450"/>
      <c r="AN64" s="450"/>
      <c r="AO64" s="450"/>
      <c r="AP64" s="450"/>
      <c r="AQ64" s="450"/>
      <c r="AR64" s="450"/>
      <c r="AS64" s="450"/>
      <c r="AT64" s="450"/>
      <c r="AU64" s="450"/>
      <c r="AV64" s="450"/>
      <c r="AW64" s="450"/>
      <c r="AX64" s="450"/>
      <c r="AY64" s="450"/>
      <c r="AZ64" s="450"/>
      <c r="BA64" s="450"/>
      <c r="BB64" s="3"/>
      <c r="BC64" s="3"/>
      <c r="BD64" s="3"/>
      <c r="BE64" s="3"/>
      <c r="BF64" s="3"/>
      <c r="BG64" s="3"/>
      <c r="BH64" s="3"/>
      <c r="BI64" s="3"/>
      <c r="BJ64" s="3"/>
      <c r="BK64" s="3"/>
      <c r="BL64" s="3"/>
      <c r="BM64" s="3"/>
      <c r="BN64" s="3"/>
    </row>
    <row r="65" ht="13.2" customHeight="1">
      <c r="A65" s="2"/>
      <c r="B65" s="2"/>
      <c r="C65" s="2"/>
      <c r="D65" s="2"/>
      <c r="E65" s="2"/>
      <c r="F65" s="2"/>
      <c r="G65" s="3"/>
      <c r="H65" s="3"/>
      <c r="I65" s="3"/>
      <c r="J65" s="3"/>
      <c r="K65" s="3"/>
      <c r="L65" s="3"/>
      <c r="M65" s="3"/>
      <c r="N65" s="3"/>
      <c r="O65" s="3"/>
      <c r="P65" s="3"/>
      <c r="Q65" s="3"/>
      <c r="R65" s="3"/>
      <c r="S65" s="3"/>
      <c r="T65" s="3"/>
      <c r="U65" s="2"/>
      <c r="V65" s="2"/>
      <c r="W65" s="2"/>
      <c r="X65" s="2"/>
      <c r="Y65" s="2"/>
      <c r="Z65" s="2"/>
      <c r="AA65" s="2"/>
      <c r="AB65" s="2"/>
      <c r="AC65" s="2"/>
      <c r="AD65" s="2"/>
      <c r="AE65" s="2"/>
      <c r="AF65" s="2"/>
      <c r="AG65" s="2"/>
      <c r="AH65" s="450"/>
      <c r="AI65" s="450"/>
      <c r="AJ65" s="450"/>
      <c r="AK65" s="450"/>
      <c r="AL65" s="450"/>
      <c r="AM65" s="450"/>
      <c r="AN65" s="450"/>
      <c r="AO65" s="450"/>
      <c r="AP65" s="450"/>
      <c r="AQ65" s="450"/>
      <c r="AR65" s="450"/>
      <c r="AS65" s="450"/>
      <c r="AT65" s="450"/>
      <c r="AU65" s="450"/>
      <c r="AV65" s="450"/>
      <c r="AW65" s="450"/>
      <c r="AX65" s="450"/>
      <c r="AY65" s="450"/>
      <c r="AZ65" s="450"/>
      <c r="BA65" s="450"/>
      <c r="BB65" s="3"/>
      <c r="BC65" s="3"/>
      <c r="BD65" s="3"/>
      <c r="BE65" s="3"/>
      <c r="BF65" s="3"/>
      <c r="BG65" s="3"/>
      <c r="BH65" s="3"/>
      <c r="BI65" s="3"/>
      <c r="BJ65" s="3"/>
      <c r="BK65" s="3"/>
      <c r="BL65" s="3"/>
      <c r="BM65" s="3"/>
      <c r="BN65" s="3"/>
    </row>
    <row r="66" ht="13.2" customHeight="1">
      <c r="A66" s="2"/>
      <c r="B66" s="2"/>
      <c r="C66" s="2"/>
      <c r="D66" s="2"/>
      <c r="E66" s="2"/>
      <c r="F66" s="2"/>
      <c r="G66" s="3"/>
      <c r="H66" s="3"/>
      <c r="I66" s="3"/>
      <c r="J66" s="3"/>
      <c r="K66" s="3"/>
      <c r="L66" s="3"/>
      <c r="M66" s="3"/>
      <c r="N66" s="3"/>
      <c r="O66" s="3"/>
      <c r="P66" s="3"/>
      <c r="Q66" s="3"/>
      <c r="R66" s="3"/>
      <c r="S66" s="3"/>
      <c r="T66" s="3"/>
      <c r="U66" s="2"/>
      <c r="V66" s="2"/>
      <c r="W66" s="2"/>
      <c r="X66" s="2"/>
      <c r="Y66" s="2"/>
      <c r="Z66" s="2"/>
      <c r="AA66" s="2"/>
      <c r="AB66" s="2"/>
      <c r="AC66" s="2"/>
      <c r="AD66" s="2"/>
      <c r="AE66" s="2"/>
      <c r="AF66" s="2"/>
      <c r="AG66" s="2"/>
      <c r="AH66" s="450"/>
      <c r="AI66" s="450"/>
      <c r="AJ66" s="450"/>
      <c r="AK66" s="450"/>
      <c r="AL66" s="450"/>
      <c r="AM66" s="450"/>
      <c r="AN66" s="450"/>
      <c r="AO66" s="450"/>
      <c r="AP66" s="450"/>
      <c r="AQ66" s="450"/>
      <c r="AR66" s="450"/>
      <c r="AS66" s="450"/>
      <c r="AT66" s="450"/>
      <c r="AU66" s="450"/>
      <c r="AV66" s="450"/>
      <c r="AW66" s="450"/>
      <c r="AX66" s="450"/>
      <c r="AY66" s="450"/>
      <c r="AZ66" s="450"/>
      <c r="BA66" s="450"/>
      <c r="BB66" s="3"/>
      <c r="BC66" s="3"/>
      <c r="BD66" s="3"/>
      <c r="BE66" s="3"/>
      <c r="BF66" s="3"/>
      <c r="BG66" s="3"/>
      <c r="BH66" s="3"/>
      <c r="BI66" s="3"/>
      <c r="BJ66" s="3"/>
      <c r="BK66" s="3"/>
      <c r="BL66" s="3"/>
      <c r="BM66" s="3"/>
      <c r="BN66" s="3"/>
    </row>
    <row r="67" ht="13.2" customHeight="1">
      <c r="A67" s="2"/>
      <c r="B67" s="2"/>
      <c r="C67" s="2"/>
      <c r="D67" s="2"/>
      <c r="E67" s="2"/>
      <c r="F67" s="2"/>
      <c r="G67" s="3"/>
      <c r="H67" s="3"/>
      <c r="I67" s="3"/>
      <c r="J67" s="3"/>
      <c r="K67" s="3"/>
      <c r="L67" s="3"/>
      <c r="M67" s="3"/>
      <c r="N67" s="3"/>
      <c r="O67" s="3"/>
      <c r="P67" s="3"/>
      <c r="Q67" s="3"/>
      <c r="R67" s="3"/>
      <c r="S67" s="3"/>
      <c r="T67" s="3"/>
      <c r="U67" s="2"/>
      <c r="V67" s="2"/>
      <c r="W67" s="2"/>
      <c r="X67" s="2"/>
      <c r="Y67" s="2"/>
      <c r="Z67" s="2"/>
      <c r="AA67" s="2"/>
      <c r="AB67" s="2"/>
      <c r="AC67" s="2"/>
      <c r="AD67" s="2"/>
      <c r="AE67" s="2"/>
      <c r="AF67" s="2"/>
      <c r="AG67" s="2"/>
      <c r="AH67" s="450"/>
      <c r="AI67" s="450"/>
      <c r="AJ67" s="450"/>
      <c r="AK67" s="450"/>
      <c r="AL67" s="450"/>
      <c r="AM67" s="450"/>
      <c r="AN67" s="450"/>
      <c r="AO67" s="450"/>
      <c r="AP67" s="450"/>
      <c r="AQ67" s="450"/>
      <c r="AR67" s="450"/>
      <c r="AS67" s="450"/>
      <c r="AT67" s="450"/>
      <c r="AU67" s="450"/>
      <c r="AV67" s="450"/>
      <c r="AW67" s="450"/>
      <c r="AX67" s="450"/>
      <c r="AY67" s="450"/>
      <c r="AZ67" s="450"/>
      <c r="BA67" s="450"/>
      <c r="BB67" s="3"/>
      <c r="BC67" s="3"/>
      <c r="BD67" s="3"/>
      <c r="BE67" s="3"/>
      <c r="BF67" s="3"/>
      <c r="BG67" s="3"/>
      <c r="BH67" s="3"/>
      <c r="BI67" s="3"/>
      <c r="BJ67" s="3"/>
      <c r="BK67" s="3"/>
      <c r="BL67" s="3"/>
      <c r="BM67" s="3"/>
      <c r="BN67" s="3"/>
    </row>
    <row r="68" ht="13.2" customHeight="1">
      <c r="A68" s="2"/>
      <c r="B68" s="2"/>
      <c r="C68" s="2"/>
      <c r="D68" s="2"/>
      <c r="E68" s="2"/>
      <c r="F68" s="2"/>
      <c r="G68" s="3"/>
      <c r="H68" s="3"/>
      <c r="I68" s="3"/>
      <c r="J68" s="3"/>
      <c r="K68" s="3"/>
      <c r="L68" s="3"/>
      <c r="M68" s="3"/>
      <c r="N68" s="3"/>
      <c r="O68" s="3"/>
      <c r="P68" s="3"/>
      <c r="Q68" s="3"/>
      <c r="R68" s="3"/>
      <c r="S68" s="3"/>
      <c r="T68" s="3"/>
      <c r="U68" s="2"/>
      <c r="V68" s="2"/>
      <c r="W68" s="2"/>
      <c r="X68" s="2"/>
      <c r="Y68" s="2"/>
      <c r="Z68" s="2"/>
      <c r="AA68" s="2"/>
      <c r="AB68" s="2"/>
      <c r="AC68" s="2"/>
      <c r="AD68" s="2"/>
      <c r="AE68" s="2"/>
      <c r="AF68" s="2"/>
      <c r="AG68" s="2"/>
      <c r="AH68" s="450"/>
      <c r="AI68" s="450"/>
      <c r="AJ68" s="450"/>
      <c r="AK68" s="450"/>
      <c r="AL68" s="450"/>
      <c r="AM68" s="450"/>
      <c r="AN68" s="450"/>
      <c r="AO68" s="450"/>
      <c r="AP68" s="450"/>
      <c r="AQ68" s="450"/>
      <c r="AR68" s="450"/>
      <c r="AS68" s="450"/>
      <c r="AT68" s="450"/>
      <c r="AU68" s="450"/>
      <c r="AV68" s="450"/>
      <c r="AW68" s="450"/>
      <c r="AX68" s="450"/>
      <c r="AY68" s="450"/>
      <c r="AZ68" s="450"/>
      <c r="BA68" s="450"/>
      <c r="BB68" s="3"/>
      <c r="BC68" s="3"/>
      <c r="BD68" s="3"/>
      <c r="BE68" s="3"/>
      <c r="BF68" s="3"/>
      <c r="BG68" s="3"/>
      <c r="BH68" s="3"/>
      <c r="BI68" s="3"/>
      <c r="BJ68" s="3"/>
      <c r="BK68" s="3"/>
      <c r="BL68" s="3"/>
      <c r="BM68" s="3"/>
      <c r="BN68" s="3"/>
    </row>
    <row r="69" ht="13.2" customHeight="1">
      <c r="A69" s="2"/>
      <c r="B69" s="2"/>
      <c r="C69" s="2"/>
      <c r="D69" s="2"/>
      <c r="E69" s="2"/>
      <c r="F69" s="2"/>
      <c r="G69" s="3"/>
      <c r="H69" s="3"/>
      <c r="I69" s="3"/>
      <c r="J69" s="3"/>
      <c r="K69" s="3"/>
      <c r="L69" s="3"/>
      <c r="M69" s="3"/>
      <c r="N69" s="3"/>
      <c r="O69" s="3"/>
      <c r="P69" s="3"/>
      <c r="Q69" s="3"/>
      <c r="R69" s="3"/>
      <c r="S69" s="3"/>
      <c r="T69" s="3"/>
      <c r="U69" s="2"/>
      <c r="V69" s="2"/>
      <c r="W69" s="2"/>
      <c r="X69" s="2"/>
      <c r="Y69" s="2"/>
      <c r="Z69" s="2"/>
      <c r="AA69" s="2"/>
      <c r="AB69" s="2"/>
      <c r="AC69" s="2"/>
      <c r="AD69" s="2"/>
      <c r="AE69" s="2"/>
      <c r="AF69" s="2"/>
      <c r="AG69" s="2"/>
      <c r="AH69" s="450"/>
      <c r="AI69" s="450"/>
      <c r="AJ69" s="450"/>
      <c r="AK69" s="450"/>
      <c r="AL69" s="450"/>
      <c r="AM69" s="450"/>
      <c r="AN69" s="450"/>
      <c r="AO69" s="450"/>
      <c r="AP69" s="450"/>
      <c r="AQ69" s="450"/>
      <c r="AR69" s="450"/>
      <c r="AS69" s="450"/>
      <c r="AT69" s="450"/>
      <c r="AU69" s="450"/>
      <c r="AV69" s="450"/>
      <c r="AW69" s="450"/>
      <c r="AX69" s="450"/>
      <c r="AY69" s="450"/>
      <c r="AZ69" s="450"/>
      <c r="BA69" s="450"/>
      <c r="BB69" s="3"/>
      <c r="BC69" s="3"/>
      <c r="BD69" s="3"/>
      <c r="BE69" s="3"/>
      <c r="BF69" s="3"/>
      <c r="BG69" s="3"/>
      <c r="BH69" s="3"/>
      <c r="BI69" s="3"/>
      <c r="BJ69" s="3"/>
      <c r="BK69" s="3"/>
      <c r="BL69" s="3"/>
      <c r="BM69" s="3"/>
      <c r="BN69" s="3"/>
    </row>
    <row r="70" ht="13.2" customHeight="1">
      <c r="A70" s="2"/>
      <c r="B70" s="2"/>
      <c r="C70" s="2"/>
      <c r="D70" s="2"/>
      <c r="E70" s="2"/>
      <c r="F70" s="2"/>
      <c r="G70" s="3"/>
      <c r="H70" s="3"/>
      <c r="I70" s="3"/>
      <c r="J70" s="3"/>
      <c r="K70" s="3"/>
      <c r="L70" s="3"/>
      <c r="M70" s="3"/>
      <c r="N70" s="3"/>
      <c r="O70" s="3"/>
      <c r="P70" s="3"/>
      <c r="Q70" s="3"/>
      <c r="R70" s="3"/>
      <c r="S70" s="3"/>
      <c r="T70" s="3"/>
      <c r="U70" s="2"/>
      <c r="V70" s="2"/>
      <c r="W70" s="2"/>
      <c r="X70" s="2"/>
      <c r="Y70" s="2"/>
      <c r="Z70" s="2"/>
      <c r="AA70" s="2"/>
      <c r="AB70" s="2"/>
      <c r="AC70" s="2"/>
      <c r="AD70" s="2"/>
      <c r="AE70" s="2"/>
      <c r="AF70" s="2"/>
      <c r="AG70" s="2"/>
      <c r="AH70" s="450"/>
      <c r="AI70" s="450"/>
      <c r="AJ70" s="450"/>
      <c r="AK70" s="450"/>
      <c r="AL70" s="450"/>
      <c r="AM70" s="450"/>
      <c r="AN70" s="450"/>
      <c r="AO70" s="450"/>
      <c r="AP70" s="450"/>
      <c r="AQ70" s="450"/>
      <c r="AR70" s="450"/>
      <c r="AS70" s="450"/>
      <c r="AT70" s="450"/>
      <c r="AU70" s="450"/>
      <c r="AV70" s="450"/>
      <c r="AW70" s="450"/>
      <c r="AX70" s="450"/>
      <c r="AY70" s="450"/>
      <c r="AZ70" s="450"/>
      <c r="BA70" s="450"/>
      <c r="BB70" s="3"/>
      <c r="BC70" s="3"/>
      <c r="BD70" s="3"/>
      <c r="BE70" s="3"/>
      <c r="BF70" s="3"/>
      <c r="BG70" s="3"/>
      <c r="BH70" s="3"/>
      <c r="BI70" s="3"/>
      <c r="BJ70" s="3"/>
      <c r="BK70" s="3"/>
      <c r="BL70" s="3"/>
      <c r="BM70" s="3"/>
      <c r="BN70" s="3"/>
    </row>
    <row r="71" ht="13.2" customHeight="1">
      <c r="A71" s="2"/>
      <c r="B71" s="2"/>
      <c r="C71" s="2"/>
      <c r="D71" s="2"/>
      <c r="E71" s="2"/>
      <c r="F71" s="2"/>
      <c r="G71" s="3"/>
      <c r="H71" s="3"/>
      <c r="I71" s="3"/>
      <c r="J71" s="3"/>
      <c r="K71" s="3"/>
      <c r="L71" s="3"/>
      <c r="M71" s="3"/>
      <c r="N71" s="3"/>
      <c r="O71" s="3"/>
      <c r="P71" s="3"/>
      <c r="Q71" s="3"/>
      <c r="R71" s="3"/>
      <c r="S71" s="3"/>
      <c r="T71" s="3"/>
      <c r="U71" s="2"/>
      <c r="V71" s="2"/>
      <c r="W71" s="2"/>
      <c r="X71" s="2"/>
      <c r="Y71" s="2"/>
      <c r="Z71" s="2"/>
      <c r="AA71" s="2"/>
      <c r="AB71" s="2"/>
      <c r="AC71" s="2"/>
      <c r="AD71" s="2"/>
      <c r="AE71" s="2"/>
      <c r="AF71" s="2"/>
      <c r="AG71" s="2"/>
      <c r="AH71" s="450"/>
      <c r="AI71" s="450"/>
      <c r="AJ71" s="450"/>
      <c r="AK71" s="450"/>
      <c r="AL71" s="450"/>
      <c r="AM71" s="450"/>
      <c r="AN71" s="450"/>
      <c r="AO71" s="450"/>
      <c r="AP71" s="450"/>
      <c r="AQ71" s="450"/>
      <c r="AR71" s="450"/>
      <c r="AS71" s="450"/>
      <c r="AT71" s="450"/>
      <c r="AU71" s="450"/>
      <c r="AV71" s="450"/>
      <c r="AW71" s="450"/>
      <c r="AX71" s="450"/>
      <c r="AY71" s="450"/>
      <c r="AZ71" s="450"/>
      <c r="BA71" s="450"/>
      <c r="BB71" s="3"/>
      <c r="BC71" s="3"/>
      <c r="BD71" s="3"/>
      <c r="BE71" s="3"/>
      <c r="BF71" s="3"/>
      <c r="BG71" s="3"/>
      <c r="BH71" s="3"/>
      <c r="BI71" s="3"/>
      <c r="BJ71" s="3"/>
      <c r="BK71" s="3"/>
      <c r="BL71" s="3"/>
      <c r="BM71" s="3"/>
      <c r="BN71" s="3"/>
    </row>
    <row r="72" ht="13.2" customHeight="1">
      <c r="A72" s="2"/>
      <c r="B72" s="2"/>
      <c r="C72" s="2"/>
      <c r="D72" s="2"/>
      <c r="E72" s="2"/>
      <c r="F72" s="2"/>
      <c r="G72" s="3"/>
      <c r="H72" s="3"/>
      <c r="I72" s="3"/>
      <c r="J72" s="3"/>
      <c r="K72" s="3"/>
      <c r="L72" s="3"/>
      <c r="M72" s="3"/>
      <c r="N72" s="3"/>
      <c r="O72" s="3"/>
      <c r="P72" s="3"/>
      <c r="Q72" s="3"/>
      <c r="R72" s="3"/>
      <c r="S72" s="3"/>
      <c r="T72" s="3"/>
      <c r="U72" s="2"/>
      <c r="V72" s="2"/>
      <c r="W72" s="2"/>
      <c r="X72" s="2"/>
      <c r="Y72" s="2"/>
      <c r="Z72" s="2"/>
      <c r="AA72" s="2"/>
      <c r="AB72" s="2"/>
      <c r="AC72" s="2"/>
      <c r="AD72" s="2"/>
      <c r="AE72" s="2"/>
      <c r="AF72" s="2"/>
      <c r="AG72" s="2"/>
      <c r="AH72" s="450"/>
      <c r="AI72" s="450"/>
      <c r="AJ72" s="450"/>
      <c r="AK72" s="450"/>
      <c r="AL72" s="450"/>
      <c r="AM72" s="450"/>
      <c r="AN72" s="450"/>
      <c r="AO72" s="450"/>
      <c r="AP72" s="450"/>
      <c r="AQ72" s="450"/>
      <c r="AR72" s="450"/>
      <c r="AS72" s="450"/>
      <c r="AT72" s="450"/>
      <c r="AU72" s="450"/>
      <c r="AV72" s="450"/>
      <c r="AW72" s="450"/>
      <c r="AX72" s="450"/>
      <c r="AY72" s="450"/>
      <c r="AZ72" s="450"/>
      <c r="BA72" s="450"/>
      <c r="BB72" s="3"/>
      <c r="BC72" s="3"/>
      <c r="BD72" s="3"/>
      <c r="BE72" s="3"/>
      <c r="BF72" s="3"/>
      <c r="BG72" s="3"/>
      <c r="BH72" s="3"/>
      <c r="BI72" s="3"/>
      <c r="BJ72" s="3"/>
      <c r="BK72" s="3"/>
      <c r="BL72" s="3"/>
      <c r="BM72" s="3"/>
      <c r="BN72" s="3"/>
    </row>
    <row r="73" ht="13.2" customHeight="1">
      <c r="A73" s="2"/>
      <c r="B73" s="2"/>
      <c r="C73" s="2"/>
      <c r="D73" s="2"/>
      <c r="E73" s="2"/>
      <c r="F73" s="2"/>
      <c r="G73" s="3"/>
      <c r="H73" s="3"/>
      <c r="I73" s="3"/>
      <c r="J73" s="3"/>
      <c r="K73" s="3"/>
      <c r="L73" s="3"/>
      <c r="M73" s="3"/>
      <c r="N73" s="3"/>
      <c r="O73" s="3"/>
      <c r="P73" s="3"/>
      <c r="Q73" s="3"/>
      <c r="R73" s="3"/>
      <c r="S73" s="3"/>
      <c r="T73" s="3"/>
      <c r="U73" s="2"/>
      <c r="V73" s="2"/>
      <c r="W73" s="2"/>
      <c r="X73" s="2"/>
      <c r="Y73" s="2"/>
      <c r="Z73" s="2"/>
      <c r="AA73" s="2"/>
      <c r="AB73" s="2"/>
      <c r="AC73" s="2"/>
      <c r="AD73" s="2"/>
      <c r="AE73" s="2"/>
      <c r="AF73" s="2"/>
      <c r="AG73" s="2"/>
      <c r="AH73" s="450"/>
      <c r="AI73" s="450"/>
      <c r="AJ73" s="450"/>
      <c r="AK73" s="450"/>
      <c r="AL73" s="450"/>
      <c r="AM73" s="450"/>
      <c r="AN73" s="450"/>
      <c r="AO73" s="450"/>
      <c r="AP73" s="450"/>
      <c r="AQ73" s="450"/>
      <c r="AR73" s="450"/>
      <c r="AS73" s="450"/>
      <c r="AT73" s="450"/>
      <c r="AU73" s="450"/>
      <c r="AV73" s="450"/>
      <c r="AW73" s="450"/>
      <c r="AX73" s="450"/>
      <c r="AY73" s="450"/>
      <c r="AZ73" s="450"/>
      <c r="BA73" s="450"/>
      <c r="BB73" s="3"/>
      <c r="BC73" s="3"/>
      <c r="BD73" s="3"/>
      <c r="BE73" s="3"/>
      <c r="BF73" s="3"/>
      <c r="BG73" s="3"/>
      <c r="BH73" s="3"/>
      <c r="BI73" s="3"/>
      <c r="BJ73" s="3"/>
      <c r="BK73" s="3"/>
      <c r="BL73" s="3"/>
      <c r="BM73" s="3"/>
      <c r="BN73" s="3"/>
    </row>
    <row r="74" ht="13.2" customHeight="1">
      <c r="A74" s="2"/>
      <c r="B74" s="2"/>
      <c r="C74" s="2"/>
      <c r="D74" s="2"/>
      <c r="E74" s="2"/>
      <c r="F74" s="2"/>
      <c r="G74" s="3"/>
      <c r="H74" s="3"/>
      <c r="I74" s="3"/>
      <c r="J74" s="3"/>
      <c r="K74" s="3"/>
      <c r="L74" s="3"/>
      <c r="M74" s="3"/>
      <c r="N74" s="3"/>
      <c r="O74" s="3"/>
      <c r="P74" s="3"/>
      <c r="Q74" s="3"/>
      <c r="R74" s="3"/>
      <c r="S74" s="3"/>
      <c r="T74" s="3"/>
      <c r="U74" s="2"/>
      <c r="V74" s="2"/>
      <c r="W74" s="2"/>
      <c r="X74" s="2"/>
      <c r="Y74" s="2"/>
      <c r="Z74" s="2"/>
      <c r="AA74" s="2"/>
      <c r="AB74" s="2"/>
      <c r="AC74" s="2"/>
      <c r="AD74" s="2"/>
      <c r="AE74" s="2"/>
      <c r="AF74" s="2"/>
      <c r="AG74" s="2"/>
      <c r="AH74" s="450"/>
      <c r="AI74" s="450"/>
      <c r="AJ74" s="450"/>
      <c r="AK74" s="450"/>
      <c r="AL74" s="450"/>
      <c r="AM74" s="450"/>
      <c r="AN74" s="450"/>
      <c r="AO74" s="450"/>
      <c r="AP74" s="450"/>
      <c r="AQ74" s="450"/>
      <c r="AR74" s="450"/>
      <c r="AS74" s="450"/>
      <c r="AT74" s="450"/>
      <c r="AU74" s="450"/>
      <c r="AV74" s="450"/>
      <c r="AW74" s="450"/>
      <c r="AX74" s="450"/>
      <c r="AY74" s="450"/>
      <c r="AZ74" s="450"/>
      <c r="BA74" s="450"/>
      <c r="BB74" s="3"/>
      <c r="BC74" s="3"/>
      <c r="BD74" s="3"/>
      <c r="BE74" s="3"/>
      <c r="BF74" s="3"/>
      <c r="BG74" s="3"/>
      <c r="BH74" s="3"/>
      <c r="BI74" s="3"/>
      <c r="BJ74" s="3"/>
      <c r="BK74" s="3"/>
      <c r="BL74" s="3"/>
      <c r="BM74" s="3"/>
      <c r="BN74" s="3"/>
    </row>
    <row r="75" ht="13.2" customHeight="1">
      <c r="A75" s="2"/>
      <c r="B75" s="2"/>
      <c r="C75" s="2"/>
      <c r="D75" s="2"/>
      <c r="E75" s="2"/>
      <c r="F75" s="2"/>
      <c r="G75" s="3"/>
      <c r="H75" s="3"/>
      <c r="I75" s="3"/>
      <c r="J75" s="3"/>
      <c r="K75" s="3"/>
      <c r="L75" s="3"/>
      <c r="M75" s="3"/>
      <c r="N75" s="3"/>
      <c r="O75" s="3"/>
      <c r="P75" s="3"/>
      <c r="Q75" s="3"/>
      <c r="R75" s="3"/>
      <c r="S75" s="3"/>
      <c r="T75" s="3"/>
      <c r="U75" s="2"/>
      <c r="V75" s="2"/>
      <c r="W75" s="2"/>
      <c r="X75" s="2"/>
      <c r="Y75" s="2"/>
      <c r="Z75" s="2"/>
      <c r="AA75" s="2"/>
      <c r="AB75" s="2"/>
      <c r="AC75" s="2"/>
      <c r="AD75" s="2"/>
      <c r="AE75" s="2"/>
      <c r="AF75" s="2"/>
      <c r="AG75" s="2"/>
      <c r="AH75" s="450"/>
      <c r="AI75" s="450"/>
      <c r="AJ75" s="450"/>
      <c r="AK75" s="450"/>
      <c r="AL75" s="450"/>
      <c r="AM75" s="450"/>
      <c r="AN75" s="450"/>
      <c r="AO75" s="450"/>
      <c r="AP75" s="450"/>
      <c r="AQ75" s="450"/>
      <c r="AR75" s="450"/>
      <c r="AS75" s="450"/>
      <c r="AT75" s="450"/>
      <c r="AU75" s="450"/>
      <c r="AV75" s="450"/>
      <c r="AW75" s="450"/>
      <c r="AX75" s="450"/>
      <c r="AY75" s="450"/>
      <c r="AZ75" s="450"/>
      <c r="BA75" s="450"/>
      <c r="BB75" s="3"/>
      <c r="BC75" s="3"/>
      <c r="BD75" s="3"/>
      <c r="BE75" s="3"/>
      <c r="BF75" s="3"/>
      <c r="BG75" s="3"/>
      <c r="BH75" s="3"/>
      <c r="BI75" s="3"/>
      <c r="BJ75" s="3"/>
      <c r="BK75" s="3"/>
      <c r="BL75" s="3"/>
      <c r="BM75" s="3"/>
      <c r="BN75" s="3"/>
    </row>
    <row r="76" ht="13.2" customHeight="1">
      <c r="A76" s="2"/>
      <c r="B76" s="2"/>
      <c r="C76" s="2"/>
      <c r="D76" s="2"/>
      <c r="E76" s="2"/>
      <c r="F76" s="2"/>
      <c r="G76" s="3"/>
      <c r="H76" s="3"/>
      <c r="I76" s="3"/>
      <c r="J76" s="3"/>
      <c r="K76" s="3"/>
      <c r="L76" s="3"/>
      <c r="M76" s="3"/>
      <c r="N76" s="3"/>
      <c r="O76" s="3"/>
      <c r="P76" s="3"/>
      <c r="Q76" s="3"/>
      <c r="R76" s="3"/>
      <c r="S76" s="3"/>
      <c r="T76" s="3"/>
      <c r="U76" s="2"/>
      <c r="V76" s="2"/>
      <c r="W76" s="2"/>
      <c r="X76" s="2"/>
      <c r="Y76" s="2"/>
      <c r="Z76" s="2"/>
      <c r="AA76" s="2"/>
      <c r="AB76" s="2"/>
      <c r="AC76" s="2"/>
      <c r="AD76" s="2"/>
      <c r="AE76" s="2"/>
      <c r="AF76" s="2"/>
      <c r="AG76" s="2"/>
      <c r="AH76" s="450"/>
      <c r="AI76" s="450"/>
      <c r="AJ76" s="450"/>
      <c r="AK76" s="450"/>
      <c r="AL76" s="450"/>
      <c r="AM76" s="450"/>
      <c r="AN76" s="450"/>
      <c r="AO76" s="450"/>
      <c r="AP76" s="450"/>
      <c r="AQ76" s="450"/>
      <c r="AR76" s="450"/>
      <c r="AS76" s="450"/>
      <c r="AT76" s="450"/>
      <c r="AU76" s="450"/>
      <c r="AV76" s="450"/>
      <c r="AW76" s="450"/>
      <c r="AX76" s="450"/>
      <c r="AY76" s="450"/>
      <c r="AZ76" s="450"/>
      <c r="BA76" s="450"/>
      <c r="BB76" s="3"/>
      <c r="BC76" s="3"/>
      <c r="BD76" s="3"/>
      <c r="BE76" s="3"/>
      <c r="BF76" s="3"/>
      <c r="BG76" s="3"/>
      <c r="BH76" s="3"/>
      <c r="BI76" s="3"/>
      <c r="BJ76" s="3"/>
      <c r="BK76" s="3"/>
      <c r="BL76" s="3"/>
      <c r="BM76" s="3"/>
      <c r="BN76" s="3"/>
    </row>
    <row r="77" ht="13.2" customHeight="1">
      <c r="A77" s="2"/>
      <c r="B77" s="2"/>
      <c r="C77" s="2"/>
      <c r="D77" s="2"/>
      <c r="E77" s="2"/>
      <c r="F77" s="2"/>
      <c r="G77" s="3"/>
      <c r="H77" s="3"/>
      <c r="I77" s="3"/>
      <c r="J77" s="3"/>
      <c r="K77" s="3"/>
      <c r="L77" s="3"/>
      <c r="M77" s="3"/>
      <c r="N77" s="3"/>
      <c r="O77" s="3"/>
      <c r="P77" s="3"/>
      <c r="Q77" s="3"/>
      <c r="R77" s="3"/>
      <c r="S77" s="3"/>
      <c r="T77" s="3"/>
      <c r="U77" s="2"/>
      <c r="V77" s="2"/>
      <c r="W77" s="2"/>
      <c r="X77" s="2"/>
      <c r="Y77" s="2"/>
      <c r="Z77" s="2"/>
      <c r="AA77" s="2"/>
      <c r="AB77" s="2"/>
      <c r="AC77" s="2"/>
      <c r="AD77" s="2"/>
      <c r="AE77" s="2"/>
      <c r="AF77" s="2"/>
      <c r="AG77" s="2"/>
      <c r="AH77" s="450"/>
      <c r="AI77" s="450"/>
      <c r="AJ77" s="450"/>
      <c r="AK77" s="450"/>
      <c r="AL77" s="450"/>
      <c r="AM77" s="450"/>
      <c r="AN77" s="450"/>
      <c r="AO77" s="450"/>
      <c r="AP77" s="450"/>
      <c r="AQ77" s="450"/>
      <c r="AR77" s="450"/>
      <c r="AS77" s="450"/>
      <c r="AT77" s="450"/>
      <c r="AU77" s="450"/>
      <c r="AV77" s="450"/>
      <c r="AW77" s="450"/>
      <c r="AX77" s="450"/>
      <c r="AY77" s="450"/>
      <c r="AZ77" s="450"/>
      <c r="BA77" s="450"/>
      <c r="BB77" s="3"/>
      <c r="BC77" s="3"/>
      <c r="BD77" s="3"/>
      <c r="BE77" s="3"/>
      <c r="BF77" s="3"/>
      <c r="BG77" s="3"/>
      <c r="BH77" s="3"/>
      <c r="BI77" s="3"/>
      <c r="BJ77" s="3"/>
      <c r="BK77" s="3"/>
      <c r="BL77" s="3"/>
      <c r="BM77" s="3"/>
      <c r="BN77" s="3"/>
    </row>
    <row r="78" ht="13.2" customHeight="1">
      <c r="A78" s="2"/>
      <c r="B78" s="2"/>
      <c r="C78" s="2"/>
      <c r="D78" s="2"/>
      <c r="E78" s="2"/>
      <c r="F78" s="2"/>
      <c r="G78" s="3"/>
      <c r="H78" s="3"/>
      <c r="I78" s="3"/>
      <c r="J78" s="3"/>
      <c r="K78" s="3"/>
      <c r="L78" s="3"/>
      <c r="M78" s="3"/>
      <c r="N78" s="3"/>
      <c r="O78" s="3"/>
      <c r="P78" s="3"/>
      <c r="Q78" s="3"/>
      <c r="R78" s="3"/>
      <c r="S78" s="3"/>
      <c r="T78" s="3"/>
      <c r="U78" s="2"/>
      <c r="V78" s="2"/>
      <c r="W78" s="2"/>
      <c r="X78" s="2"/>
      <c r="Y78" s="2"/>
      <c r="Z78" s="2"/>
      <c r="AA78" s="2"/>
      <c r="AB78" s="2"/>
      <c r="AC78" s="2"/>
      <c r="AD78" s="2"/>
      <c r="AE78" s="2"/>
      <c r="AF78" s="2"/>
      <c r="AG78" s="2"/>
      <c r="AH78" s="450"/>
      <c r="AI78" s="450"/>
      <c r="AJ78" s="450"/>
      <c r="AK78" s="450"/>
      <c r="AL78" s="450"/>
      <c r="AM78" s="450"/>
      <c r="AN78" s="450"/>
      <c r="AO78" s="450"/>
      <c r="AP78" s="450"/>
      <c r="AQ78" s="450"/>
      <c r="AR78" s="450"/>
      <c r="AS78" s="450"/>
      <c r="AT78" s="450"/>
      <c r="AU78" s="450"/>
      <c r="AV78" s="450"/>
      <c r="AW78" s="450"/>
      <c r="AX78" s="450"/>
      <c r="AY78" s="450"/>
      <c r="AZ78" s="450"/>
      <c r="BA78" s="450"/>
      <c r="BB78" s="3"/>
      <c r="BC78" s="3"/>
      <c r="BD78" s="3"/>
      <c r="BE78" s="3"/>
      <c r="BF78" s="3"/>
      <c r="BG78" s="3"/>
      <c r="BH78" s="3"/>
      <c r="BI78" s="3"/>
      <c r="BJ78" s="3"/>
      <c r="BK78" s="3"/>
      <c r="BL78" s="3"/>
      <c r="BM78" s="3"/>
      <c r="BN78" s="3"/>
    </row>
    <row r="79" ht="13.2" customHeight="1">
      <c r="A79" s="2"/>
      <c r="B79" s="2"/>
      <c r="C79" s="2"/>
      <c r="D79" s="2"/>
      <c r="E79" s="2"/>
      <c r="F79" s="2"/>
      <c r="G79" s="3"/>
      <c r="H79" s="3"/>
      <c r="I79" s="3"/>
      <c r="J79" s="3"/>
      <c r="K79" s="3"/>
      <c r="L79" s="3"/>
      <c r="M79" s="3"/>
      <c r="N79" s="3"/>
      <c r="O79" s="3"/>
      <c r="P79" s="3"/>
      <c r="Q79" s="3"/>
      <c r="R79" s="3"/>
      <c r="S79" s="3"/>
      <c r="T79" s="3"/>
      <c r="U79" s="2"/>
      <c r="V79" s="2"/>
      <c r="W79" s="2"/>
      <c r="X79" s="2"/>
      <c r="Y79" s="2"/>
      <c r="Z79" s="2"/>
      <c r="AA79" s="2"/>
      <c r="AB79" s="2"/>
      <c r="AC79" s="2"/>
      <c r="AD79" s="2"/>
      <c r="AE79" s="2"/>
      <c r="AF79" s="2"/>
      <c r="AG79" s="2"/>
      <c r="AH79" s="450"/>
      <c r="AI79" s="450"/>
      <c r="AJ79" s="450"/>
      <c r="AK79" s="450"/>
      <c r="AL79" s="450"/>
      <c r="AM79" s="450"/>
      <c r="AN79" s="450"/>
      <c r="AO79" s="450"/>
      <c r="AP79" s="450"/>
      <c r="AQ79" s="450"/>
      <c r="AR79" s="450"/>
      <c r="AS79" s="450"/>
      <c r="AT79" s="450"/>
      <c r="AU79" s="450"/>
      <c r="AV79" s="450"/>
      <c r="AW79" s="450"/>
      <c r="AX79" s="450"/>
      <c r="AY79" s="450"/>
      <c r="AZ79" s="450"/>
      <c r="BA79" s="450"/>
      <c r="BB79" s="3"/>
      <c r="BC79" s="3"/>
      <c r="BD79" s="3"/>
      <c r="BE79" s="3"/>
      <c r="BF79" s="3"/>
      <c r="BG79" s="3"/>
      <c r="BH79" s="3"/>
      <c r="BI79" s="3"/>
      <c r="BJ79" s="3"/>
      <c r="BK79" s="3"/>
      <c r="BL79" s="3"/>
      <c r="BM79" s="3"/>
      <c r="BN79" s="3"/>
    </row>
    <row r="80" ht="13.2" customHeight="1">
      <c r="A80" s="2"/>
      <c r="B80" s="2"/>
      <c r="C80" s="2"/>
      <c r="D80" s="2"/>
      <c r="E80" s="2"/>
      <c r="F80" s="2"/>
      <c r="G80" s="3"/>
      <c r="H80" s="3"/>
      <c r="I80" s="3"/>
      <c r="J80" s="3"/>
      <c r="K80" s="3"/>
      <c r="L80" s="3"/>
      <c r="M80" s="3"/>
      <c r="N80" s="3"/>
      <c r="O80" s="3"/>
      <c r="P80" s="3"/>
      <c r="Q80" s="3"/>
      <c r="R80" s="3"/>
      <c r="S80" s="3"/>
      <c r="T80" s="3"/>
      <c r="U80" s="2"/>
      <c r="V80" s="2"/>
      <c r="W80" s="2"/>
      <c r="X80" s="2"/>
      <c r="Y80" s="2"/>
      <c r="Z80" s="2"/>
      <c r="AA80" s="2"/>
      <c r="AB80" s="2"/>
      <c r="AC80" s="2"/>
      <c r="AD80" s="2"/>
      <c r="AE80" s="2"/>
      <c r="AF80" s="2"/>
      <c r="AG80" s="2"/>
      <c r="AH80" s="450"/>
      <c r="AI80" s="450"/>
      <c r="AJ80" s="450"/>
      <c r="AK80" s="450"/>
      <c r="AL80" s="450"/>
      <c r="AM80" s="450"/>
      <c r="AN80" s="450"/>
      <c r="AO80" s="450"/>
      <c r="AP80" s="450"/>
      <c r="AQ80" s="450"/>
      <c r="AR80" s="450"/>
      <c r="AS80" s="450"/>
      <c r="AT80" s="450"/>
      <c r="AU80" s="450"/>
      <c r="AV80" s="450"/>
      <c r="AW80" s="450"/>
      <c r="AX80" s="450"/>
      <c r="AY80" s="450"/>
      <c r="AZ80" s="450"/>
      <c r="BA80" s="450"/>
      <c r="BB80" s="3"/>
      <c r="BC80" s="3"/>
      <c r="BD80" s="3"/>
      <c r="BE80" s="3"/>
      <c r="BF80" s="3"/>
      <c r="BG80" s="3"/>
      <c r="BH80" s="3"/>
      <c r="BI80" s="3"/>
      <c r="BJ80" s="3"/>
      <c r="BK80" s="3"/>
      <c r="BL80" s="3"/>
      <c r="BM80" s="3"/>
      <c r="BN80" s="3"/>
    </row>
    <row r="81" ht="13.2" customHeight="1">
      <c r="A81" s="2"/>
      <c r="B81" s="2"/>
      <c r="C81" s="2"/>
      <c r="D81" s="2"/>
      <c r="E81" s="2"/>
      <c r="F81" s="2"/>
      <c r="G81" s="3"/>
      <c r="H81" s="3"/>
      <c r="I81" s="3"/>
      <c r="J81" s="3"/>
      <c r="K81" s="3"/>
      <c r="L81" s="3"/>
      <c r="M81" s="3"/>
      <c r="N81" s="3"/>
      <c r="O81" s="3"/>
      <c r="P81" s="3"/>
      <c r="Q81" s="3"/>
      <c r="R81" s="3"/>
      <c r="S81" s="3"/>
      <c r="T81" s="3"/>
      <c r="U81" s="2"/>
      <c r="V81" s="2"/>
      <c r="W81" s="2"/>
      <c r="X81" s="2"/>
      <c r="Y81" s="2"/>
      <c r="Z81" s="2"/>
      <c r="AA81" s="2"/>
      <c r="AB81" s="2"/>
      <c r="AC81" s="2"/>
      <c r="AD81" s="2"/>
      <c r="AE81" s="2"/>
      <c r="AF81" s="2"/>
      <c r="AG81" s="2"/>
      <c r="AH81" s="450"/>
      <c r="AI81" s="450"/>
      <c r="AJ81" s="450"/>
      <c r="AK81" s="450"/>
      <c r="AL81" s="450"/>
      <c r="AM81" s="450"/>
      <c r="AN81" s="450"/>
      <c r="AO81" s="450"/>
      <c r="AP81" s="450"/>
      <c r="AQ81" s="450"/>
      <c r="AR81" s="450"/>
      <c r="AS81" s="450"/>
      <c r="AT81" s="450"/>
      <c r="AU81" s="450"/>
      <c r="AV81" s="450"/>
      <c r="AW81" s="450"/>
      <c r="AX81" s="450"/>
      <c r="AY81" s="450"/>
      <c r="AZ81" s="450"/>
      <c r="BA81" s="450"/>
      <c r="BB81" s="3"/>
      <c r="BC81" s="3"/>
      <c r="BD81" s="3"/>
      <c r="BE81" s="3"/>
      <c r="BF81" s="3"/>
      <c r="BG81" s="3"/>
      <c r="BH81" s="3"/>
      <c r="BI81" s="3"/>
      <c r="BJ81" s="3"/>
      <c r="BK81" s="3"/>
      <c r="BL81" s="3"/>
      <c r="BM81" s="3"/>
      <c r="BN81" s="3"/>
    </row>
    <row r="82" ht="13.2" customHeight="1">
      <c r="A82" s="2"/>
      <c r="B82" s="2"/>
      <c r="C82" s="2"/>
      <c r="D82" s="2"/>
      <c r="E82" s="2"/>
      <c r="F82" s="2"/>
      <c r="G82" s="3"/>
      <c r="H82" s="3"/>
      <c r="I82" s="3"/>
      <c r="J82" s="3"/>
      <c r="K82" s="3"/>
      <c r="L82" s="3"/>
      <c r="M82" s="3"/>
      <c r="N82" s="3"/>
      <c r="O82" s="3"/>
      <c r="P82" s="3"/>
      <c r="Q82" s="3"/>
      <c r="R82" s="3"/>
      <c r="S82" s="3"/>
      <c r="T82" s="3"/>
      <c r="U82" s="2"/>
      <c r="V82" s="2"/>
      <c r="W82" s="2"/>
      <c r="X82" s="2"/>
      <c r="Y82" s="2"/>
      <c r="Z82" s="2"/>
      <c r="AA82" s="2"/>
      <c r="AB82" s="2"/>
      <c r="AC82" s="2"/>
      <c r="AD82" s="2"/>
      <c r="AE82" s="2"/>
      <c r="AF82" s="2"/>
      <c r="AG82" s="2"/>
      <c r="AH82" s="450"/>
      <c r="AI82" s="450"/>
      <c r="AJ82" s="450"/>
      <c r="AK82" s="450"/>
      <c r="AL82" s="450"/>
      <c r="AM82" s="450"/>
      <c r="AN82" s="450"/>
      <c r="AO82" s="450"/>
      <c r="AP82" s="450"/>
      <c r="AQ82" s="450"/>
      <c r="AR82" s="450"/>
      <c r="AS82" s="450"/>
      <c r="AT82" s="450"/>
      <c r="AU82" s="450"/>
      <c r="AV82" s="450"/>
      <c r="AW82" s="450"/>
      <c r="AX82" s="450"/>
      <c r="AY82" s="450"/>
      <c r="AZ82" s="450"/>
      <c r="BA82" s="450"/>
      <c r="BB82" s="3"/>
      <c r="BC82" s="3"/>
      <c r="BD82" s="3"/>
      <c r="BE82" s="3"/>
      <c r="BF82" s="3"/>
      <c r="BG82" s="3"/>
      <c r="BH82" s="3"/>
      <c r="BI82" s="3"/>
      <c r="BJ82" s="3"/>
      <c r="BK82" s="3"/>
      <c r="BL82" s="3"/>
      <c r="BM82" s="3"/>
      <c r="BN82" s="3"/>
    </row>
    <row r="83" ht="13.2" customHeight="1">
      <c r="A83" s="2"/>
      <c r="B83" s="2"/>
      <c r="C83" s="2"/>
      <c r="D83" s="2"/>
      <c r="E83" s="2"/>
      <c r="F83" s="2"/>
      <c r="G83" s="3"/>
      <c r="H83" s="3"/>
      <c r="I83" s="3"/>
      <c r="J83" s="3"/>
      <c r="K83" s="3"/>
      <c r="L83" s="3"/>
      <c r="M83" s="3"/>
      <c r="N83" s="3"/>
      <c r="O83" s="3"/>
      <c r="P83" s="3"/>
      <c r="Q83" s="3"/>
      <c r="R83" s="3"/>
      <c r="S83" s="3"/>
      <c r="T83" s="3"/>
      <c r="U83" s="2"/>
      <c r="V83" s="2"/>
      <c r="W83" s="2"/>
      <c r="X83" s="2"/>
      <c r="Y83" s="2"/>
      <c r="Z83" s="2"/>
      <c r="AA83" s="2"/>
      <c r="AB83" s="2"/>
      <c r="AC83" s="2"/>
      <c r="AD83" s="2"/>
      <c r="AE83" s="2"/>
      <c r="AF83" s="2"/>
      <c r="AG83" s="2"/>
      <c r="AH83" s="450"/>
      <c r="AI83" s="450"/>
      <c r="AJ83" s="450"/>
      <c r="AK83" s="450"/>
      <c r="AL83" s="450"/>
      <c r="AM83" s="450"/>
      <c r="AN83" s="450"/>
      <c r="AO83" s="450"/>
      <c r="AP83" s="450"/>
      <c r="AQ83" s="450"/>
      <c r="AR83" s="450"/>
      <c r="AS83" s="450"/>
      <c r="AT83" s="450"/>
      <c r="AU83" s="450"/>
      <c r="AV83" s="450"/>
      <c r="AW83" s="450"/>
      <c r="AX83" s="450"/>
      <c r="AY83" s="450"/>
      <c r="AZ83" s="450"/>
      <c r="BA83" s="450"/>
      <c r="BB83" s="3"/>
      <c r="BC83" s="3"/>
      <c r="BD83" s="3"/>
      <c r="BE83" s="3"/>
      <c r="BF83" s="3"/>
      <c r="BG83" s="3"/>
      <c r="BH83" s="3"/>
      <c r="BI83" s="3"/>
      <c r="BJ83" s="3"/>
      <c r="BK83" s="3"/>
      <c r="BL83" s="3"/>
      <c r="BM83" s="3"/>
      <c r="BN83" s="3"/>
    </row>
    <row r="84" ht="13.2" customHeight="1">
      <c r="A84" s="2"/>
      <c r="B84" s="2"/>
      <c r="C84" s="2"/>
      <c r="D84" s="2"/>
      <c r="E84" s="2"/>
      <c r="F84" s="2"/>
      <c r="G84" s="3"/>
      <c r="H84" s="3"/>
      <c r="I84" s="3"/>
      <c r="J84" s="3"/>
      <c r="K84" s="3"/>
      <c r="L84" s="3"/>
      <c r="M84" s="3"/>
      <c r="N84" s="3"/>
      <c r="O84" s="3"/>
      <c r="P84" s="3"/>
      <c r="Q84" s="3"/>
      <c r="R84" s="3"/>
      <c r="S84" s="3"/>
      <c r="T84" s="3"/>
      <c r="U84" s="2"/>
      <c r="V84" s="2"/>
      <c r="W84" s="2"/>
      <c r="X84" s="2"/>
      <c r="Y84" s="2"/>
      <c r="Z84" s="2"/>
      <c r="AA84" s="2"/>
      <c r="AB84" s="2"/>
      <c r="AC84" s="2"/>
      <c r="AD84" s="2"/>
      <c r="AE84" s="2"/>
      <c r="AF84" s="2"/>
      <c r="AG84" s="2"/>
      <c r="AH84" s="450"/>
      <c r="AI84" s="450"/>
      <c r="AJ84" s="450"/>
      <c r="AK84" s="450"/>
      <c r="AL84" s="450"/>
      <c r="AM84" s="450"/>
      <c r="AN84" s="450"/>
      <c r="AO84" s="450"/>
      <c r="AP84" s="450"/>
      <c r="AQ84" s="450"/>
      <c r="AR84" s="450"/>
      <c r="AS84" s="450"/>
      <c r="AT84" s="450"/>
      <c r="AU84" s="450"/>
      <c r="AV84" s="450"/>
      <c r="AW84" s="450"/>
      <c r="AX84" s="450"/>
      <c r="AY84" s="450"/>
      <c r="AZ84" s="450"/>
      <c r="BA84" s="450"/>
      <c r="BB84" s="3"/>
      <c r="BC84" s="3"/>
      <c r="BD84" s="3"/>
      <c r="BE84" s="3"/>
      <c r="BF84" s="3"/>
      <c r="BG84" s="3"/>
      <c r="BH84" s="3"/>
      <c r="BI84" s="3"/>
      <c r="BJ84" s="3"/>
      <c r="BK84" s="3"/>
      <c r="BL84" s="3"/>
      <c r="BM84" s="3"/>
      <c r="BN84" s="3"/>
    </row>
    <row r="85" ht="13.2" customHeight="1">
      <c r="A85" s="2"/>
      <c r="B85" s="2"/>
      <c r="C85" s="2"/>
      <c r="D85" s="2"/>
      <c r="E85" s="2"/>
      <c r="F85" s="2"/>
      <c r="G85" s="3"/>
      <c r="H85" s="3"/>
      <c r="I85" s="3"/>
      <c r="J85" s="3"/>
      <c r="K85" s="3"/>
      <c r="L85" s="3"/>
      <c r="M85" s="3"/>
      <c r="N85" s="3"/>
      <c r="O85" s="3"/>
      <c r="P85" s="3"/>
      <c r="Q85" s="3"/>
      <c r="R85" s="3"/>
      <c r="S85" s="3"/>
      <c r="T85" s="3"/>
      <c r="U85" s="2"/>
      <c r="V85" s="2"/>
      <c r="W85" s="2"/>
      <c r="X85" s="2"/>
      <c r="Y85" s="2"/>
      <c r="Z85" s="2"/>
      <c r="AA85" s="2"/>
      <c r="AB85" s="2"/>
      <c r="AC85" s="2"/>
      <c r="AD85" s="2"/>
      <c r="AE85" s="2"/>
      <c r="AF85" s="2"/>
      <c r="AG85" s="2"/>
      <c r="AH85" s="450"/>
      <c r="AI85" s="450"/>
      <c r="AJ85" s="450"/>
      <c r="AK85" s="450"/>
      <c r="AL85" s="450"/>
      <c r="AM85" s="450"/>
      <c r="AN85" s="450"/>
      <c r="AO85" s="450"/>
      <c r="AP85" s="450"/>
      <c r="AQ85" s="450"/>
      <c r="AR85" s="450"/>
      <c r="AS85" s="450"/>
      <c r="AT85" s="450"/>
      <c r="AU85" s="450"/>
      <c r="AV85" s="450"/>
      <c r="AW85" s="450"/>
      <c r="AX85" s="450"/>
      <c r="AY85" s="450"/>
      <c r="AZ85" s="450"/>
      <c r="BA85" s="450"/>
      <c r="BB85" s="3"/>
      <c r="BC85" s="3"/>
      <c r="BD85" s="3"/>
      <c r="BE85" s="3"/>
      <c r="BF85" s="3"/>
      <c r="BG85" s="3"/>
      <c r="BH85" s="3"/>
      <c r="BI85" s="3"/>
      <c r="BJ85" s="3"/>
      <c r="BK85" s="3"/>
      <c r="BL85" s="3"/>
      <c r="BM85" s="3"/>
      <c r="BN85" s="3"/>
    </row>
    <row r="86" ht="13.2" customHeight="1">
      <c r="A86" s="2"/>
      <c r="B86" s="2"/>
      <c r="C86" s="2"/>
      <c r="D86" s="2"/>
      <c r="E86" s="2"/>
      <c r="F86" s="2"/>
      <c r="G86" s="3"/>
      <c r="H86" s="3"/>
      <c r="I86" s="3"/>
      <c r="J86" s="3"/>
      <c r="K86" s="3"/>
      <c r="L86" s="3"/>
      <c r="M86" s="3"/>
      <c r="N86" s="3"/>
      <c r="O86" s="3"/>
      <c r="P86" s="3"/>
      <c r="Q86" s="3"/>
      <c r="R86" s="3"/>
      <c r="S86" s="3"/>
      <c r="T86" s="3"/>
      <c r="U86" s="2"/>
      <c r="V86" s="2"/>
      <c r="W86" s="2"/>
      <c r="X86" s="2"/>
      <c r="Y86" s="2"/>
      <c r="Z86" s="2"/>
      <c r="AA86" s="2"/>
      <c r="AB86" s="2"/>
      <c r="AC86" s="2"/>
      <c r="AD86" s="2"/>
      <c r="AE86" s="2"/>
      <c r="AF86" s="2"/>
      <c r="AG86" s="2"/>
      <c r="AH86" s="450"/>
      <c r="AI86" s="450"/>
      <c r="AJ86" s="450"/>
      <c r="AK86" s="450"/>
      <c r="AL86" s="450"/>
      <c r="AM86" s="450"/>
      <c r="AN86" s="450"/>
      <c r="AO86" s="450"/>
      <c r="AP86" s="450"/>
      <c r="AQ86" s="450"/>
      <c r="AR86" s="450"/>
      <c r="AS86" s="450"/>
      <c r="AT86" s="450"/>
      <c r="AU86" s="450"/>
      <c r="AV86" s="450"/>
      <c r="AW86" s="450"/>
      <c r="AX86" s="450"/>
      <c r="AY86" s="450"/>
      <c r="AZ86" s="450"/>
      <c r="BA86" s="450"/>
      <c r="BB86" s="3"/>
      <c r="BC86" s="3"/>
      <c r="BD86" s="3"/>
      <c r="BE86" s="3"/>
      <c r="BF86" s="3"/>
      <c r="BG86" s="3"/>
      <c r="BH86" s="3"/>
      <c r="BI86" s="3"/>
      <c r="BJ86" s="3"/>
      <c r="BK86" s="3"/>
      <c r="BL86" s="3"/>
      <c r="BM86" s="3"/>
      <c r="BN86" s="3"/>
    </row>
    <row r="87" ht="13.2" customHeight="1">
      <c r="A87" s="2"/>
      <c r="B87" s="2"/>
      <c r="C87" s="2"/>
      <c r="D87" s="2"/>
      <c r="E87" s="2"/>
      <c r="F87" s="2"/>
      <c r="G87" s="3"/>
      <c r="H87" s="3"/>
      <c r="I87" s="3"/>
      <c r="J87" s="3"/>
      <c r="K87" s="3"/>
      <c r="L87" s="3"/>
      <c r="M87" s="3"/>
      <c r="N87" s="3"/>
      <c r="O87" s="3"/>
      <c r="P87" s="3"/>
      <c r="Q87" s="3"/>
      <c r="R87" s="3"/>
      <c r="S87" s="3"/>
      <c r="T87" s="3"/>
      <c r="U87" s="2"/>
      <c r="V87" s="2"/>
      <c r="W87" s="2"/>
      <c r="X87" s="2"/>
      <c r="Y87" s="2"/>
      <c r="Z87" s="2"/>
      <c r="AA87" s="2"/>
      <c r="AB87" s="2"/>
      <c r="AC87" s="2"/>
      <c r="AD87" s="2"/>
      <c r="AE87" s="2"/>
      <c r="AF87" s="2"/>
      <c r="AG87" s="2"/>
      <c r="AH87" s="450"/>
      <c r="AI87" s="450"/>
      <c r="AJ87" s="450"/>
      <c r="AK87" s="450"/>
      <c r="AL87" s="450"/>
      <c r="AM87" s="450"/>
      <c r="AN87" s="450"/>
      <c r="AO87" s="450"/>
      <c r="AP87" s="450"/>
      <c r="AQ87" s="450"/>
      <c r="AR87" s="450"/>
      <c r="AS87" s="450"/>
      <c r="AT87" s="450"/>
      <c r="AU87" s="450"/>
      <c r="AV87" s="450"/>
      <c r="AW87" s="450"/>
      <c r="AX87" s="450"/>
      <c r="AY87" s="450"/>
      <c r="AZ87" s="450"/>
      <c r="BA87" s="450"/>
      <c r="BB87" s="3"/>
      <c r="BC87" s="3"/>
      <c r="BD87" s="3"/>
      <c r="BE87" s="3"/>
      <c r="BF87" s="3"/>
      <c r="BG87" s="3"/>
      <c r="BH87" s="3"/>
      <c r="BI87" s="3"/>
      <c r="BJ87" s="3"/>
      <c r="BK87" s="3"/>
      <c r="BL87" s="3"/>
      <c r="BM87" s="3"/>
      <c r="BN87" s="3"/>
    </row>
    <row r="88" ht="13.2" customHeight="1">
      <c r="A88" s="2"/>
      <c r="B88" s="2"/>
      <c r="C88" s="2"/>
      <c r="D88" s="2"/>
      <c r="E88" s="2"/>
      <c r="F88" s="2"/>
      <c r="G88" s="3"/>
      <c r="H88" s="3"/>
      <c r="I88" s="3"/>
      <c r="J88" s="3"/>
      <c r="K88" s="3"/>
      <c r="L88" s="3"/>
      <c r="M88" s="3"/>
      <c r="N88" s="3"/>
      <c r="O88" s="3"/>
      <c r="P88" s="3"/>
      <c r="Q88" s="3"/>
      <c r="R88" s="3"/>
      <c r="S88" s="3"/>
      <c r="T88" s="3"/>
      <c r="U88" s="2"/>
      <c r="V88" s="2"/>
      <c r="W88" s="2"/>
      <c r="X88" s="2"/>
      <c r="Y88" s="2"/>
      <c r="Z88" s="2"/>
      <c r="AA88" s="2"/>
      <c r="AB88" s="2"/>
      <c r="AC88" s="2"/>
      <c r="AD88" s="2"/>
      <c r="AE88" s="2"/>
      <c r="AF88" s="2"/>
      <c r="AG88" s="2"/>
      <c r="AH88" s="450"/>
      <c r="AI88" s="450"/>
      <c r="AJ88" s="450"/>
      <c r="AK88" s="450"/>
      <c r="AL88" s="450"/>
      <c r="AM88" s="450"/>
      <c r="AN88" s="450"/>
      <c r="AO88" s="450"/>
      <c r="AP88" s="450"/>
      <c r="AQ88" s="450"/>
      <c r="AR88" s="450"/>
      <c r="AS88" s="450"/>
      <c r="AT88" s="450"/>
      <c r="AU88" s="450"/>
      <c r="AV88" s="450"/>
      <c r="AW88" s="450"/>
      <c r="AX88" s="450"/>
      <c r="AY88" s="450"/>
      <c r="AZ88" s="450"/>
      <c r="BA88" s="450"/>
      <c r="BB88" s="3"/>
      <c r="BC88" s="3"/>
      <c r="BD88" s="3"/>
      <c r="BE88" s="3"/>
      <c r="BF88" s="3"/>
      <c r="BG88" s="3"/>
      <c r="BH88" s="3"/>
      <c r="BI88" s="3"/>
      <c r="BJ88" s="3"/>
      <c r="BK88" s="3"/>
      <c r="BL88" s="3"/>
      <c r="BM88" s="3"/>
      <c r="BN88" s="3"/>
    </row>
    <row r="89" ht="13.2" customHeight="1">
      <c r="A89" s="2"/>
      <c r="B89" s="2"/>
      <c r="C89" s="2"/>
      <c r="D89" s="2"/>
      <c r="E89" s="2"/>
      <c r="F89" s="2"/>
      <c r="G89" s="3"/>
      <c r="H89" s="3"/>
      <c r="I89" s="3"/>
      <c r="J89" s="3"/>
      <c r="K89" s="3"/>
      <c r="L89" s="3"/>
      <c r="M89" s="3"/>
      <c r="N89" s="3"/>
      <c r="O89" s="3"/>
      <c r="P89" s="3"/>
      <c r="Q89" s="3"/>
      <c r="R89" s="3"/>
      <c r="S89" s="3"/>
      <c r="T89" s="3"/>
      <c r="U89" s="2"/>
      <c r="V89" s="2"/>
      <c r="W89" s="2"/>
      <c r="X89" s="2"/>
      <c r="Y89" s="2"/>
      <c r="Z89" s="2"/>
      <c r="AA89" s="2"/>
      <c r="AB89" s="2"/>
      <c r="AC89" s="2"/>
      <c r="AD89" s="2"/>
      <c r="AE89" s="2"/>
      <c r="AF89" s="2"/>
      <c r="AG89" s="2"/>
      <c r="AH89" s="450"/>
      <c r="AI89" s="450"/>
      <c r="AJ89" s="450"/>
      <c r="AK89" s="450"/>
      <c r="AL89" s="450"/>
      <c r="AM89" s="450"/>
      <c r="AN89" s="450"/>
      <c r="AO89" s="450"/>
      <c r="AP89" s="450"/>
      <c r="AQ89" s="450"/>
      <c r="AR89" s="450"/>
      <c r="AS89" s="450"/>
      <c r="AT89" s="450"/>
      <c r="AU89" s="450"/>
      <c r="AV89" s="450"/>
      <c r="AW89" s="450"/>
      <c r="AX89" s="450"/>
      <c r="AY89" s="450"/>
      <c r="AZ89" s="450"/>
      <c r="BA89" s="450"/>
      <c r="BB89" s="3"/>
      <c r="BC89" s="3"/>
      <c r="BD89" s="3"/>
      <c r="BE89" s="3"/>
      <c r="BF89" s="3"/>
      <c r="BG89" s="3"/>
      <c r="BH89" s="3"/>
      <c r="BI89" s="3"/>
      <c r="BJ89" s="3"/>
      <c r="BK89" s="3"/>
      <c r="BL89" s="3"/>
      <c r="BM89" s="3"/>
      <c r="BN89" s="3"/>
    </row>
    <row r="90" ht="13.2" customHeight="1">
      <c r="A90" s="2"/>
      <c r="B90" s="2"/>
      <c r="C90" s="2"/>
      <c r="D90" s="2"/>
      <c r="E90" s="2"/>
      <c r="F90" s="2"/>
      <c r="G90" s="3"/>
      <c r="H90" s="3"/>
      <c r="I90" s="3"/>
      <c r="J90" s="3"/>
      <c r="K90" s="3"/>
      <c r="L90" s="3"/>
      <c r="M90" s="3"/>
      <c r="N90" s="3"/>
      <c r="O90" s="3"/>
      <c r="P90" s="3"/>
      <c r="Q90" s="3"/>
      <c r="R90" s="3"/>
      <c r="S90" s="3"/>
      <c r="T90" s="3"/>
      <c r="U90" s="2"/>
      <c r="V90" s="2"/>
      <c r="W90" s="2"/>
      <c r="X90" s="2"/>
      <c r="Y90" s="2"/>
      <c r="Z90" s="2"/>
      <c r="AA90" s="2"/>
      <c r="AB90" s="2"/>
      <c r="AC90" s="2"/>
      <c r="AD90" s="2"/>
      <c r="AE90" s="2"/>
      <c r="AF90" s="2"/>
      <c r="AG90" s="2"/>
      <c r="AH90" s="450"/>
      <c r="AI90" s="450"/>
      <c r="AJ90" s="450"/>
      <c r="AK90" s="450"/>
      <c r="AL90" s="450"/>
      <c r="AM90" s="450"/>
      <c r="AN90" s="450"/>
      <c r="AO90" s="450"/>
      <c r="AP90" s="450"/>
      <c r="AQ90" s="450"/>
      <c r="AR90" s="450"/>
      <c r="AS90" s="450"/>
      <c r="AT90" s="450"/>
      <c r="AU90" s="450"/>
      <c r="AV90" s="450"/>
      <c r="AW90" s="450"/>
      <c r="AX90" s="450"/>
      <c r="AY90" s="450"/>
      <c r="AZ90" s="450"/>
      <c r="BA90" s="450"/>
      <c r="BB90" s="3"/>
      <c r="BC90" s="3"/>
      <c r="BD90" s="3"/>
      <c r="BE90" s="3"/>
      <c r="BF90" s="3"/>
      <c r="BG90" s="3"/>
      <c r="BH90" s="3"/>
      <c r="BI90" s="3"/>
      <c r="BJ90" s="3"/>
      <c r="BK90" s="3"/>
      <c r="BL90" s="3"/>
      <c r="BM90" s="3"/>
      <c r="BN90" s="3"/>
    </row>
    <row r="91" ht="13.2" customHeight="1">
      <c r="A91" s="2"/>
      <c r="B91" s="2"/>
      <c r="C91" s="2"/>
      <c r="D91" s="2"/>
      <c r="E91" s="2"/>
      <c r="F91" s="2"/>
      <c r="G91" s="3"/>
      <c r="H91" s="3"/>
      <c r="I91" s="3"/>
      <c r="J91" s="3"/>
      <c r="K91" s="3"/>
      <c r="L91" s="3"/>
      <c r="M91" s="3"/>
      <c r="N91" s="3"/>
      <c r="O91" s="3"/>
      <c r="P91" s="3"/>
      <c r="Q91" s="3"/>
      <c r="R91" s="3"/>
      <c r="S91" s="3"/>
      <c r="T91" s="3"/>
      <c r="U91" s="2"/>
      <c r="V91" s="2"/>
      <c r="W91" s="2"/>
      <c r="X91" s="2"/>
      <c r="Y91" s="2"/>
      <c r="Z91" s="2"/>
      <c r="AA91" s="2"/>
      <c r="AB91" s="2"/>
      <c r="AC91" s="2"/>
      <c r="AD91" s="2"/>
      <c r="AE91" s="2"/>
      <c r="AF91" s="2"/>
      <c r="AG91" s="2"/>
      <c r="AH91" s="450"/>
      <c r="AI91" s="450"/>
      <c r="AJ91" s="450"/>
      <c r="AK91" s="450"/>
      <c r="AL91" s="450"/>
      <c r="AM91" s="450"/>
      <c r="AN91" s="450"/>
      <c r="AO91" s="450"/>
      <c r="AP91" s="450"/>
      <c r="AQ91" s="450"/>
      <c r="AR91" s="450"/>
      <c r="AS91" s="450"/>
      <c r="AT91" s="450"/>
      <c r="AU91" s="450"/>
      <c r="AV91" s="450"/>
      <c r="AW91" s="450"/>
      <c r="AX91" s="450"/>
      <c r="AY91" s="450"/>
      <c r="AZ91" s="450"/>
      <c r="BA91" s="450"/>
      <c r="BB91" s="3"/>
      <c r="BC91" s="3"/>
      <c r="BD91" s="3"/>
      <c r="BE91" s="3"/>
      <c r="BF91" s="3"/>
      <c r="BG91" s="3"/>
      <c r="BH91" s="3"/>
      <c r="BI91" s="3"/>
      <c r="BJ91" s="3"/>
      <c r="BK91" s="3"/>
      <c r="BL91" s="3"/>
      <c r="BM91" s="3"/>
      <c r="BN91" s="3"/>
    </row>
    <row r="92" ht="13.2" customHeight="1">
      <c r="A92" s="2"/>
      <c r="B92" s="2"/>
      <c r="C92" s="2"/>
      <c r="D92" s="2"/>
      <c r="E92" s="2"/>
      <c r="F92" s="2"/>
      <c r="G92" s="3"/>
      <c r="H92" s="3"/>
      <c r="I92" s="3"/>
      <c r="J92" s="3"/>
      <c r="K92" s="3"/>
      <c r="L92" s="3"/>
      <c r="M92" s="3"/>
      <c r="N92" s="3"/>
      <c r="O92" s="3"/>
      <c r="P92" s="3"/>
      <c r="Q92" s="3"/>
      <c r="R92" s="3"/>
      <c r="S92" s="3"/>
      <c r="T92" s="3"/>
      <c r="U92" s="2"/>
      <c r="V92" s="2"/>
      <c r="W92" s="2"/>
      <c r="X92" s="2"/>
      <c r="Y92" s="2"/>
      <c r="Z92" s="2"/>
      <c r="AA92" s="2"/>
      <c r="AB92" s="2"/>
      <c r="AC92" s="2"/>
      <c r="AD92" s="2"/>
      <c r="AE92" s="2"/>
      <c r="AF92" s="2"/>
      <c r="AG92" s="2"/>
      <c r="AH92" s="450"/>
      <c r="AI92" s="450"/>
      <c r="AJ92" s="450"/>
      <c r="AK92" s="450"/>
      <c r="AL92" s="450"/>
      <c r="AM92" s="450"/>
      <c r="AN92" s="450"/>
      <c r="AO92" s="450"/>
      <c r="AP92" s="450"/>
      <c r="AQ92" s="450"/>
      <c r="AR92" s="450"/>
      <c r="AS92" s="450"/>
      <c r="AT92" s="450"/>
      <c r="AU92" s="450"/>
      <c r="AV92" s="450"/>
      <c r="AW92" s="450"/>
      <c r="AX92" s="450"/>
      <c r="AY92" s="450"/>
      <c r="AZ92" s="450"/>
      <c r="BA92" s="450"/>
      <c r="BB92" s="3"/>
      <c r="BC92" s="3"/>
      <c r="BD92" s="3"/>
      <c r="BE92" s="3"/>
      <c r="BF92" s="3"/>
      <c r="BG92" s="3"/>
      <c r="BH92" s="3"/>
      <c r="BI92" s="3"/>
      <c r="BJ92" s="3"/>
      <c r="BK92" s="3"/>
      <c r="BL92" s="3"/>
      <c r="BM92" s="3"/>
      <c r="BN92" s="3"/>
    </row>
    <row r="93" ht="13.2" customHeight="1">
      <c r="A93" s="2"/>
      <c r="B93" s="2"/>
      <c r="C93" s="2"/>
      <c r="D93" s="2"/>
      <c r="E93" s="2"/>
      <c r="F93" s="2"/>
      <c r="G93" s="3"/>
      <c r="H93" s="3"/>
      <c r="I93" s="3"/>
      <c r="J93" s="3"/>
      <c r="K93" s="3"/>
      <c r="L93" s="3"/>
      <c r="M93" s="3"/>
      <c r="N93" s="3"/>
      <c r="O93" s="3"/>
      <c r="P93" s="3"/>
      <c r="Q93" s="3"/>
      <c r="R93" s="3"/>
      <c r="S93" s="3"/>
      <c r="T93" s="3"/>
      <c r="U93" s="2"/>
      <c r="V93" s="2"/>
      <c r="W93" s="2"/>
      <c r="X93" s="2"/>
      <c r="Y93" s="2"/>
      <c r="Z93" s="2"/>
      <c r="AA93" s="2"/>
      <c r="AB93" s="2"/>
      <c r="AC93" s="2"/>
      <c r="AD93" s="2"/>
      <c r="AE93" s="2"/>
      <c r="AF93" s="2"/>
      <c r="AG93" s="2"/>
      <c r="AH93" s="450"/>
      <c r="AI93" s="450"/>
      <c r="AJ93" s="450"/>
      <c r="AK93" s="450"/>
      <c r="AL93" s="450"/>
      <c r="AM93" s="450"/>
      <c r="AN93" s="450"/>
      <c r="AO93" s="450"/>
      <c r="AP93" s="450"/>
      <c r="AQ93" s="450"/>
      <c r="AR93" s="450"/>
      <c r="AS93" s="450"/>
      <c r="AT93" s="450"/>
      <c r="AU93" s="450"/>
      <c r="AV93" s="450"/>
      <c r="AW93" s="450"/>
      <c r="AX93" s="450"/>
      <c r="AY93" s="450"/>
      <c r="AZ93" s="450"/>
      <c r="BA93" s="450"/>
      <c r="BB93" s="3"/>
      <c r="BC93" s="3"/>
      <c r="BD93" s="3"/>
      <c r="BE93" s="3"/>
      <c r="BF93" s="3"/>
      <c r="BG93" s="3"/>
      <c r="BH93" s="3"/>
      <c r="BI93" s="3"/>
      <c r="BJ93" s="3"/>
      <c r="BK93" s="3"/>
      <c r="BL93" s="3"/>
      <c r="BM93" s="3"/>
      <c r="BN93" s="3"/>
    </row>
    <row r="94" ht="13.2" customHeight="1">
      <c r="A94" s="2"/>
      <c r="B94" s="2"/>
      <c r="C94" s="2"/>
      <c r="D94" s="2"/>
      <c r="E94" s="2"/>
      <c r="F94" s="2"/>
      <c r="G94" s="3"/>
      <c r="H94" s="3"/>
      <c r="I94" s="3"/>
      <c r="J94" s="3"/>
      <c r="K94" s="3"/>
      <c r="L94" s="3"/>
      <c r="M94" s="3"/>
      <c r="N94" s="3"/>
      <c r="O94" s="3"/>
      <c r="P94" s="3"/>
      <c r="Q94" s="3"/>
      <c r="R94" s="3"/>
      <c r="S94" s="3"/>
      <c r="T94" s="3"/>
      <c r="U94" s="2"/>
      <c r="V94" s="2"/>
      <c r="W94" s="2"/>
      <c r="X94" s="2"/>
      <c r="Y94" s="2"/>
      <c r="Z94" s="2"/>
      <c r="AA94" s="2"/>
      <c r="AB94" s="2"/>
      <c r="AC94" s="2"/>
      <c r="AD94" s="2"/>
      <c r="AE94" s="2"/>
      <c r="AF94" s="2"/>
      <c r="AG94" s="2"/>
      <c r="AH94" s="450"/>
      <c r="AI94" s="450"/>
      <c r="AJ94" s="450"/>
      <c r="AK94" s="450"/>
      <c r="AL94" s="450"/>
      <c r="AM94" s="450"/>
      <c r="AN94" s="450"/>
      <c r="AO94" s="450"/>
      <c r="AP94" s="450"/>
      <c r="AQ94" s="450"/>
      <c r="AR94" s="450"/>
      <c r="AS94" s="450"/>
      <c r="AT94" s="450"/>
      <c r="AU94" s="450"/>
      <c r="AV94" s="450"/>
      <c r="AW94" s="450"/>
      <c r="AX94" s="450"/>
      <c r="AY94" s="450"/>
      <c r="AZ94" s="450"/>
      <c r="BA94" s="450"/>
      <c r="BB94" s="3"/>
      <c r="BC94" s="3"/>
      <c r="BD94" s="3"/>
      <c r="BE94" s="3"/>
      <c r="BF94" s="3"/>
      <c r="BG94" s="3"/>
      <c r="BH94" s="3"/>
      <c r="BI94" s="3"/>
      <c r="BJ94" s="3"/>
      <c r="BK94" s="3"/>
      <c r="BL94" s="3"/>
      <c r="BM94" s="3"/>
      <c r="BN94" s="3"/>
    </row>
    <row r="95" ht="13.2" customHeight="1">
      <c r="A95" s="2"/>
      <c r="B95" s="2"/>
      <c r="C95" s="2"/>
      <c r="D95" s="2"/>
      <c r="E95" s="2"/>
      <c r="F95" s="2"/>
      <c r="G95" s="3"/>
      <c r="H95" s="3"/>
      <c r="I95" s="3"/>
      <c r="J95" s="3"/>
      <c r="K95" s="3"/>
      <c r="L95" s="3"/>
      <c r="M95" s="3"/>
      <c r="N95" s="3"/>
      <c r="O95" s="3"/>
      <c r="P95" s="3"/>
      <c r="Q95" s="3"/>
      <c r="R95" s="3"/>
      <c r="S95" s="3"/>
      <c r="T95" s="3"/>
      <c r="U95" s="2"/>
      <c r="V95" s="2"/>
      <c r="W95" s="2"/>
      <c r="X95" s="2"/>
      <c r="Y95" s="2"/>
      <c r="Z95" s="2"/>
      <c r="AA95" s="2"/>
      <c r="AB95" s="2"/>
      <c r="AC95" s="2"/>
      <c r="AD95" s="2"/>
      <c r="AE95" s="2"/>
      <c r="AF95" s="2"/>
      <c r="AG95" s="2"/>
      <c r="AH95" s="450"/>
      <c r="AI95" s="450"/>
      <c r="AJ95" s="450"/>
      <c r="AK95" s="450"/>
      <c r="AL95" s="450"/>
      <c r="AM95" s="450"/>
      <c r="AN95" s="450"/>
      <c r="AO95" s="450"/>
      <c r="AP95" s="450"/>
      <c r="AQ95" s="450"/>
      <c r="AR95" s="450"/>
      <c r="AS95" s="450"/>
      <c r="AT95" s="450"/>
      <c r="AU95" s="450"/>
      <c r="AV95" s="450"/>
      <c r="AW95" s="450"/>
      <c r="AX95" s="450"/>
      <c r="AY95" s="450"/>
      <c r="AZ95" s="450"/>
      <c r="BA95" s="450"/>
      <c r="BB95" s="3"/>
      <c r="BC95" s="3"/>
      <c r="BD95" s="3"/>
      <c r="BE95" s="3"/>
      <c r="BF95" s="3"/>
      <c r="BG95" s="3"/>
      <c r="BH95" s="3"/>
      <c r="BI95" s="3"/>
      <c r="BJ95" s="3"/>
      <c r="BK95" s="3"/>
      <c r="BL95" s="3"/>
      <c r="BM95" s="3"/>
      <c r="BN95" s="3"/>
    </row>
    <row r="96" ht="13.2" customHeight="1">
      <c r="A96" s="2"/>
      <c r="B96" s="2"/>
      <c r="C96" s="2"/>
      <c r="D96" s="2"/>
      <c r="E96" s="2"/>
      <c r="F96" s="2"/>
      <c r="G96" s="3"/>
      <c r="H96" s="3"/>
      <c r="I96" s="3"/>
      <c r="J96" s="3"/>
      <c r="K96" s="3"/>
      <c r="L96" s="3"/>
      <c r="M96" s="3"/>
      <c r="N96" s="3"/>
      <c r="O96" s="3"/>
      <c r="P96" s="3"/>
      <c r="Q96" s="3"/>
      <c r="R96" s="3"/>
      <c r="S96" s="3"/>
      <c r="T96" s="3"/>
      <c r="U96" s="2"/>
      <c r="V96" s="2"/>
      <c r="W96" s="2"/>
      <c r="X96" s="2"/>
      <c r="Y96" s="2"/>
      <c r="Z96" s="2"/>
      <c r="AA96" s="2"/>
      <c r="AB96" s="2"/>
      <c r="AC96" s="2"/>
      <c r="AD96" s="2"/>
      <c r="AE96" s="2"/>
      <c r="AF96" s="2"/>
      <c r="AG96" s="2"/>
      <c r="AH96" s="450"/>
      <c r="AI96" s="450"/>
      <c r="AJ96" s="450"/>
      <c r="AK96" s="450"/>
      <c r="AL96" s="450"/>
      <c r="AM96" s="450"/>
      <c r="AN96" s="450"/>
      <c r="AO96" s="450"/>
      <c r="AP96" s="450"/>
      <c r="AQ96" s="450"/>
      <c r="AR96" s="450"/>
      <c r="AS96" s="450"/>
      <c r="AT96" s="450"/>
      <c r="AU96" s="450"/>
      <c r="AV96" s="450"/>
      <c r="AW96" s="450"/>
      <c r="AX96" s="450"/>
      <c r="AY96" s="450"/>
      <c r="AZ96" s="450"/>
      <c r="BA96" s="450"/>
      <c r="BB96" s="3"/>
      <c r="BC96" s="3"/>
      <c r="BD96" s="3"/>
      <c r="BE96" s="3"/>
      <c r="BF96" s="3"/>
      <c r="BG96" s="3"/>
      <c r="BH96" s="3"/>
      <c r="BI96" s="3"/>
      <c r="BJ96" s="3"/>
      <c r="BK96" s="3"/>
      <c r="BL96" s="3"/>
      <c r="BM96" s="3"/>
      <c r="BN96" s="3"/>
    </row>
    <row r="97" ht="13.2" customHeight="1">
      <c r="A97" s="2"/>
      <c r="B97" s="2"/>
      <c r="C97" s="2"/>
      <c r="D97" s="2"/>
      <c r="E97" s="2"/>
      <c r="F97" s="2"/>
      <c r="G97" s="3"/>
      <c r="H97" s="3"/>
      <c r="I97" s="3"/>
      <c r="J97" s="3"/>
      <c r="K97" s="3"/>
      <c r="L97" s="3"/>
      <c r="M97" s="3"/>
      <c r="N97" s="3"/>
      <c r="O97" s="3"/>
      <c r="P97" s="3"/>
      <c r="Q97" s="3"/>
      <c r="R97" s="3"/>
      <c r="S97" s="3"/>
      <c r="T97" s="3"/>
      <c r="U97" s="2"/>
      <c r="V97" s="2"/>
      <c r="W97" s="2"/>
      <c r="X97" s="2"/>
      <c r="Y97" s="2"/>
      <c r="Z97" s="2"/>
      <c r="AA97" s="2"/>
      <c r="AB97" s="2"/>
      <c r="AC97" s="2"/>
      <c r="AD97" s="2"/>
      <c r="AE97" s="2"/>
      <c r="AF97" s="2"/>
      <c r="AG97" s="2"/>
      <c r="AH97" s="450"/>
      <c r="AI97" s="450"/>
      <c r="AJ97" s="450"/>
      <c r="AK97" s="450"/>
      <c r="AL97" s="450"/>
      <c r="AM97" s="450"/>
      <c r="AN97" s="450"/>
      <c r="AO97" s="450"/>
      <c r="AP97" s="450"/>
      <c r="AQ97" s="450"/>
      <c r="AR97" s="450"/>
      <c r="AS97" s="450"/>
      <c r="AT97" s="450"/>
      <c r="AU97" s="450"/>
      <c r="AV97" s="450"/>
      <c r="AW97" s="450"/>
      <c r="AX97" s="450"/>
      <c r="AY97" s="450"/>
      <c r="AZ97" s="450"/>
      <c r="BA97" s="450"/>
      <c r="BB97" s="3"/>
      <c r="BC97" s="3"/>
      <c r="BD97" s="3"/>
      <c r="BE97" s="3"/>
      <c r="BF97" s="3"/>
      <c r="BG97" s="3"/>
      <c r="BH97" s="3"/>
      <c r="BI97" s="3"/>
      <c r="BJ97" s="3"/>
      <c r="BK97" s="3"/>
      <c r="BL97" s="3"/>
      <c r="BM97" s="3"/>
      <c r="BN97" s="3"/>
    </row>
    <row r="98" ht="13.2" customHeight="1">
      <c r="A98" s="2"/>
      <c r="B98" s="2"/>
      <c r="C98" s="2"/>
      <c r="D98" s="2"/>
      <c r="E98" s="2"/>
      <c r="F98" s="2"/>
      <c r="G98" s="3"/>
      <c r="H98" s="3"/>
      <c r="I98" s="3"/>
      <c r="J98" s="3"/>
      <c r="K98" s="3"/>
      <c r="L98" s="3"/>
      <c r="M98" s="3"/>
      <c r="N98" s="3"/>
      <c r="O98" s="3"/>
      <c r="P98" s="3"/>
      <c r="Q98" s="3"/>
      <c r="R98" s="3"/>
      <c r="S98" s="3"/>
      <c r="T98" s="3"/>
      <c r="U98" s="2"/>
      <c r="V98" s="2"/>
      <c r="W98" s="2"/>
      <c r="X98" s="2"/>
      <c r="Y98" s="2"/>
      <c r="Z98" s="2"/>
      <c r="AA98" s="2"/>
      <c r="AB98" s="2"/>
      <c r="AC98" s="2"/>
      <c r="AD98" s="2"/>
      <c r="AE98" s="2"/>
      <c r="AF98" s="2"/>
      <c r="AG98" s="2"/>
      <c r="AH98" s="450"/>
      <c r="AI98" s="450"/>
      <c r="AJ98" s="450"/>
      <c r="AK98" s="450"/>
      <c r="AL98" s="450"/>
      <c r="AM98" s="450"/>
      <c r="AN98" s="450"/>
      <c r="AO98" s="450"/>
      <c r="AP98" s="450"/>
      <c r="AQ98" s="450"/>
      <c r="AR98" s="450"/>
      <c r="AS98" s="450"/>
      <c r="AT98" s="450"/>
      <c r="AU98" s="450"/>
      <c r="AV98" s="450"/>
      <c r="AW98" s="450"/>
      <c r="AX98" s="450"/>
      <c r="AY98" s="450"/>
      <c r="AZ98" s="450"/>
      <c r="BA98" s="450"/>
      <c r="BB98" s="3"/>
      <c r="BC98" s="3"/>
      <c r="BD98" s="3"/>
      <c r="BE98" s="3"/>
      <c r="BF98" s="3"/>
      <c r="BG98" s="3"/>
      <c r="BH98" s="3"/>
      <c r="BI98" s="3"/>
      <c r="BJ98" s="3"/>
      <c r="BK98" s="3"/>
      <c r="BL98" s="3"/>
      <c r="BM98" s="3"/>
      <c r="BN98" s="3"/>
    </row>
    <row r="99" ht="13.2" customHeight="1">
      <c r="A99" s="2"/>
      <c r="B99" s="2"/>
      <c r="C99" s="2"/>
      <c r="D99" s="2"/>
      <c r="E99" s="2"/>
      <c r="F99" s="2"/>
      <c r="G99" s="3"/>
      <c r="H99" s="3"/>
      <c r="I99" s="3"/>
      <c r="J99" s="3"/>
      <c r="K99" s="3"/>
      <c r="L99" s="3"/>
      <c r="M99" s="3"/>
      <c r="N99" s="3"/>
      <c r="O99" s="3"/>
      <c r="P99" s="3"/>
      <c r="Q99" s="3"/>
      <c r="R99" s="3"/>
      <c r="S99" s="3"/>
      <c r="T99" s="3"/>
      <c r="U99" s="2"/>
      <c r="V99" s="2"/>
      <c r="W99" s="2"/>
      <c r="X99" s="2"/>
      <c r="Y99" s="2"/>
      <c r="Z99" s="2"/>
      <c r="AA99" s="2"/>
      <c r="AB99" s="2"/>
      <c r="AC99" s="2"/>
      <c r="AD99" s="2"/>
      <c r="AE99" s="2"/>
      <c r="AF99" s="2"/>
      <c r="AG99" s="2"/>
      <c r="AH99" s="450"/>
      <c r="AI99" s="450"/>
      <c r="AJ99" s="450"/>
      <c r="AK99" s="450"/>
      <c r="AL99" s="450"/>
      <c r="AM99" s="450"/>
      <c r="AN99" s="450"/>
      <c r="AO99" s="450"/>
      <c r="AP99" s="450"/>
      <c r="AQ99" s="450"/>
      <c r="AR99" s="450"/>
      <c r="AS99" s="450"/>
      <c r="AT99" s="450"/>
      <c r="AU99" s="450"/>
      <c r="AV99" s="450"/>
      <c r="AW99" s="450"/>
      <c r="AX99" s="450"/>
      <c r="AY99" s="450"/>
      <c r="AZ99" s="450"/>
      <c r="BA99" s="450"/>
      <c r="BB99" s="3"/>
      <c r="BC99" s="3"/>
      <c r="BD99" s="3"/>
      <c r="BE99" s="3"/>
      <c r="BF99" s="3"/>
      <c r="BG99" s="3"/>
      <c r="BH99" s="3"/>
      <c r="BI99" s="3"/>
      <c r="BJ99" s="3"/>
      <c r="BK99" s="3"/>
      <c r="BL99" s="3"/>
      <c r="BM99" s="3"/>
      <c r="BN99" s="3"/>
    </row>
    <row r="100" ht="13.2" customHeight="1">
      <c r="A100" s="2"/>
      <c r="B100" s="2"/>
      <c r="C100" s="2"/>
      <c r="D100" s="2"/>
      <c r="E100" s="2"/>
      <c r="F100" s="2"/>
      <c r="G100" s="3"/>
      <c r="H100" s="3"/>
      <c r="I100" s="3"/>
      <c r="J100" s="3"/>
      <c r="K100" s="3"/>
      <c r="L100" s="3"/>
      <c r="M100" s="3"/>
      <c r="N100" s="3"/>
      <c r="O100" s="3"/>
      <c r="P100" s="3"/>
      <c r="Q100" s="3"/>
      <c r="R100" s="3"/>
      <c r="S100" s="3"/>
      <c r="T100" s="3"/>
      <c r="U100" s="2"/>
      <c r="V100" s="2"/>
      <c r="W100" s="2"/>
      <c r="X100" s="2"/>
      <c r="Y100" s="2"/>
      <c r="Z100" s="2"/>
      <c r="AA100" s="2"/>
      <c r="AB100" s="2"/>
      <c r="AC100" s="2"/>
      <c r="AD100" s="2"/>
      <c r="AE100" s="2"/>
      <c r="AF100" s="2"/>
      <c r="AG100" s="2"/>
      <c r="AH100" s="450"/>
      <c r="AI100" s="450"/>
      <c r="AJ100" s="450"/>
      <c r="AK100" s="450"/>
      <c r="AL100" s="450"/>
      <c r="AM100" s="450"/>
      <c r="AN100" s="450"/>
      <c r="AO100" s="450"/>
      <c r="AP100" s="450"/>
      <c r="AQ100" s="450"/>
      <c r="AR100" s="450"/>
      <c r="AS100" s="450"/>
      <c r="AT100" s="450"/>
      <c r="AU100" s="450"/>
      <c r="AV100" s="450"/>
      <c r="AW100" s="450"/>
      <c r="AX100" s="450"/>
      <c r="AY100" s="450"/>
      <c r="AZ100" s="450"/>
      <c r="BA100" s="450"/>
      <c r="BB100" s="3"/>
      <c r="BC100" s="3"/>
      <c r="BD100" s="3"/>
      <c r="BE100" s="3"/>
      <c r="BF100" s="3"/>
      <c r="BG100" s="3"/>
      <c r="BH100" s="3"/>
      <c r="BI100" s="3"/>
      <c r="BJ100" s="3"/>
      <c r="BK100" s="3"/>
      <c r="BL100" s="3"/>
      <c r="BM100" s="3"/>
      <c r="BN100" s="3"/>
    </row>
    <row r="101" ht="13.2" customHeight="1">
      <c r="A101" s="2"/>
      <c r="B101" s="2"/>
      <c r="C101" s="2"/>
      <c r="D101" s="2"/>
      <c r="E101" s="2"/>
      <c r="F101" s="2"/>
      <c r="G101" s="3"/>
      <c r="H101" s="3"/>
      <c r="I101" s="3"/>
      <c r="J101" s="3"/>
      <c r="K101" s="3"/>
      <c r="L101" s="3"/>
      <c r="M101" s="3"/>
      <c r="N101" s="3"/>
      <c r="O101" s="3"/>
      <c r="P101" s="3"/>
      <c r="Q101" s="3"/>
      <c r="R101" s="3"/>
      <c r="S101" s="3"/>
      <c r="T101" s="3"/>
      <c r="U101" s="2"/>
      <c r="V101" s="2"/>
      <c r="W101" s="2"/>
      <c r="X101" s="2"/>
      <c r="Y101" s="2"/>
      <c r="Z101" s="2"/>
      <c r="AA101" s="2"/>
      <c r="AB101" s="2"/>
      <c r="AC101" s="2"/>
      <c r="AD101" s="2"/>
      <c r="AE101" s="2"/>
      <c r="AF101" s="2"/>
      <c r="AG101" s="2"/>
      <c r="AH101" s="450"/>
      <c r="AI101" s="450"/>
      <c r="AJ101" s="450"/>
      <c r="AK101" s="450"/>
      <c r="AL101" s="450"/>
      <c r="AM101" s="450"/>
      <c r="AN101" s="450"/>
      <c r="AO101" s="450"/>
      <c r="AP101" s="450"/>
      <c r="AQ101" s="450"/>
      <c r="AR101" s="450"/>
      <c r="AS101" s="450"/>
      <c r="AT101" s="450"/>
      <c r="AU101" s="450"/>
      <c r="AV101" s="450"/>
      <c r="AW101" s="450"/>
      <c r="AX101" s="450"/>
      <c r="AY101" s="450"/>
      <c r="AZ101" s="450"/>
      <c r="BA101" s="450"/>
      <c r="BB101" s="3"/>
      <c r="BC101" s="3"/>
      <c r="BD101" s="3"/>
      <c r="BE101" s="3"/>
      <c r="BF101" s="3"/>
      <c r="BG101" s="3"/>
      <c r="BH101" s="3"/>
      <c r="BI101" s="3"/>
      <c r="BJ101" s="3"/>
      <c r="BK101" s="3"/>
      <c r="BL101" s="3"/>
      <c r="BM101" s="3"/>
      <c r="BN101" s="3"/>
    </row>
    <row r="102" ht="13.2" customHeight="1">
      <c r="A102" s="2"/>
      <c r="B102" s="2"/>
      <c r="C102" s="2"/>
      <c r="D102" s="2"/>
      <c r="E102" s="2"/>
      <c r="F102" s="2"/>
      <c r="G102" s="3"/>
      <c r="H102" s="3"/>
      <c r="I102" s="3"/>
      <c r="J102" s="3"/>
      <c r="K102" s="3"/>
      <c r="L102" s="3"/>
      <c r="M102" s="3"/>
      <c r="N102" s="3"/>
      <c r="O102" s="3"/>
      <c r="P102" s="3"/>
      <c r="Q102" s="3"/>
      <c r="R102" s="3"/>
      <c r="S102" s="3"/>
      <c r="T102" s="3"/>
      <c r="U102" s="2"/>
      <c r="V102" s="2"/>
      <c r="W102" s="2"/>
      <c r="X102" s="2"/>
      <c r="Y102" s="2"/>
      <c r="Z102" s="2"/>
      <c r="AA102" s="2"/>
      <c r="AB102" s="2"/>
      <c r="AC102" s="2"/>
      <c r="AD102" s="2"/>
      <c r="AE102" s="2"/>
      <c r="AF102" s="2"/>
      <c r="AG102" s="2"/>
      <c r="AH102" s="450"/>
      <c r="AI102" s="450"/>
      <c r="AJ102" s="450"/>
      <c r="AK102" s="450"/>
      <c r="AL102" s="450"/>
      <c r="AM102" s="450"/>
      <c r="AN102" s="450"/>
      <c r="AO102" s="450"/>
      <c r="AP102" s="450"/>
      <c r="AQ102" s="450"/>
      <c r="AR102" s="450"/>
      <c r="AS102" s="450"/>
      <c r="AT102" s="450"/>
      <c r="AU102" s="450"/>
      <c r="AV102" s="450"/>
      <c r="AW102" s="450"/>
      <c r="AX102" s="450"/>
      <c r="AY102" s="450"/>
      <c r="AZ102" s="450"/>
      <c r="BA102" s="450"/>
      <c r="BB102" s="3"/>
      <c r="BC102" s="3"/>
      <c r="BD102" s="3"/>
      <c r="BE102" s="3"/>
      <c r="BF102" s="3"/>
      <c r="BG102" s="3"/>
      <c r="BH102" s="3"/>
      <c r="BI102" s="3"/>
      <c r="BJ102" s="3"/>
      <c r="BK102" s="3"/>
      <c r="BL102" s="3"/>
      <c r="BM102" s="3"/>
      <c r="BN102" s="3"/>
    </row>
    <row r="103" ht="13.2" customHeight="1">
      <c r="A103" s="2"/>
      <c r="B103" s="2"/>
      <c r="C103" s="2"/>
      <c r="D103" s="2"/>
      <c r="E103" s="2"/>
      <c r="F103" s="2"/>
      <c r="G103" s="3"/>
      <c r="H103" s="3"/>
      <c r="I103" s="3"/>
      <c r="J103" s="3"/>
      <c r="K103" s="3"/>
      <c r="L103" s="3"/>
      <c r="M103" s="3"/>
      <c r="N103" s="3"/>
      <c r="O103" s="3"/>
      <c r="P103" s="3"/>
      <c r="Q103" s="3"/>
      <c r="R103" s="3"/>
      <c r="S103" s="3"/>
      <c r="T103" s="3"/>
      <c r="U103" s="2"/>
      <c r="V103" s="2"/>
      <c r="W103" s="2"/>
      <c r="X103" s="2"/>
      <c r="Y103" s="2"/>
      <c r="Z103" s="2"/>
      <c r="AA103" s="2"/>
      <c r="AB103" s="2"/>
      <c r="AC103" s="2"/>
      <c r="AD103" s="2"/>
      <c r="AE103" s="2"/>
      <c r="AF103" s="2"/>
      <c r="AG103" s="2"/>
      <c r="AH103" s="450"/>
      <c r="AI103" s="450"/>
      <c r="AJ103" s="450"/>
      <c r="AK103" s="450"/>
      <c r="AL103" s="450"/>
      <c r="AM103" s="450"/>
      <c r="AN103" s="450"/>
      <c r="AO103" s="450"/>
      <c r="AP103" s="450"/>
      <c r="AQ103" s="450"/>
      <c r="AR103" s="450"/>
      <c r="AS103" s="450"/>
      <c r="AT103" s="450"/>
      <c r="AU103" s="450"/>
      <c r="AV103" s="450"/>
      <c r="AW103" s="450"/>
      <c r="AX103" s="450"/>
      <c r="AY103" s="450"/>
      <c r="AZ103" s="450"/>
      <c r="BA103" s="450"/>
      <c r="BB103" s="3"/>
      <c r="BC103" s="3"/>
      <c r="BD103" s="3"/>
      <c r="BE103" s="3"/>
      <c r="BF103" s="3"/>
      <c r="BG103" s="3"/>
      <c r="BH103" s="3"/>
      <c r="BI103" s="3"/>
      <c r="BJ103" s="3"/>
      <c r="BK103" s="3"/>
      <c r="BL103" s="3"/>
      <c r="BM103" s="3"/>
      <c r="BN103" s="3"/>
    </row>
    <row r="104" ht="13.2" customHeight="1">
      <c r="A104" s="2"/>
      <c r="B104" s="2"/>
      <c r="C104" s="2"/>
      <c r="D104" s="2"/>
      <c r="E104" s="2"/>
      <c r="F104" s="2"/>
      <c r="G104" s="3"/>
      <c r="H104" s="3"/>
      <c r="I104" s="3"/>
      <c r="J104" s="3"/>
      <c r="K104" s="3"/>
      <c r="L104" s="3"/>
      <c r="M104" s="3"/>
      <c r="N104" s="3"/>
      <c r="O104" s="3"/>
      <c r="P104" s="3"/>
      <c r="Q104" s="3"/>
      <c r="R104" s="3"/>
      <c r="S104" s="3"/>
      <c r="T104" s="3"/>
      <c r="U104" s="2"/>
      <c r="V104" s="2"/>
      <c r="W104" s="2"/>
      <c r="X104" s="2"/>
      <c r="Y104" s="2"/>
      <c r="Z104" s="2"/>
      <c r="AA104" s="2"/>
      <c r="AB104" s="2"/>
      <c r="AC104" s="2"/>
      <c r="AD104" s="2"/>
      <c r="AE104" s="2"/>
      <c r="AF104" s="2"/>
      <c r="AG104" s="2"/>
      <c r="AH104" s="450"/>
      <c r="AI104" s="450"/>
      <c r="AJ104" s="450"/>
      <c r="AK104" s="450"/>
      <c r="AL104" s="450"/>
      <c r="AM104" s="450"/>
      <c r="AN104" s="450"/>
      <c r="AO104" s="450"/>
      <c r="AP104" s="450"/>
      <c r="AQ104" s="450"/>
      <c r="AR104" s="450"/>
      <c r="AS104" s="450"/>
      <c r="AT104" s="450"/>
      <c r="AU104" s="450"/>
      <c r="AV104" s="450"/>
      <c r="AW104" s="450"/>
      <c r="AX104" s="450"/>
      <c r="AY104" s="450"/>
      <c r="AZ104" s="450"/>
      <c r="BA104" s="450"/>
      <c r="BB104" s="3"/>
      <c r="BC104" s="3"/>
      <c r="BD104" s="3"/>
      <c r="BE104" s="3"/>
      <c r="BF104" s="3"/>
      <c r="BG104" s="3"/>
      <c r="BH104" s="3"/>
      <c r="BI104" s="3"/>
      <c r="BJ104" s="3"/>
      <c r="BK104" s="3"/>
      <c r="BL104" s="3"/>
      <c r="BM104" s="3"/>
      <c r="BN104" s="3"/>
    </row>
    <row r="105" ht="13.2" customHeight="1">
      <c r="A105" s="2"/>
      <c r="B105" s="2"/>
      <c r="C105" s="2"/>
      <c r="D105" s="2"/>
      <c r="E105" s="2"/>
      <c r="F105" s="2"/>
      <c r="G105" s="3"/>
      <c r="H105" s="3"/>
      <c r="I105" s="3"/>
      <c r="J105" s="3"/>
      <c r="K105" s="3"/>
      <c r="L105" s="3"/>
      <c r="M105" s="3"/>
      <c r="N105" s="3"/>
      <c r="O105" s="3"/>
      <c r="P105" s="3"/>
      <c r="Q105" s="3"/>
      <c r="R105" s="3"/>
      <c r="S105" s="3"/>
      <c r="T105" s="3"/>
      <c r="U105" s="2"/>
      <c r="V105" s="2"/>
      <c r="W105" s="2"/>
      <c r="X105" s="2"/>
      <c r="Y105" s="2"/>
      <c r="Z105" s="2"/>
      <c r="AA105" s="2"/>
      <c r="AB105" s="2"/>
      <c r="AC105" s="2"/>
      <c r="AD105" s="2"/>
      <c r="AE105" s="2"/>
      <c r="AF105" s="2"/>
      <c r="AG105" s="2"/>
      <c r="AH105" s="450"/>
      <c r="AI105" s="450"/>
      <c r="AJ105" s="450"/>
      <c r="AK105" s="450"/>
      <c r="AL105" s="450"/>
      <c r="AM105" s="450"/>
      <c r="AN105" s="450"/>
      <c r="AO105" s="450"/>
      <c r="AP105" s="450"/>
      <c r="AQ105" s="450"/>
      <c r="AR105" s="450"/>
      <c r="AS105" s="450"/>
      <c r="AT105" s="450"/>
      <c r="AU105" s="450"/>
      <c r="AV105" s="450"/>
      <c r="AW105" s="450"/>
      <c r="AX105" s="450"/>
      <c r="AY105" s="450"/>
      <c r="AZ105" s="450"/>
      <c r="BA105" s="450"/>
      <c r="BB105" s="3"/>
      <c r="BC105" s="3"/>
      <c r="BD105" s="3"/>
      <c r="BE105" s="3"/>
      <c r="BF105" s="3"/>
      <c r="BG105" s="3"/>
      <c r="BH105" s="3"/>
      <c r="BI105" s="3"/>
      <c r="BJ105" s="3"/>
      <c r="BK105" s="3"/>
      <c r="BL105" s="3"/>
      <c r="BM105" s="3"/>
      <c r="BN105" s="3"/>
    </row>
    <row r="106" ht="13.2" customHeight="1">
      <c r="A106" s="2"/>
      <c r="B106" s="2"/>
      <c r="C106" s="2"/>
      <c r="D106" s="2"/>
      <c r="E106" s="2"/>
      <c r="F106" s="2"/>
      <c r="G106" s="3"/>
      <c r="H106" s="3"/>
      <c r="I106" s="3"/>
      <c r="J106" s="3"/>
      <c r="K106" s="3"/>
      <c r="L106" s="3"/>
      <c r="M106" s="3"/>
      <c r="N106" s="3"/>
      <c r="O106" s="3"/>
      <c r="P106" s="3"/>
      <c r="Q106" s="3"/>
      <c r="R106" s="3"/>
      <c r="S106" s="3"/>
      <c r="T106" s="3"/>
      <c r="U106" s="2"/>
      <c r="V106" s="2"/>
      <c r="W106" s="2"/>
      <c r="X106" s="2"/>
      <c r="Y106" s="2"/>
      <c r="Z106" s="2"/>
      <c r="AA106" s="2"/>
      <c r="AB106" s="2"/>
      <c r="AC106" s="2"/>
      <c r="AD106" s="2"/>
      <c r="AE106" s="2"/>
      <c r="AF106" s="2"/>
      <c r="AG106" s="2"/>
      <c r="AH106" s="450"/>
      <c r="AI106" s="450"/>
      <c r="AJ106" s="450"/>
      <c r="AK106" s="450"/>
      <c r="AL106" s="450"/>
      <c r="AM106" s="450"/>
      <c r="AN106" s="450"/>
      <c r="AO106" s="450"/>
      <c r="AP106" s="450"/>
      <c r="AQ106" s="450"/>
      <c r="AR106" s="450"/>
      <c r="AS106" s="450"/>
      <c r="AT106" s="450"/>
      <c r="AU106" s="450"/>
      <c r="AV106" s="450"/>
      <c r="AW106" s="450"/>
      <c r="AX106" s="450"/>
      <c r="AY106" s="450"/>
      <c r="AZ106" s="450"/>
      <c r="BA106" s="450"/>
      <c r="BB106" s="3"/>
      <c r="BC106" s="3"/>
      <c r="BD106" s="3"/>
      <c r="BE106" s="3"/>
      <c r="BF106" s="3"/>
      <c r="BG106" s="3"/>
      <c r="BH106" s="3"/>
      <c r="BI106" s="3"/>
      <c r="BJ106" s="3"/>
      <c r="BK106" s="3"/>
      <c r="BL106" s="3"/>
      <c r="BM106" s="3"/>
      <c r="BN106" s="3"/>
    </row>
    <row r="107" ht="13.2" customHeight="1">
      <c r="A107" s="2"/>
      <c r="B107" s="2"/>
      <c r="C107" s="2"/>
      <c r="D107" s="2"/>
      <c r="E107" s="2"/>
      <c r="F107" s="2"/>
      <c r="G107" s="3"/>
      <c r="H107" s="3"/>
      <c r="I107" s="3"/>
      <c r="J107" s="3"/>
      <c r="K107" s="3"/>
      <c r="L107" s="3"/>
      <c r="M107" s="3"/>
      <c r="N107" s="3"/>
      <c r="O107" s="3"/>
      <c r="P107" s="3"/>
      <c r="Q107" s="3"/>
      <c r="R107" s="3"/>
      <c r="S107" s="3"/>
      <c r="T107" s="3"/>
      <c r="U107" s="2"/>
      <c r="V107" s="2"/>
      <c r="W107" s="2"/>
      <c r="X107" s="2"/>
      <c r="Y107" s="2"/>
      <c r="Z107" s="2"/>
      <c r="AA107" s="2"/>
      <c r="AB107" s="2"/>
      <c r="AC107" s="2"/>
      <c r="AD107" s="2"/>
      <c r="AE107" s="2"/>
      <c r="AF107" s="2"/>
      <c r="AG107" s="2"/>
      <c r="AH107" s="450"/>
      <c r="AI107" s="450"/>
      <c r="AJ107" s="450"/>
      <c r="AK107" s="450"/>
      <c r="AL107" s="450"/>
      <c r="AM107" s="450"/>
      <c r="AN107" s="450"/>
      <c r="AO107" s="450"/>
      <c r="AP107" s="450"/>
      <c r="AQ107" s="450"/>
      <c r="AR107" s="450"/>
      <c r="AS107" s="450"/>
      <c r="AT107" s="450"/>
      <c r="AU107" s="450"/>
      <c r="AV107" s="450"/>
      <c r="AW107" s="450"/>
      <c r="AX107" s="450"/>
      <c r="AY107" s="450"/>
      <c r="AZ107" s="450"/>
      <c r="BA107" s="450"/>
      <c r="BB107" s="3"/>
      <c r="BC107" s="3"/>
      <c r="BD107" s="3"/>
      <c r="BE107" s="3"/>
      <c r="BF107" s="3"/>
      <c r="BG107" s="3"/>
      <c r="BH107" s="3"/>
      <c r="BI107" s="3"/>
      <c r="BJ107" s="3"/>
      <c r="BK107" s="3"/>
      <c r="BL107" s="3"/>
      <c r="BM107" s="3"/>
      <c r="BN107" s="3"/>
    </row>
    <row r="108" ht="13.2" customHeight="1">
      <c r="A108" s="2"/>
      <c r="B108" s="2"/>
      <c r="C108" s="2"/>
      <c r="D108" s="2"/>
      <c r="E108" s="2"/>
      <c r="F108" s="2"/>
      <c r="G108" s="3"/>
      <c r="H108" s="3"/>
      <c r="I108" s="3"/>
      <c r="J108" s="3"/>
      <c r="K108" s="3"/>
      <c r="L108" s="3"/>
      <c r="M108" s="3"/>
      <c r="N108" s="3"/>
      <c r="O108" s="3"/>
      <c r="P108" s="3"/>
      <c r="Q108" s="3"/>
      <c r="R108" s="3"/>
      <c r="S108" s="3"/>
      <c r="T108" s="3"/>
      <c r="U108" s="2"/>
      <c r="V108" s="2"/>
      <c r="W108" s="2"/>
      <c r="X108" s="2"/>
      <c r="Y108" s="2"/>
      <c r="Z108" s="2"/>
      <c r="AA108" s="2"/>
      <c r="AB108" s="2"/>
      <c r="AC108" s="2"/>
      <c r="AD108" s="2"/>
      <c r="AE108" s="2"/>
      <c r="AF108" s="2"/>
      <c r="AG108" s="2"/>
      <c r="AH108" s="450"/>
      <c r="AI108" s="450"/>
      <c r="AJ108" s="450"/>
      <c r="AK108" s="450"/>
      <c r="AL108" s="450"/>
      <c r="AM108" s="450"/>
      <c r="AN108" s="450"/>
      <c r="AO108" s="450"/>
      <c r="AP108" s="450"/>
      <c r="AQ108" s="450"/>
      <c r="AR108" s="450"/>
      <c r="AS108" s="450"/>
      <c r="AT108" s="450"/>
      <c r="AU108" s="450"/>
      <c r="AV108" s="450"/>
      <c r="AW108" s="450"/>
      <c r="AX108" s="450"/>
      <c r="AY108" s="450"/>
      <c r="AZ108" s="450"/>
      <c r="BA108" s="450"/>
      <c r="BB108" s="3"/>
      <c r="BC108" s="3"/>
      <c r="BD108" s="3"/>
      <c r="BE108" s="3"/>
      <c r="BF108" s="3"/>
      <c r="BG108" s="3"/>
      <c r="BH108" s="3"/>
      <c r="BI108" s="3"/>
      <c r="BJ108" s="3"/>
      <c r="BK108" s="3"/>
      <c r="BL108" s="3"/>
      <c r="BM108" s="3"/>
      <c r="BN108" s="3"/>
    </row>
    <row r="109" ht="13.2" customHeight="1">
      <c r="A109" s="2"/>
      <c r="B109" s="2"/>
      <c r="C109" s="2"/>
      <c r="D109" s="2"/>
      <c r="E109" s="2"/>
      <c r="F109" s="2"/>
      <c r="G109" s="3"/>
      <c r="H109" s="3"/>
      <c r="I109" s="3"/>
      <c r="J109" s="3"/>
      <c r="K109" s="3"/>
      <c r="L109" s="3"/>
      <c r="M109" s="3"/>
      <c r="N109" s="3"/>
      <c r="O109" s="3"/>
      <c r="P109" s="3"/>
      <c r="Q109" s="3"/>
      <c r="R109" s="3"/>
      <c r="S109" s="3"/>
      <c r="T109" s="3"/>
      <c r="U109" s="2"/>
      <c r="V109" s="2"/>
      <c r="W109" s="2"/>
      <c r="X109" s="2"/>
      <c r="Y109" s="2"/>
      <c r="Z109" s="2"/>
      <c r="AA109" s="2"/>
      <c r="AB109" s="2"/>
      <c r="AC109" s="2"/>
      <c r="AD109" s="2"/>
      <c r="AE109" s="2"/>
      <c r="AF109" s="2"/>
      <c r="AG109" s="2"/>
      <c r="AH109" s="450"/>
      <c r="AI109" s="450"/>
      <c r="AJ109" s="450"/>
      <c r="AK109" s="450"/>
      <c r="AL109" s="450"/>
      <c r="AM109" s="450"/>
      <c r="AN109" s="450"/>
      <c r="AO109" s="450"/>
      <c r="AP109" s="450"/>
      <c r="AQ109" s="450"/>
      <c r="AR109" s="450"/>
      <c r="AS109" s="450"/>
      <c r="AT109" s="450"/>
      <c r="AU109" s="450"/>
      <c r="AV109" s="450"/>
      <c r="AW109" s="450"/>
      <c r="AX109" s="450"/>
      <c r="AY109" s="450"/>
      <c r="AZ109" s="450"/>
      <c r="BA109" s="450"/>
      <c r="BB109" s="3"/>
      <c r="BC109" s="3"/>
      <c r="BD109" s="3"/>
      <c r="BE109" s="3"/>
      <c r="BF109" s="3"/>
      <c r="BG109" s="3"/>
      <c r="BH109" s="3"/>
      <c r="BI109" s="3"/>
      <c r="BJ109" s="3"/>
      <c r="BK109" s="3"/>
      <c r="BL109" s="3"/>
      <c r="BM109" s="3"/>
      <c r="BN109" s="3"/>
    </row>
    <row r="110" ht="13.2" customHeight="1">
      <c r="A110" s="2"/>
      <c r="B110" s="2"/>
      <c r="C110" s="2"/>
      <c r="D110" s="2"/>
      <c r="E110" s="2"/>
      <c r="F110" s="2"/>
      <c r="G110" s="3"/>
      <c r="H110" s="3"/>
      <c r="I110" s="3"/>
      <c r="J110" s="3"/>
      <c r="K110" s="3"/>
      <c r="L110" s="3"/>
      <c r="M110" s="3"/>
      <c r="N110" s="3"/>
      <c r="O110" s="3"/>
      <c r="P110" s="3"/>
      <c r="Q110" s="3"/>
      <c r="R110" s="3"/>
      <c r="S110" s="3"/>
      <c r="T110" s="3"/>
      <c r="U110" s="2"/>
      <c r="V110" s="2"/>
      <c r="W110" s="2"/>
      <c r="X110" s="2"/>
      <c r="Y110" s="2"/>
      <c r="Z110" s="2"/>
      <c r="AA110" s="2"/>
      <c r="AB110" s="2"/>
      <c r="AC110" s="2"/>
      <c r="AD110" s="2"/>
      <c r="AE110" s="2"/>
      <c r="AF110" s="2"/>
      <c r="AG110" s="2"/>
      <c r="AH110" s="450"/>
      <c r="AI110" s="450"/>
      <c r="AJ110" s="450"/>
      <c r="AK110" s="450"/>
      <c r="AL110" s="450"/>
      <c r="AM110" s="450"/>
      <c r="AN110" s="450"/>
      <c r="AO110" s="450"/>
      <c r="AP110" s="450"/>
      <c r="AQ110" s="450"/>
      <c r="AR110" s="450"/>
      <c r="AS110" s="450"/>
      <c r="AT110" s="450"/>
      <c r="AU110" s="450"/>
      <c r="AV110" s="450"/>
      <c r="AW110" s="450"/>
      <c r="AX110" s="450"/>
      <c r="AY110" s="450"/>
      <c r="AZ110" s="450"/>
      <c r="BA110" s="450"/>
      <c r="BB110" s="3"/>
      <c r="BC110" s="3"/>
      <c r="BD110" s="3"/>
      <c r="BE110" s="3"/>
      <c r="BF110" s="3"/>
      <c r="BG110" s="3"/>
      <c r="BH110" s="3"/>
      <c r="BI110" s="3"/>
      <c r="BJ110" s="3"/>
      <c r="BK110" s="3"/>
      <c r="BL110" s="3"/>
      <c r="BM110" s="3"/>
      <c r="BN110" s="3"/>
    </row>
    <row r="111" ht="13.2" customHeight="1">
      <c r="A111" s="2"/>
      <c r="B111" s="2"/>
      <c r="C111" s="2"/>
      <c r="D111" s="2"/>
      <c r="E111" s="2"/>
      <c r="F111" s="2"/>
      <c r="G111" s="3"/>
      <c r="H111" s="3"/>
      <c r="I111" s="3"/>
      <c r="J111" s="3"/>
      <c r="K111" s="3"/>
      <c r="L111" s="3"/>
      <c r="M111" s="3"/>
      <c r="N111" s="3"/>
      <c r="O111" s="3"/>
      <c r="P111" s="3"/>
      <c r="Q111" s="3"/>
      <c r="R111" s="3"/>
      <c r="S111" s="3"/>
      <c r="T111" s="3"/>
      <c r="U111" s="2"/>
      <c r="V111" s="2"/>
      <c r="W111" s="2"/>
      <c r="X111" s="2"/>
      <c r="Y111" s="2"/>
      <c r="Z111" s="2"/>
      <c r="AA111" s="2"/>
      <c r="AB111" s="2"/>
      <c r="AC111" s="2"/>
      <c r="AD111" s="2"/>
      <c r="AE111" s="2"/>
      <c r="AF111" s="2"/>
      <c r="AG111" s="2"/>
      <c r="AH111" s="450"/>
      <c r="AI111" s="450"/>
      <c r="AJ111" s="450"/>
      <c r="AK111" s="450"/>
      <c r="AL111" s="450"/>
      <c r="AM111" s="450"/>
      <c r="AN111" s="450"/>
      <c r="AO111" s="450"/>
      <c r="AP111" s="450"/>
      <c r="AQ111" s="450"/>
      <c r="AR111" s="450"/>
      <c r="AS111" s="450"/>
      <c r="AT111" s="450"/>
      <c r="AU111" s="450"/>
      <c r="AV111" s="450"/>
      <c r="AW111" s="450"/>
      <c r="AX111" s="450"/>
      <c r="AY111" s="450"/>
      <c r="AZ111" s="450"/>
      <c r="BA111" s="450"/>
      <c r="BB111" s="3"/>
      <c r="BC111" s="3"/>
      <c r="BD111" s="3"/>
      <c r="BE111" s="3"/>
      <c r="BF111" s="3"/>
      <c r="BG111" s="3"/>
      <c r="BH111" s="3"/>
      <c r="BI111" s="3"/>
      <c r="BJ111" s="3"/>
      <c r="BK111" s="3"/>
      <c r="BL111" s="3"/>
      <c r="BM111" s="3"/>
      <c r="BN111" s="3"/>
    </row>
    <row r="112" ht="13.2" customHeight="1">
      <c r="A112" s="2"/>
      <c r="B112" s="2"/>
      <c r="C112" s="2"/>
      <c r="D112" s="2"/>
      <c r="E112" s="2"/>
      <c r="F112" s="2"/>
      <c r="G112" s="3"/>
      <c r="H112" s="3"/>
      <c r="I112" s="3"/>
      <c r="J112" s="3"/>
      <c r="K112" s="3"/>
      <c r="L112" s="3"/>
      <c r="M112" s="3"/>
      <c r="N112" s="3"/>
      <c r="O112" s="3"/>
      <c r="P112" s="3"/>
      <c r="Q112" s="3"/>
      <c r="R112" s="3"/>
      <c r="S112" s="3"/>
      <c r="T112" s="3"/>
      <c r="U112" s="2"/>
      <c r="V112" s="2"/>
      <c r="W112" s="2"/>
      <c r="X112" s="2"/>
      <c r="Y112" s="2"/>
      <c r="Z112" s="2"/>
      <c r="AA112" s="2"/>
      <c r="AB112" s="2"/>
      <c r="AC112" s="2"/>
      <c r="AD112" s="2"/>
      <c r="AE112" s="2"/>
      <c r="AF112" s="2"/>
      <c r="AG112" s="2"/>
      <c r="AH112" s="450"/>
      <c r="AI112" s="450"/>
      <c r="AJ112" s="450"/>
      <c r="AK112" s="450"/>
      <c r="AL112" s="450"/>
      <c r="AM112" s="450"/>
      <c r="AN112" s="450"/>
      <c r="AO112" s="450"/>
      <c r="AP112" s="450"/>
      <c r="AQ112" s="450"/>
      <c r="AR112" s="450"/>
      <c r="AS112" s="450"/>
      <c r="AT112" s="450"/>
      <c r="AU112" s="450"/>
      <c r="AV112" s="450"/>
      <c r="AW112" s="450"/>
      <c r="AX112" s="450"/>
      <c r="AY112" s="450"/>
      <c r="AZ112" s="450"/>
      <c r="BA112" s="450"/>
      <c r="BB112" s="3"/>
      <c r="BC112" s="3"/>
      <c r="BD112" s="3"/>
      <c r="BE112" s="3"/>
      <c r="BF112" s="3"/>
      <c r="BG112" s="3"/>
      <c r="BH112" s="3"/>
      <c r="BI112" s="3"/>
      <c r="BJ112" s="3"/>
      <c r="BK112" s="3"/>
      <c r="BL112" s="3"/>
      <c r="BM112" s="3"/>
      <c r="BN112" s="3"/>
    </row>
    <row r="113" ht="13.2" customHeight="1">
      <c r="A113" s="2"/>
      <c r="B113" s="2"/>
      <c r="C113" s="2"/>
      <c r="D113" s="2"/>
      <c r="E113" s="2"/>
      <c r="F113" s="2"/>
      <c r="G113" s="3"/>
      <c r="H113" s="3"/>
      <c r="I113" s="3"/>
      <c r="J113" s="3"/>
      <c r="K113" s="3"/>
      <c r="L113" s="3"/>
      <c r="M113" s="3"/>
      <c r="N113" s="3"/>
      <c r="O113" s="3"/>
      <c r="P113" s="3"/>
      <c r="Q113" s="3"/>
      <c r="R113" s="3"/>
      <c r="S113" s="3"/>
      <c r="T113" s="3"/>
      <c r="U113" s="2"/>
      <c r="V113" s="2"/>
      <c r="W113" s="2"/>
      <c r="X113" s="2"/>
      <c r="Y113" s="2"/>
      <c r="Z113" s="2"/>
      <c r="AA113" s="2"/>
      <c r="AB113" s="2"/>
      <c r="AC113" s="2"/>
      <c r="AD113" s="2"/>
      <c r="AE113" s="2"/>
      <c r="AF113" s="2"/>
      <c r="AG113" s="2"/>
      <c r="AH113" s="450"/>
      <c r="AI113" s="450"/>
      <c r="AJ113" s="450"/>
      <c r="AK113" s="450"/>
      <c r="AL113" s="450"/>
      <c r="AM113" s="450"/>
      <c r="AN113" s="450"/>
      <c r="AO113" s="450"/>
      <c r="AP113" s="450"/>
      <c r="AQ113" s="450"/>
      <c r="AR113" s="450"/>
      <c r="AS113" s="450"/>
      <c r="AT113" s="450"/>
      <c r="AU113" s="450"/>
      <c r="AV113" s="450"/>
      <c r="AW113" s="450"/>
      <c r="AX113" s="450"/>
      <c r="AY113" s="450"/>
      <c r="AZ113" s="450"/>
      <c r="BA113" s="450"/>
      <c r="BB113" s="3"/>
      <c r="BC113" s="3"/>
      <c r="BD113" s="3"/>
      <c r="BE113" s="3"/>
      <c r="BF113" s="3"/>
      <c r="BG113" s="3"/>
      <c r="BH113" s="3"/>
      <c r="BI113" s="3"/>
      <c r="BJ113" s="3"/>
      <c r="BK113" s="3"/>
      <c r="BL113" s="3"/>
      <c r="BM113" s="3"/>
      <c r="BN113" s="3"/>
    </row>
    <row r="114" ht="13.2" customHeight="1">
      <c r="A114" s="2"/>
      <c r="B114" s="2"/>
      <c r="C114" s="2"/>
      <c r="D114" s="2"/>
      <c r="E114" s="2"/>
      <c r="F114" s="2"/>
      <c r="G114" s="3"/>
      <c r="H114" s="3"/>
      <c r="I114" s="3"/>
      <c r="J114" s="3"/>
      <c r="K114" s="3"/>
      <c r="L114" s="3"/>
      <c r="M114" s="3"/>
      <c r="N114" s="3"/>
      <c r="O114" s="3"/>
      <c r="P114" s="3"/>
      <c r="Q114" s="3"/>
      <c r="R114" s="3"/>
      <c r="S114" s="3"/>
      <c r="T114" s="3"/>
      <c r="U114" s="2"/>
      <c r="V114" s="2"/>
      <c r="W114" s="2"/>
      <c r="X114" s="2"/>
      <c r="Y114" s="2"/>
      <c r="Z114" s="2"/>
      <c r="AA114" s="2"/>
      <c r="AB114" s="2"/>
      <c r="AC114" s="2"/>
      <c r="AD114" s="2"/>
      <c r="AE114" s="2"/>
      <c r="AF114" s="2"/>
      <c r="AG114" s="2"/>
      <c r="AH114" s="450"/>
      <c r="AI114" s="450"/>
      <c r="AJ114" s="450"/>
      <c r="AK114" s="450"/>
      <c r="AL114" s="450"/>
      <c r="AM114" s="450"/>
      <c r="AN114" s="450"/>
      <c r="AO114" s="450"/>
      <c r="AP114" s="450"/>
      <c r="AQ114" s="450"/>
      <c r="AR114" s="450"/>
      <c r="AS114" s="450"/>
      <c r="AT114" s="450"/>
      <c r="AU114" s="450"/>
      <c r="AV114" s="450"/>
      <c r="AW114" s="450"/>
      <c r="AX114" s="450"/>
      <c r="AY114" s="450"/>
      <c r="AZ114" s="450"/>
      <c r="BA114" s="450"/>
      <c r="BB114" s="3"/>
      <c r="BC114" s="3"/>
      <c r="BD114" s="3"/>
      <c r="BE114" s="3"/>
      <c r="BF114" s="3"/>
      <c r="BG114" s="3"/>
      <c r="BH114" s="3"/>
      <c r="BI114" s="3"/>
      <c r="BJ114" s="3"/>
      <c r="BK114" s="3"/>
      <c r="BL114" s="3"/>
      <c r="BM114" s="3"/>
      <c r="BN114" s="3"/>
    </row>
    <row r="115" ht="13.2" customHeight="1">
      <c r="A115" s="2"/>
      <c r="B115" s="2"/>
      <c r="C115" s="2"/>
      <c r="D115" s="2"/>
      <c r="E115" s="2"/>
      <c r="F115" s="2"/>
      <c r="G115" s="3"/>
      <c r="H115" s="3"/>
      <c r="I115" s="3"/>
      <c r="J115" s="3"/>
      <c r="K115" s="3"/>
      <c r="L115" s="3"/>
      <c r="M115" s="3"/>
      <c r="N115" s="3"/>
      <c r="O115" s="3"/>
      <c r="P115" s="3"/>
      <c r="Q115" s="3"/>
      <c r="R115" s="3"/>
      <c r="S115" s="3"/>
      <c r="T115" s="3"/>
      <c r="U115" s="2"/>
      <c r="V115" s="2"/>
      <c r="W115" s="2"/>
      <c r="X115" s="2"/>
      <c r="Y115" s="2"/>
      <c r="Z115" s="2"/>
      <c r="AA115" s="2"/>
      <c r="AB115" s="2"/>
      <c r="AC115" s="2"/>
      <c r="AD115" s="2"/>
      <c r="AE115" s="2"/>
      <c r="AF115" s="2"/>
      <c r="AG115" s="2"/>
      <c r="AH115" s="450"/>
      <c r="AI115" s="450"/>
      <c r="AJ115" s="450"/>
      <c r="AK115" s="450"/>
      <c r="AL115" s="450"/>
      <c r="AM115" s="450"/>
      <c r="AN115" s="450"/>
      <c r="AO115" s="450"/>
      <c r="AP115" s="450"/>
      <c r="AQ115" s="450"/>
      <c r="AR115" s="450"/>
      <c r="AS115" s="450"/>
      <c r="AT115" s="450"/>
      <c r="AU115" s="450"/>
      <c r="AV115" s="450"/>
      <c r="AW115" s="450"/>
      <c r="AX115" s="450"/>
      <c r="AY115" s="450"/>
      <c r="AZ115" s="450"/>
      <c r="BA115" s="450"/>
      <c r="BB115" s="3"/>
      <c r="BC115" s="3"/>
      <c r="BD115" s="3"/>
      <c r="BE115" s="3"/>
      <c r="BF115" s="3"/>
      <c r="BG115" s="3"/>
      <c r="BH115" s="3"/>
      <c r="BI115" s="3"/>
      <c r="BJ115" s="3"/>
      <c r="BK115" s="3"/>
      <c r="BL115" s="3"/>
      <c r="BM115" s="3"/>
      <c r="BN115" s="3"/>
    </row>
    <row r="116" ht="13.2" customHeight="1">
      <c r="A116" s="2"/>
      <c r="B116" s="2"/>
      <c r="C116" s="2"/>
      <c r="D116" s="2"/>
      <c r="E116" s="2"/>
      <c r="F116" s="2"/>
      <c r="G116" s="3"/>
      <c r="H116" s="3"/>
      <c r="I116" s="3"/>
      <c r="J116" s="3"/>
      <c r="K116" s="3"/>
      <c r="L116" s="3"/>
      <c r="M116" s="3"/>
      <c r="N116" s="3"/>
      <c r="O116" s="3"/>
      <c r="P116" s="3"/>
      <c r="Q116" s="3"/>
      <c r="R116" s="3"/>
      <c r="S116" s="3"/>
      <c r="T116" s="3"/>
      <c r="U116" s="2"/>
      <c r="V116" s="2"/>
      <c r="W116" s="2"/>
      <c r="X116" s="2"/>
      <c r="Y116" s="2"/>
      <c r="Z116" s="2"/>
      <c r="AA116" s="2"/>
      <c r="AB116" s="2"/>
      <c r="AC116" s="2"/>
      <c r="AD116" s="2"/>
      <c r="AE116" s="2"/>
      <c r="AF116" s="2"/>
      <c r="AG116" s="2"/>
      <c r="AH116" s="450"/>
      <c r="AI116" s="450"/>
      <c r="AJ116" s="450"/>
      <c r="AK116" s="450"/>
      <c r="AL116" s="450"/>
      <c r="AM116" s="450"/>
      <c r="AN116" s="450"/>
      <c r="AO116" s="450"/>
      <c r="AP116" s="450"/>
      <c r="AQ116" s="450"/>
      <c r="AR116" s="450"/>
      <c r="AS116" s="450"/>
      <c r="AT116" s="450"/>
      <c r="AU116" s="450"/>
      <c r="AV116" s="450"/>
      <c r="AW116" s="450"/>
      <c r="AX116" s="450"/>
      <c r="AY116" s="450"/>
      <c r="AZ116" s="450"/>
      <c r="BA116" s="450"/>
      <c r="BB116" s="3"/>
      <c r="BC116" s="3"/>
      <c r="BD116" s="3"/>
      <c r="BE116" s="3"/>
      <c r="BF116" s="3"/>
      <c r="BG116" s="3"/>
      <c r="BH116" s="3"/>
      <c r="BI116" s="3"/>
      <c r="BJ116" s="3"/>
      <c r="BK116" s="3"/>
      <c r="BL116" s="3"/>
      <c r="BM116" s="3"/>
      <c r="BN116" s="3"/>
    </row>
    <row r="117" ht="13.2" customHeight="1">
      <c r="A117" s="2"/>
      <c r="B117" s="2"/>
      <c r="C117" s="2"/>
      <c r="D117" s="2"/>
      <c r="E117" s="2"/>
      <c r="F117" s="2"/>
      <c r="G117" s="3"/>
      <c r="H117" s="3"/>
      <c r="I117" s="3"/>
      <c r="J117" s="3"/>
      <c r="K117" s="3"/>
      <c r="L117" s="3"/>
      <c r="M117" s="3"/>
      <c r="N117" s="3"/>
      <c r="O117" s="3"/>
      <c r="P117" s="3"/>
      <c r="Q117" s="3"/>
      <c r="R117" s="3"/>
      <c r="S117" s="3"/>
      <c r="T117" s="3"/>
      <c r="U117" s="2"/>
      <c r="V117" s="2"/>
      <c r="W117" s="2"/>
      <c r="X117" s="2"/>
      <c r="Y117" s="2"/>
      <c r="Z117" s="2"/>
      <c r="AA117" s="2"/>
      <c r="AB117" s="2"/>
      <c r="AC117" s="2"/>
      <c r="AD117" s="2"/>
      <c r="AE117" s="2"/>
      <c r="AF117" s="2"/>
      <c r="AG117" s="2"/>
      <c r="AH117" s="450"/>
      <c r="AI117" s="450"/>
      <c r="AJ117" s="450"/>
      <c r="AK117" s="450"/>
      <c r="AL117" s="450"/>
      <c r="AM117" s="450"/>
      <c r="AN117" s="450"/>
      <c r="AO117" s="450"/>
      <c r="AP117" s="450"/>
      <c r="AQ117" s="450"/>
      <c r="AR117" s="450"/>
      <c r="AS117" s="450"/>
      <c r="AT117" s="450"/>
      <c r="AU117" s="450"/>
      <c r="AV117" s="450"/>
      <c r="AW117" s="450"/>
      <c r="AX117" s="450"/>
      <c r="AY117" s="450"/>
      <c r="AZ117" s="450"/>
      <c r="BA117" s="450"/>
      <c r="BB117" s="3"/>
      <c r="BC117" s="3"/>
      <c r="BD117" s="3"/>
      <c r="BE117" s="3"/>
      <c r="BF117" s="3"/>
      <c r="BG117" s="3"/>
      <c r="BH117" s="3"/>
      <c r="BI117" s="3"/>
      <c r="BJ117" s="3"/>
      <c r="BK117" s="3"/>
      <c r="BL117" s="3"/>
      <c r="BM117" s="3"/>
      <c r="BN117" s="3"/>
    </row>
    <row r="118" ht="13.2" customHeight="1">
      <c r="A118" s="2"/>
      <c r="B118" s="2"/>
      <c r="C118" s="2"/>
      <c r="D118" s="2"/>
      <c r="E118" s="2"/>
      <c r="F118" s="2"/>
      <c r="G118" s="3"/>
      <c r="H118" s="3"/>
      <c r="I118" s="3"/>
      <c r="J118" s="3"/>
      <c r="K118" s="3"/>
      <c r="L118" s="3"/>
      <c r="M118" s="3"/>
      <c r="N118" s="3"/>
      <c r="O118" s="3"/>
      <c r="P118" s="3"/>
      <c r="Q118" s="3"/>
      <c r="R118" s="3"/>
      <c r="S118" s="3"/>
      <c r="T118" s="3"/>
      <c r="U118" s="2"/>
      <c r="V118" s="2"/>
      <c r="W118" s="2"/>
      <c r="X118" s="2"/>
      <c r="Y118" s="2"/>
      <c r="Z118" s="2"/>
      <c r="AA118" s="2"/>
      <c r="AB118" s="2"/>
      <c r="AC118" s="2"/>
      <c r="AD118" s="2"/>
      <c r="AE118" s="2"/>
      <c r="AF118" s="2"/>
      <c r="AG118" s="2"/>
      <c r="AH118" s="450"/>
      <c r="AI118" s="450"/>
      <c r="AJ118" s="450"/>
      <c r="AK118" s="450"/>
      <c r="AL118" s="450"/>
      <c r="AM118" s="450"/>
      <c r="AN118" s="450"/>
      <c r="AO118" s="450"/>
      <c r="AP118" s="450"/>
      <c r="AQ118" s="450"/>
      <c r="AR118" s="450"/>
      <c r="AS118" s="450"/>
      <c r="AT118" s="450"/>
      <c r="AU118" s="450"/>
      <c r="AV118" s="450"/>
      <c r="AW118" s="450"/>
      <c r="AX118" s="450"/>
      <c r="AY118" s="450"/>
      <c r="AZ118" s="450"/>
      <c r="BA118" s="450"/>
      <c r="BB118" s="3"/>
      <c r="BC118" s="3"/>
      <c r="BD118" s="3"/>
      <c r="BE118" s="3"/>
      <c r="BF118" s="3"/>
      <c r="BG118" s="3"/>
      <c r="BH118" s="3"/>
      <c r="BI118" s="3"/>
      <c r="BJ118" s="3"/>
      <c r="BK118" s="3"/>
      <c r="BL118" s="3"/>
      <c r="BM118" s="3"/>
      <c r="BN118" s="3"/>
    </row>
  </sheetData>
  <mergeCells count="5">
    <mergeCell ref="X30:AE30"/>
    <mergeCell ref="G24:T24"/>
    <mergeCell ref="A24:B24"/>
    <mergeCell ref="X24:AE24"/>
    <mergeCell ref="G1:AD1"/>
  </mergeCells>
  <hyperlinks>
    <hyperlink ref="A3" r:id="rId1" location="" tooltip="" display="Pack Diamond"/>
    <hyperlink ref="A4" r:id="rId2" location="" tooltip="" display="Pack Radical"/>
    <hyperlink ref="A5" r:id="rId3" location="" tooltip="" display="Pack Magma"/>
    <hyperlink ref="A6" r:id="rId4" location="" tooltip="" display="Pack Evolution"/>
    <hyperlink ref="A7" r:id="rId5" location="" tooltip="" display="Pack Basic"/>
    <hyperlink ref="A8" r:id="rId6" location="" tooltip="" display="Pack Seismic"/>
    <hyperlink ref="A9" r:id="rId7" location="" tooltip="" display="Pack Easy"/>
    <hyperlink ref="A10" r:id="rId8" location="" tooltip="" display="Beans"/>
    <hyperlink ref="A11" r:id="rId9" location="" tooltip="" display="Lamb Chops S"/>
    <hyperlink ref="A12" r:id="rId10" location="" tooltip="" display="Lamb Chops L"/>
  </hyperlinks>
  <pageMargins left="0.708661" right="0.708661" top="0.748031" bottom="0.748031" header="0.314961" footer="0.314961"/>
  <pageSetup firstPageNumber="1" fitToHeight="1" fitToWidth="1" scale="35" useFirstPageNumber="0" orientation="landscape" pageOrder="downThenOver"/>
  <headerFooter>
    <oddFooter>&amp;C&amp;"Helvetica Neue,Regular"&amp;12&amp;K000000&amp;P</oddFooter>
  </headerFooter>
  <drawing r:id="rId11"/>
</worksheet>
</file>

<file path=xl/worksheets/sheet7.xml><?xml version="1.0" encoding="utf-8"?>
<worksheet xmlns:r="http://schemas.openxmlformats.org/officeDocument/2006/relationships" xmlns="http://schemas.openxmlformats.org/spreadsheetml/2006/main">
  <dimension ref="A1:E14"/>
  <sheetViews>
    <sheetView workbookViewId="0" showGridLines="0" defaultGridColor="1"/>
  </sheetViews>
  <sheetFormatPr defaultColWidth="10.8333" defaultRowHeight="13.2" customHeight="1" outlineLevelRow="0" outlineLevelCol="0"/>
  <cols>
    <col min="1" max="5" width="10.8516" style="537" customWidth="1"/>
    <col min="6" max="16384" width="10.8516" style="537" customWidth="1"/>
  </cols>
  <sheetData>
    <row r="1" ht="27" customHeight="1">
      <c r="A1" t="s" s="180">
        <v>80</v>
      </c>
      <c r="B1" s="538">
        <v>2</v>
      </c>
      <c r="C1" s="2"/>
      <c r="D1" s="2"/>
      <c r="E1" s="2"/>
    </row>
    <row r="2" ht="27" customHeight="1">
      <c r="A2" t="s" s="181">
        <v>81</v>
      </c>
      <c r="B2" s="538">
        <v>3</v>
      </c>
      <c r="C2" s="2"/>
      <c r="D2" s="2"/>
      <c r="E2" s="2"/>
    </row>
    <row r="3" ht="27" customHeight="1">
      <c r="A3" t="s" s="182">
        <v>82</v>
      </c>
      <c r="B3" s="538">
        <v>4</v>
      </c>
      <c r="C3" s="2"/>
      <c r="D3" s="2"/>
      <c r="E3" s="2"/>
    </row>
    <row r="4" ht="27" customHeight="1">
      <c r="A4" t="s" s="183">
        <v>83</v>
      </c>
      <c r="B4" s="538">
        <v>5</v>
      </c>
      <c r="C4" s="2"/>
      <c r="D4" s="2"/>
      <c r="E4" s="2"/>
    </row>
    <row r="5" ht="27" customHeight="1">
      <c r="A5" t="s" s="184">
        <v>84</v>
      </c>
      <c r="B5" s="538">
        <v>6</v>
      </c>
      <c r="C5" s="2"/>
      <c r="D5" s="2"/>
      <c r="E5" s="2"/>
    </row>
    <row r="6" ht="27" customHeight="1">
      <c r="A6" t="s" s="185">
        <v>85</v>
      </c>
      <c r="B6" s="538">
        <v>7</v>
      </c>
      <c r="C6" s="2"/>
      <c r="D6" s="2"/>
      <c r="E6" s="2"/>
    </row>
    <row r="7" ht="27" customHeight="1">
      <c r="A7" t="s" s="186">
        <v>86</v>
      </c>
      <c r="B7" s="538">
        <v>8</v>
      </c>
      <c r="C7" s="2"/>
      <c r="D7" s="2"/>
      <c r="E7" s="2"/>
    </row>
    <row r="8" ht="27" customHeight="1">
      <c r="A8" t="s" s="187">
        <v>87</v>
      </c>
      <c r="B8" s="538">
        <v>9</v>
      </c>
      <c r="C8" s="2"/>
      <c r="D8" s="2"/>
      <c r="E8" s="2"/>
    </row>
    <row r="9" ht="13.8" customHeight="1">
      <c r="A9" t="s" s="188">
        <v>88</v>
      </c>
      <c r="B9" s="538">
        <v>10</v>
      </c>
      <c r="C9" s="2"/>
      <c r="D9" s="2"/>
      <c r="E9" s="2"/>
    </row>
    <row r="10" ht="27" customHeight="1">
      <c r="A10" t="s" s="189">
        <v>89</v>
      </c>
      <c r="B10" s="538">
        <v>11</v>
      </c>
      <c r="C10" s="2"/>
      <c r="D10" s="2"/>
      <c r="E10" s="2"/>
    </row>
    <row r="11" ht="27" customHeight="1">
      <c r="A11" t="s" s="190">
        <v>90</v>
      </c>
      <c r="B11" s="538">
        <v>12</v>
      </c>
      <c r="C11" s="2"/>
      <c r="D11" s="2"/>
      <c r="E11" s="2"/>
    </row>
    <row r="12" ht="13.8" customHeight="1">
      <c r="A12" t="s" s="343">
        <v>222</v>
      </c>
      <c r="B12" s="538">
        <v>13</v>
      </c>
      <c r="C12" s="2"/>
      <c r="D12" s="2"/>
      <c r="E12" s="2"/>
    </row>
    <row r="13" ht="13.8" customHeight="1">
      <c r="A13" t="s" s="191">
        <v>91</v>
      </c>
      <c r="B13" s="538">
        <v>14</v>
      </c>
      <c r="C13" s="2"/>
      <c r="D13" s="2"/>
      <c r="E13" s="2"/>
    </row>
    <row r="14" ht="13.8" customHeight="1">
      <c r="A14" t="s" s="184">
        <v>223</v>
      </c>
      <c r="B14" s="538">
        <v>15</v>
      </c>
      <c r="C14" s="2"/>
      <c r="D14" s="2"/>
      <c r="E14" s="2"/>
    </row>
  </sheetData>
  <pageMargins left="0.7" right="0.7" top="0.75" bottom="0.75" header="0.3" footer="0.3"/>
  <pageSetup firstPageNumber="1" fitToHeight="1" fitToWidth="1" scale="100" useFirstPageNumber="0" orientation="portrait" pageOrder="downThenOver"/>
  <headerFooter>
    <oddFooter>&amp;C&amp;"Helvetica Neue,Regular"&amp;12&amp;K000000&amp;P</oddFooter>
  </headerFooter>
</worksheet>
</file>

<file path=xl/worksheets/sheet8.xml><?xml version="1.0" encoding="utf-8"?>
<worksheet xmlns:r="http://schemas.openxmlformats.org/officeDocument/2006/relationships" xmlns="http://schemas.openxmlformats.org/spreadsheetml/2006/main">
  <sheetPr>
    <pageSetUpPr fitToPage="1"/>
  </sheetPr>
  <dimension ref="A1:V47"/>
  <sheetViews>
    <sheetView workbookViewId="0" showGridLines="0" defaultGridColor="1"/>
  </sheetViews>
  <sheetFormatPr defaultColWidth="11.5" defaultRowHeight="13.2" customHeight="1" outlineLevelRow="0" outlineLevelCol="0"/>
  <cols>
    <col min="1" max="1" width="18.8516" style="539" customWidth="1"/>
    <col min="2" max="2" width="18.1719" style="539" customWidth="1"/>
    <col min="3" max="3" width="13.1719" style="539" customWidth="1"/>
    <col min="4" max="4" width="11.5" style="539" customWidth="1"/>
    <col min="5" max="5" width="10.8516" style="539" customWidth="1"/>
    <col min="6" max="6" width="11" style="539" customWidth="1"/>
    <col min="7" max="7" width="9.5" style="539" customWidth="1"/>
    <col min="8" max="8" width="11.5" style="539" customWidth="1"/>
    <col min="9" max="9" width="9" style="539" customWidth="1"/>
    <col min="10" max="10" width="9.35156" style="539" customWidth="1"/>
    <col min="11" max="12" width="11.5" style="539" customWidth="1"/>
    <col min="13" max="14" width="10.3516" style="539" customWidth="1"/>
    <col min="15" max="15" width="12" style="539" customWidth="1"/>
    <col min="16" max="16" width="11.3516" style="539" customWidth="1"/>
    <col min="17" max="18" width="11.5" style="539" customWidth="1"/>
    <col min="19" max="19" width="6.17188" style="539" customWidth="1"/>
    <col min="20" max="20" width="14" style="539" customWidth="1"/>
    <col min="21" max="22" width="11.5" style="539" customWidth="1"/>
    <col min="23" max="16384" width="11.5" style="539" customWidth="1"/>
  </cols>
  <sheetData>
    <row r="1" ht="62.25" customHeight="1">
      <c r="A1" s="71"/>
      <c r="B1" s="71"/>
      <c r="C1" s="71"/>
      <c r="D1" s="71"/>
      <c r="E1" t="s" s="540">
        <v>602</v>
      </c>
      <c r="F1" s="541"/>
      <c r="G1" s="541"/>
      <c r="H1" s="541"/>
      <c r="I1" s="541"/>
      <c r="J1" s="541"/>
      <c r="K1" s="541"/>
      <c r="L1" s="541"/>
      <c r="M1" s="541"/>
      <c r="N1" s="541"/>
      <c r="O1" s="541"/>
      <c r="P1" s="71"/>
      <c r="Q1" s="71"/>
      <c r="R1" s="71"/>
      <c r="S1" s="3"/>
      <c r="T1" s="287"/>
      <c r="U1" s="3"/>
      <c r="V1" s="287"/>
    </row>
    <row r="2" ht="42" customHeight="1">
      <c r="A2" t="s" s="542">
        <v>603</v>
      </c>
      <c r="B2" t="s" s="179">
        <v>75</v>
      </c>
      <c r="C2" t="s" s="179">
        <v>604</v>
      </c>
      <c r="D2" t="s" s="179">
        <v>605</v>
      </c>
      <c r="E2" t="s" s="180">
        <v>606</v>
      </c>
      <c r="F2" t="s" s="181">
        <v>607</v>
      </c>
      <c r="G2" t="s" s="183">
        <v>608</v>
      </c>
      <c r="H2" t="s" s="184">
        <v>609</v>
      </c>
      <c r="I2" t="s" s="185">
        <v>610</v>
      </c>
      <c r="J2" t="s" s="543">
        <v>611</v>
      </c>
      <c r="K2" t="s" s="544">
        <v>612</v>
      </c>
      <c r="L2" t="s" s="187">
        <v>613</v>
      </c>
      <c r="M2" t="s" s="188">
        <v>614</v>
      </c>
      <c r="N2" t="s" s="545">
        <v>615</v>
      </c>
      <c r="O2" t="s" s="189">
        <v>616</v>
      </c>
      <c r="P2" t="s" s="546">
        <v>92</v>
      </c>
      <c r="Q2" t="s" s="546">
        <v>617</v>
      </c>
      <c r="R2" t="s" s="546">
        <v>618</v>
      </c>
      <c r="S2" s="547"/>
      <c r="T2" t="s" s="324">
        <v>619</v>
      </c>
      <c r="U2" s="548"/>
      <c r="V2" t="s" s="324">
        <v>620</v>
      </c>
    </row>
    <row r="3" ht="15.5" customHeight="1">
      <c r="A3" t="s" s="549">
        <v>621</v>
      </c>
      <c r="B3" t="s" s="550">
        <v>622</v>
      </c>
      <c r="C3" s="551">
        <v>1</v>
      </c>
      <c r="D3" s="552">
        <v>52.5</v>
      </c>
      <c r="E3" s="502"/>
      <c r="F3" s="199"/>
      <c r="G3" s="553">
        <v>1</v>
      </c>
      <c r="H3" s="202"/>
      <c r="I3" s="203"/>
      <c r="J3" s="554"/>
      <c r="K3" s="555"/>
      <c r="L3" s="205"/>
      <c r="M3" s="503">
        <v>1</v>
      </c>
      <c r="N3" s="556"/>
      <c r="O3" s="557"/>
      <c r="P3" s="558">
        <f>SUM(E3:O3)*D3</f>
        <v>105</v>
      </c>
      <c r="Q3" s="559">
        <f>R3*C3</f>
        <v>2</v>
      </c>
      <c r="R3" s="560">
        <f>SUM(E3:O3)</f>
        <v>2</v>
      </c>
      <c r="S3" s="121"/>
      <c r="T3" s="147">
        <v>3</v>
      </c>
      <c r="U3" s="121"/>
      <c r="V3" s="147">
        <f>$R3*T3</f>
        <v>6</v>
      </c>
    </row>
    <row r="4" ht="15" customHeight="1">
      <c r="A4" t="s" s="561">
        <v>623</v>
      </c>
      <c r="B4" t="s" s="562">
        <v>624</v>
      </c>
      <c r="C4" s="563">
        <v>1</v>
      </c>
      <c r="D4" s="564">
        <v>55</v>
      </c>
      <c r="E4" s="511"/>
      <c r="F4" s="132"/>
      <c r="G4" s="565"/>
      <c r="H4" s="135"/>
      <c r="I4" s="136"/>
      <c r="J4" s="566"/>
      <c r="K4" s="567"/>
      <c r="L4" s="138"/>
      <c r="M4" s="408"/>
      <c r="N4" s="556"/>
      <c r="O4" s="568"/>
      <c r="P4" s="513">
        <f>SUM(E4:O4)*D4</f>
        <v>0</v>
      </c>
      <c r="Q4" s="569">
        <f>R4*C4</f>
        <v>0</v>
      </c>
      <c r="R4" s="570">
        <f>SUM(E4:O4)</f>
        <v>0</v>
      </c>
      <c r="S4" s="121"/>
      <c r="T4" s="147">
        <v>3</v>
      </c>
      <c r="U4" s="121"/>
      <c r="V4" s="147">
        <f>$R4*T4</f>
        <v>0</v>
      </c>
    </row>
    <row r="5" ht="15" customHeight="1">
      <c r="A5" t="s" s="561">
        <v>625</v>
      </c>
      <c r="B5" t="s" s="562">
        <v>626</v>
      </c>
      <c r="C5" s="563">
        <v>1</v>
      </c>
      <c r="D5" s="564">
        <v>57.5</v>
      </c>
      <c r="E5" s="511"/>
      <c r="F5" s="132"/>
      <c r="G5" s="565"/>
      <c r="H5" s="135"/>
      <c r="I5" s="136"/>
      <c r="J5" s="566"/>
      <c r="K5" s="567"/>
      <c r="L5" s="138"/>
      <c r="M5" s="408">
        <v>1</v>
      </c>
      <c r="N5" s="556"/>
      <c r="O5" s="568"/>
      <c r="P5" s="513">
        <f>SUM(E5:O5)*D5</f>
        <v>57.5</v>
      </c>
      <c r="Q5" s="569">
        <f>R5*C5</f>
        <v>1</v>
      </c>
      <c r="R5" s="570">
        <f>SUM(E5:O5)</f>
        <v>1</v>
      </c>
      <c r="S5" s="121"/>
      <c r="T5" s="147">
        <v>3</v>
      </c>
      <c r="U5" s="121"/>
      <c r="V5" s="147">
        <f>$R5*T5</f>
        <v>3</v>
      </c>
    </row>
    <row r="6" ht="15" customHeight="1">
      <c r="A6" t="s" s="561">
        <v>627</v>
      </c>
      <c r="B6" t="s" s="562">
        <v>628</v>
      </c>
      <c r="C6" s="563">
        <v>1</v>
      </c>
      <c r="D6" s="564">
        <v>67.5</v>
      </c>
      <c r="E6" s="511"/>
      <c r="F6" s="132"/>
      <c r="G6" s="565"/>
      <c r="H6" s="135"/>
      <c r="I6" s="136"/>
      <c r="J6" s="566"/>
      <c r="K6" s="567"/>
      <c r="L6" s="138"/>
      <c r="M6" s="408">
        <v>1</v>
      </c>
      <c r="N6" s="556"/>
      <c r="O6" s="568"/>
      <c r="P6" s="513">
        <f>SUM(E6:O6)*D6</f>
        <v>67.5</v>
      </c>
      <c r="Q6" s="569">
        <f>R6*C6</f>
        <v>1</v>
      </c>
      <c r="R6" s="570">
        <f>SUM(E6:O6)</f>
        <v>1</v>
      </c>
      <c r="S6" s="121"/>
      <c r="T6" s="147">
        <v>6</v>
      </c>
      <c r="U6" s="121"/>
      <c r="V6" s="147">
        <f>$R6*T6</f>
        <v>6</v>
      </c>
    </row>
    <row r="7" ht="15" customHeight="1">
      <c r="A7" t="s" s="561">
        <v>629</v>
      </c>
      <c r="B7" t="s" s="562">
        <v>630</v>
      </c>
      <c r="C7" s="563">
        <v>1</v>
      </c>
      <c r="D7" s="564">
        <v>70</v>
      </c>
      <c r="E7" s="511"/>
      <c r="F7" s="132"/>
      <c r="G7" s="565"/>
      <c r="H7" s="135"/>
      <c r="I7" s="136"/>
      <c r="J7" s="566"/>
      <c r="K7" s="567"/>
      <c r="L7" s="138"/>
      <c r="M7" s="408">
        <v>1</v>
      </c>
      <c r="N7" s="556"/>
      <c r="O7" s="568"/>
      <c r="P7" s="513">
        <f>SUM(E7:O7)*D7</f>
        <v>70</v>
      </c>
      <c r="Q7" s="569">
        <f>R7*C7</f>
        <v>1</v>
      </c>
      <c r="R7" s="570">
        <f>SUM(E7:O7)</f>
        <v>1</v>
      </c>
      <c r="S7" s="121"/>
      <c r="T7" s="147">
        <v>6</v>
      </c>
      <c r="U7" s="121"/>
      <c r="V7" s="147">
        <f>$R7*T7</f>
        <v>6</v>
      </c>
    </row>
    <row r="8" ht="15" customHeight="1">
      <c r="A8" t="s" s="561">
        <v>631</v>
      </c>
      <c r="B8" t="s" s="562">
        <v>632</v>
      </c>
      <c r="C8" s="563">
        <v>1</v>
      </c>
      <c r="D8" s="564">
        <v>115</v>
      </c>
      <c r="E8" s="511"/>
      <c r="F8" s="132"/>
      <c r="G8" s="565"/>
      <c r="H8" s="135"/>
      <c r="I8" s="136"/>
      <c r="J8" s="566"/>
      <c r="K8" s="567"/>
      <c r="L8" s="138"/>
      <c r="M8" s="408">
        <v>1</v>
      </c>
      <c r="N8" s="556">
        <v>1</v>
      </c>
      <c r="O8" s="568"/>
      <c r="P8" s="513">
        <f>SUM(E8:O8)*D8</f>
        <v>230</v>
      </c>
      <c r="Q8" s="569">
        <f>R8*C8</f>
        <v>2</v>
      </c>
      <c r="R8" s="570">
        <f>SUM(E8:O8)</f>
        <v>2</v>
      </c>
      <c r="S8" s="121"/>
      <c r="T8" s="147">
        <v>9</v>
      </c>
      <c r="U8" s="121"/>
      <c r="V8" s="147">
        <f>$R8*T8</f>
        <v>18</v>
      </c>
    </row>
    <row r="9" ht="15" customHeight="1">
      <c r="A9" t="s" s="561">
        <v>633</v>
      </c>
      <c r="B9" t="s" s="562">
        <v>634</v>
      </c>
      <c r="C9" s="563">
        <v>1</v>
      </c>
      <c r="D9" s="564">
        <v>157.5</v>
      </c>
      <c r="E9" s="511"/>
      <c r="F9" s="132"/>
      <c r="G9" s="565">
        <v>1</v>
      </c>
      <c r="H9" s="135"/>
      <c r="I9" s="136"/>
      <c r="J9" s="566"/>
      <c r="K9" s="567"/>
      <c r="L9" s="138"/>
      <c r="M9" s="408"/>
      <c r="N9" s="556"/>
      <c r="O9" s="568"/>
      <c r="P9" s="513">
        <f>SUM(E9:O9)*D9</f>
        <v>157.5</v>
      </c>
      <c r="Q9" s="569">
        <f>R9*C9</f>
        <v>1</v>
      </c>
      <c r="R9" s="570">
        <f>SUM(E9:O9)</f>
        <v>1</v>
      </c>
      <c r="S9" s="121"/>
      <c r="T9" s="147">
        <v>12</v>
      </c>
      <c r="U9" s="121"/>
      <c r="V9" s="147">
        <f>$R9*T9</f>
        <v>12</v>
      </c>
    </row>
    <row r="10" ht="15" customHeight="1">
      <c r="A10" t="s" s="561">
        <v>635</v>
      </c>
      <c r="B10" t="s" s="562">
        <v>636</v>
      </c>
      <c r="C10" s="563">
        <v>1</v>
      </c>
      <c r="D10" s="564">
        <v>212.5</v>
      </c>
      <c r="E10" s="511"/>
      <c r="F10" s="132"/>
      <c r="G10" s="565"/>
      <c r="H10" s="135"/>
      <c r="I10" s="136"/>
      <c r="J10" s="566"/>
      <c r="K10" s="567"/>
      <c r="L10" s="138"/>
      <c r="M10" s="408"/>
      <c r="N10" s="556"/>
      <c r="O10" s="568"/>
      <c r="P10" s="513">
        <f>SUM(E10:O10)*D10</f>
        <v>0</v>
      </c>
      <c r="Q10" s="569">
        <f>R10*C10</f>
        <v>0</v>
      </c>
      <c r="R10" s="570">
        <f>SUM(E10:O10)</f>
        <v>0</v>
      </c>
      <c r="S10" s="121"/>
      <c r="T10" s="147">
        <v>12</v>
      </c>
      <c r="U10" s="121"/>
      <c r="V10" s="147">
        <f>$R10*T10</f>
        <v>0</v>
      </c>
    </row>
    <row r="11" ht="15" customHeight="1">
      <c r="A11" t="s" s="561">
        <v>637</v>
      </c>
      <c r="B11" t="s" s="562">
        <v>638</v>
      </c>
      <c r="C11" s="563">
        <v>1</v>
      </c>
      <c r="D11" s="564">
        <v>220</v>
      </c>
      <c r="E11" s="511"/>
      <c r="F11" s="132"/>
      <c r="G11" s="565"/>
      <c r="H11" s="135"/>
      <c r="I11" s="136"/>
      <c r="J11" s="566"/>
      <c r="K11" s="567"/>
      <c r="L11" s="138"/>
      <c r="M11" s="408">
        <v>1</v>
      </c>
      <c r="N11" s="556">
        <v>1</v>
      </c>
      <c r="O11" s="568"/>
      <c r="P11" s="513">
        <f>SUM(E11:O11)*D11</f>
        <v>440</v>
      </c>
      <c r="Q11" s="569">
        <f>R11*C11</f>
        <v>2</v>
      </c>
      <c r="R11" s="570">
        <f>SUM(E11:O11)</f>
        <v>2</v>
      </c>
      <c r="S11" s="121"/>
      <c r="T11" s="147">
        <v>12</v>
      </c>
      <c r="U11" s="121"/>
      <c r="V11" s="147">
        <f>$R11*T11</f>
        <v>24</v>
      </c>
    </row>
    <row r="12" ht="15" customHeight="1">
      <c r="A12" t="s" s="561">
        <v>639</v>
      </c>
      <c r="B12" t="s" s="562">
        <v>626</v>
      </c>
      <c r="C12" s="563">
        <v>1</v>
      </c>
      <c r="D12" s="564">
        <v>57.5</v>
      </c>
      <c r="E12" s="511"/>
      <c r="F12" s="132"/>
      <c r="G12" s="565"/>
      <c r="H12" s="135"/>
      <c r="I12" s="136"/>
      <c r="J12" s="566"/>
      <c r="K12" s="567"/>
      <c r="L12" s="138"/>
      <c r="M12" s="408">
        <v>1</v>
      </c>
      <c r="N12" s="556"/>
      <c r="O12" s="568"/>
      <c r="P12" s="513">
        <f>SUM(E12:O12)*D12</f>
        <v>57.5</v>
      </c>
      <c r="Q12" s="569">
        <f>R12*C12</f>
        <v>1</v>
      </c>
      <c r="R12" s="570">
        <f>SUM(E12:O12)</f>
        <v>1</v>
      </c>
      <c r="S12" s="121"/>
      <c r="T12" s="147">
        <v>4</v>
      </c>
      <c r="U12" s="121"/>
      <c r="V12" s="147">
        <f>$R12*T12</f>
        <v>4</v>
      </c>
    </row>
    <row r="13" ht="15" customHeight="1">
      <c r="A13" t="s" s="561">
        <v>640</v>
      </c>
      <c r="B13" t="s" s="562">
        <v>641</v>
      </c>
      <c r="C13" s="563">
        <v>1</v>
      </c>
      <c r="D13" s="564">
        <v>92.5</v>
      </c>
      <c r="E13" s="511"/>
      <c r="F13" s="132"/>
      <c r="G13" s="565"/>
      <c r="H13" s="135"/>
      <c r="I13" s="136"/>
      <c r="J13" s="566"/>
      <c r="K13" s="567"/>
      <c r="L13" s="138"/>
      <c r="M13" s="408">
        <v>1</v>
      </c>
      <c r="N13" s="556"/>
      <c r="O13" s="568"/>
      <c r="P13" s="513">
        <f>SUM(E13:O13)*D13</f>
        <v>92.5</v>
      </c>
      <c r="Q13" s="569">
        <f>R13*C13</f>
        <v>1</v>
      </c>
      <c r="R13" s="570">
        <f>SUM(E13:O13)</f>
        <v>1</v>
      </c>
      <c r="S13" s="121"/>
      <c r="T13" s="147">
        <v>6</v>
      </c>
      <c r="U13" s="121"/>
      <c r="V13" s="147">
        <f>$R13*T13</f>
        <v>6</v>
      </c>
    </row>
    <row r="14" ht="15" customHeight="1">
      <c r="A14" t="s" s="561">
        <v>642</v>
      </c>
      <c r="B14" t="s" s="562">
        <v>643</v>
      </c>
      <c r="C14" s="563">
        <v>1</v>
      </c>
      <c r="D14" s="564">
        <v>95</v>
      </c>
      <c r="E14" s="511"/>
      <c r="F14" s="132"/>
      <c r="G14" s="565"/>
      <c r="H14" s="135"/>
      <c r="I14" s="136"/>
      <c r="J14" s="566"/>
      <c r="K14" s="567"/>
      <c r="L14" s="138"/>
      <c r="M14" s="408">
        <v>1</v>
      </c>
      <c r="N14" s="556">
        <v>1</v>
      </c>
      <c r="O14" s="568"/>
      <c r="P14" s="513">
        <f>SUM(E14:O14)*D14</f>
        <v>190</v>
      </c>
      <c r="Q14" s="569">
        <f>R14*C14</f>
        <v>2</v>
      </c>
      <c r="R14" s="570">
        <f>SUM(E14:O14)</f>
        <v>2</v>
      </c>
      <c r="S14" s="121"/>
      <c r="T14" s="147">
        <v>6</v>
      </c>
      <c r="U14" s="121"/>
      <c r="V14" s="147">
        <f>$R14*T14</f>
        <v>12</v>
      </c>
    </row>
    <row r="15" ht="15" customHeight="1">
      <c r="A15" t="s" s="561">
        <v>644</v>
      </c>
      <c r="B15" t="s" s="562">
        <v>645</v>
      </c>
      <c r="C15" s="563">
        <v>1</v>
      </c>
      <c r="D15" s="564">
        <v>105</v>
      </c>
      <c r="E15" s="511"/>
      <c r="F15" s="132"/>
      <c r="G15" s="565"/>
      <c r="H15" s="135"/>
      <c r="I15" s="136"/>
      <c r="J15" s="566"/>
      <c r="K15" s="567"/>
      <c r="L15" s="138"/>
      <c r="M15" s="408"/>
      <c r="N15" s="556">
        <v>1</v>
      </c>
      <c r="O15" s="568"/>
      <c r="P15" s="513">
        <f>SUM(E15:O15)*D15</f>
        <v>105</v>
      </c>
      <c r="Q15" s="569">
        <f>R15*C15</f>
        <v>1</v>
      </c>
      <c r="R15" s="570">
        <f>SUM(E15:O15)</f>
        <v>1</v>
      </c>
      <c r="S15" s="121"/>
      <c r="T15" s="147">
        <v>6</v>
      </c>
      <c r="U15" s="121"/>
      <c r="V15" s="147">
        <f>$R15*T15</f>
        <v>6</v>
      </c>
    </row>
    <row r="16" ht="15" customHeight="1">
      <c r="A16" t="s" s="561">
        <v>646</v>
      </c>
      <c r="B16" t="s" s="562">
        <v>647</v>
      </c>
      <c r="C16" s="563">
        <v>1</v>
      </c>
      <c r="D16" s="564">
        <v>142.5</v>
      </c>
      <c r="E16" s="511"/>
      <c r="F16" s="132"/>
      <c r="G16" s="565"/>
      <c r="H16" s="135"/>
      <c r="I16" s="136"/>
      <c r="J16" s="566"/>
      <c r="K16" s="567"/>
      <c r="L16" s="138"/>
      <c r="M16" s="408"/>
      <c r="N16" s="556">
        <v>1</v>
      </c>
      <c r="O16" s="568"/>
      <c r="P16" s="513">
        <f>SUM(E16:O16)*D16</f>
        <v>142.5</v>
      </c>
      <c r="Q16" s="569">
        <f>R16*C16</f>
        <v>1</v>
      </c>
      <c r="R16" s="570">
        <f>SUM(E16:O16)</f>
        <v>1</v>
      </c>
      <c r="S16" s="121"/>
      <c r="T16" s="147">
        <v>8</v>
      </c>
      <c r="U16" s="121"/>
      <c r="V16" s="147">
        <f>$R16*T16</f>
        <v>8</v>
      </c>
    </row>
    <row r="17" ht="15" customHeight="1">
      <c r="A17" t="s" s="561">
        <v>648</v>
      </c>
      <c r="B17" t="s" s="562">
        <v>630</v>
      </c>
      <c r="C17" s="563">
        <v>1</v>
      </c>
      <c r="D17" s="564">
        <v>110</v>
      </c>
      <c r="E17" s="511"/>
      <c r="F17" s="132"/>
      <c r="G17" s="565"/>
      <c r="H17" s="135"/>
      <c r="I17" s="136"/>
      <c r="J17" s="566"/>
      <c r="K17" s="567"/>
      <c r="L17" s="138"/>
      <c r="M17" s="408">
        <v>1</v>
      </c>
      <c r="N17" s="556"/>
      <c r="O17" s="568"/>
      <c r="P17" s="513">
        <f>SUM(E17:O17)*D17</f>
        <v>110</v>
      </c>
      <c r="Q17" s="569">
        <f>R17*C17</f>
        <v>1</v>
      </c>
      <c r="R17" s="570">
        <f>SUM(E17:O17)</f>
        <v>1</v>
      </c>
      <c r="S17" s="121"/>
      <c r="T17" s="147">
        <v>12</v>
      </c>
      <c r="U17" s="121"/>
      <c r="V17" s="147">
        <f>$R17*T17</f>
        <v>12</v>
      </c>
    </row>
    <row r="18" ht="15" customHeight="1">
      <c r="A18" t="s" s="561">
        <v>649</v>
      </c>
      <c r="B18" t="s" s="562">
        <v>650</v>
      </c>
      <c r="C18" s="563">
        <v>1</v>
      </c>
      <c r="D18" s="564">
        <v>197.5</v>
      </c>
      <c r="E18" s="511"/>
      <c r="F18" s="132"/>
      <c r="G18" s="565"/>
      <c r="H18" s="135"/>
      <c r="I18" s="136"/>
      <c r="J18" s="566"/>
      <c r="K18" s="567"/>
      <c r="L18" s="138"/>
      <c r="M18" s="408"/>
      <c r="N18" s="556"/>
      <c r="O18" s="568"/>
      <c r="P18" s="513">
        <f>SUM(E18:O18)*D18</f>
        <v>0</v>
      </c>
      <c r="Q18" s="569">
        <f>R18*C18</f>
        <v>0</v>
      </c>
      <c r="R18" s="570">
        <f>SUM(E18:O18)</f>
        <v>0</v>
      </c>
      <c r="S18" s="121"/>
      <c r="T18" s="147">
        <v>15</v>
      </c>
      <c r="U18" s="121"/>
      <c r="V18" s="147">
        <f>$R18*T18</f>
        <v>0</v>
      </c>
    </row>
    <row r="19" ht="15" customHeight="1">
      <c r="A19" t="s" s="561">
        <v>651</v>
      </c>
      <c r="B19" t="s" s="562">
        <v>652</v>
      </c>
      <c r="C19" s="563">
        <v>1</v>
      </c>
      <c r="D19" s="564">
        <v>182.5</v>
      </c>
      <c r="E19" s="511"/>
      <c r="F19" s="132"/>
      <c r="G19" s="565"/>
      <c r="H19" s="135"/>
      <c r="I19" s="136"/>
      <c r="J19" s="566"/>
      <c r="K19" s="567"/>
      <c r="L19" s="138"/>
      <c r="M19" s="408"/>
      <c r="N19" s="556"/>
      <c r="O19" s="568"/>
      <c r="P19" s="513">
        <f>SUM(E19:O19)*D19</f>
        <v>0</v>
      </c>
      <c r="Q19" s="569">
        <f>R19*C19</f>
        <v>0</v>
      </c>
      <c r="R19" s="570">
        <f>SUM(E19:O19)</f>
        <v>0</v>
      </c>
      <c r="S19" s="121"/>
      <c r="T19" s="147">
        <v>9</v>
      </c>
      <c r="U19" s="121"/>
      <c r="V19" s="147">
        <f>$R19*T19</f>
        <v>0</v>
      </c>
    </row>
    <row r="20" ht="15" customHeight="1">
      <c r="A20" t="s" s="561">
        <v>653</v>
      </c>
      <c r="B20" t="s" s="562">
        <v>654</v>
      </c>
      <c r="C20" s="563">
        <v>1</v>
      </c>
      <c r="D20" s="564">
        <v>220</v>
      </c>
      <c r="E20" s="511"/>
      <c r="F20" s="132"/>
      <c r="G20" s="565"/>
      <c r="H20" s="135"/>
      <c r="I20" s="136"/>
      <c r="J20" s="566"/>
      <c r="K20" s="567"/>
      <c r="L20" s="138"/>
      <c r="M20" s="408">
        <v>1</v>
      </c>
      <c r="N20" s="556"/>
      <c r="O20" s="568"/>
      <c r="P20" s="513">
        <f>SUM(E20:O20)*D20</f>
        <v>220</v>
      </c>
      <c r="Q20" s="569">
        <f>R20*C20</f>
        <v>1</v>
      </c>
      <c r="R20" s="570">
        <f>SUM(E20:O20)</f>
        <v>1</v>
      </c>
      <c r="S20" s="121"/>
      <c r="T20" s="147">
        <v>9</v>
      </c>
      <c r="U20" s="121"/>
      <c r="V20" s="147">
        <f>$R20*T20</f>
        <v>9</v>
      </c>
    </row>
    <row r="21" ht="15" customHeight="1">
      <c r="A21" t="s" s="561">
        <v>655</v>
      </c>
      <c r="B21" t="s" s="562">
        <v>641</v>
      </c>
      <c r="C21" s="563">
        <v>1</v>
      </c>
      <c r="D21" s="564">
        <v>110</v>
      </c>
      <c r="E21" s="511"/>
      <c r="F21" s="132"/>
      <c r="G21" s="565">
        <v>1</v>
      </c>
      <c r="H21" s="135"/>
      <c r="I21" s="136"/>
      <c r="J21" s="566"/>
      <c r="K21" s="567"/>
      <c r="L21" s="138"/>
      <c r="M21" s="408"/>
      <c r="N21" s="556"/>
      <c r="O21" s="568"/>
      <c r="P21" s="513">
        <f>SUM(E21:O21)*D21</f>
        <v>110</v>
      </c>
      <c r="Q21" s="569">
        <f>R21*C21</f>
        <v>1</v>
      </c>
      <c r="R21" s="570">
        <f>SUM(E21:O21)</f>
        <v>1</v>
      </c>
      <c r="S21" s="121"/>
      <c r="T21" s="147">
        <v>6</v>
      </c>
      <c r="U21" s="121"/>
      <c r="V21" s="147">
        <f>$R21*T21</f>
        <v>6</v>
      </c>
    </row>
    <row r="22" ht="15" customHeight="1">
      <c r="A22" t="s" s="561">
        <v>656</v>
      </c>
      <c r="B22" t="s" s="562">
        <v>630</v>
      </c>
      <c r="C22" s="563">
        <v>1</v>
      </c>
      <c r="D22" s="564">
        <v>145</v>
      </c>
      <c r="E22" s="511"/>
      <c r="F22" s="132"/>
      <c r="G22" s="565"/>
      <c r="H22" s="135"/>
      <c r="I22" s="136"/>
      <c r="J22" s="566"/>
      <c r="K22" s="567"/>
      <c r="L22" s="138"/>
      <c r="M22" s="408">
        <v>1</v>
      </c>
      <c r="N22" s="556"/>
      <c r="O22" s="568"/>
      <c r="P22" s="513">
        <f>SUM(E22:O22)*D22</f>
        <v>145</v>
      </c>
      <c r="Q22" s="569">
        <f>R22*C22</f>
        <v>1</v>
      </c>
      <c r="R22" s="570">
        <f>SUM(E22:O22)</f>
        <v>1</v>
      </c>
      <c r="S22" s="121"/>
      <c r="T22" s="147">
        <v>10</v>
      </c>
      <c r="U22" s="121"/>
      <c r="V22" s="147">
        <f>$R22*T22</f>
        <v>10</v>
      </c>
    </row>
    <row r="23" ht="15" customHeight="1">
      <c r="A23" t="s" s="561">
        <v>657</v>
      </c>
      <c r="B23" t="s" s="562">
        <v>658</v>
      </c>
      <c r="C23" s="563">
        <v>5</v>
      </c>
      <c r="D23" s="564">
        <v>590</v>
      </c>
      <c r="E23" s="511"/>
      <c r="F23" s="132"/>
      <c r="G23" s="565"/>
      <c r="H23" s="135"/>
      <c r="I23" s="136"/>
      <c r="J23" s="566"/>
      <c r="K23" s="567"/>
      <c r="L23" s="138"/>
      <c r="M23" s="408"/>
      <c r="N23" s="556"/>
      <c r="O23" s="568"/>
      <c r="P23" s="513">
        <f>SUM(E23:O23)*D23</f>
        <v>0</v>
      </c>
      <c r="Q23" s="569">
        <f>R23*C23</f>
        <v>0</v>
      </c>
      <c r="R23" s="570">
        <f>SUM(E23:O23)</f>
        <v>0</v>
      </c>
      <c r="S23" s="121"/>
      <c r="T23" s="147">
        <v>48</v>
      </c>
      <c r="U23" s="121"/>
      <c r="V23" s="147">
        <f>$R23*T23</f>
        <v>0</v>
      </c>
    </row>
    <row r="24" ht="15" customHeight="1">
      <c r="A24" t="s" s="561">
        <v>659</v>
      </c>
      <c r="B24" t="s" s="562">
        <v>660</v>
      </c>
      <c r="C24" s="563">
        <v>1</v>
      </c>
      <c r="D24" s="564">
        <v>145</v>
      </c>
      <c r="E24" s="511"/>
      <c r="F24" s="132"/>
      <c r="G24" s="565"/>
      <c r="H24" s="135"/>
      <c r="I24" s="136"/>
      <c r="J24" s="566"/>
      <c r="K24" s="567"/>
      <c r="L24" s="138"/>
      <c r="M24" s="408">
        <v>1</v>
      </c>
      <c r="N24" s="556">
        <v>3</v>
      </c>
      <c r="O24" s="568"/>
      <c r="P24" s="513">
        <f>SUM(E24:O24)*D24</f>
        <v>580</v>
      </c>
      <c r="Q24" s="569">
        <f>R24*C24</f>
        <v>4</v>
      </c>
      <c r="R24" s="570">
        <f>SUM(E24:O24)</f>
        <v>4</v>
      </c>
      <c r="S24" s="121"/>
      <c r="T24" s="147">
        <v>8</v>
      </c>
      <c r="U24" s="121"/>
      <c r="V24" s="147">
        <f>$R24*T24</f>
        <v>32</v>
      </c>
    </row>
    <row r="25" ht="15" customHeight="1">
      <c r="A25" t="s" s="561">
        <v>661</v>
      </c>
      <c r="B25" t="s" s="562">
        <v>662</v>
      </c>
      <c r="C25" s="563">
        <v>6</v>
      </c>
      <c r="D25" s="564">
        <v>630</v>
      </c>
      <c r="E25" s="511"/>
      <c r="F25" s="132"/>
      <c r="G25" s="565"/>
      <c r="H25" s="135"/>
      <c r="I25" s="136"/>
      <c r="J25" s="566"/>
      <c r="K25" s="567"/>
      <c r="L25" s="138"/>
      <c r="M25" s="408"/>
      <c r="N25" s="556"/>
      <c r="O25" s="568"/>
      <c r="P25" s="513">
        <f>SUM(E25:O25)*D25</f>
        <v>0</v>
      </c>
      <c r="Q25" s="569">
        <f>R25*C25</f>
        <v>0</v>
      </c>
      <c r="R25" s="570">
        <f>SUM(E25:O25)</f>
        <v>0</v>
      </c>
      <c r="S25" s="121"/>
      <c r="T25" s="147">
        <v>48</v>
      </c>
      <c r="U25" s="121"/>
      <c r="V25" s="147">
        <f>$R25*T25</f>
        <v>0</v>
      </c>
    </row>
    <row r="26" ht="15" customHeight="1">
      <c r="A26" t="s" s="561">
        <v>663</v>
      </c>
      <c r="B26" t="s" s="562">
        <v>652</v>
      </c>
      <c r="C26" s="563">
        <v>1</v>
      </c>
      <c r="D26" s="564">
        <v>145</v>
      </c>
      <c r="E26" s="511"/>
      <c r="F26" s="132"/>
      <c r="G26" s="565"/>
      <c r="H26" s="135"/>
      <c r="I26" s="136">
        <v>1</v>
      </c>
      <c r="J26" s="566"/>
      <c r="K26" s="567"/>
      <c r="L26" s="138"/>
      <c r="M26" s="408">
        <v>7</v>
      </c>
      <c r="N26" s="556"/>
      <c r="O26" s="568"/>
      <c r="P26" s="513">
        <f>SUM(E26:O26)*D26</f>
        <v>1160</v>
      </c>
      <c r="Q26" s="569">
        <f>R26*C26</f>
        <v>8</v>
      </c>
      <c r="R26" s="570">
        <f>SUM(E26:O26)</f>
        <v>8</v>
      </c>
      <c r="S26" s="121"/>
      <c r="T26" s="147">
        <v>8</v>
      </c>
      <c r="U26" s="121"/>
      <c r="V26" s="147">
        <f>$R26*T26</f>
        <v>64</v>
      </c>
    </row>
    <row r="27" ht="15" customHeight="1">
      <c r="A27" t="s" s="561">
        <v>664</v>
      </c>
      <c r="B27" t="s" s="562">
        <v>665</v>
      </c>
      <c r="C27" s="571">
        <v>1</v>
      </c>
      <c r="D27" s="564">
        <v>195</v>
      </c>
      <c r="E27" s="511"/>
      <c r="F27" s="132"/>
      <c r="G27" s="565"/>
      <c r="H27" s="135"/>
      <c r="I27" s="136"/>
      <c r="J27" s="566"/>
      <c r="K27" s="567"/>
      <c r="L27" s="138"/>
      <c r="M27" s="408"/>
      <c r="N27" s="556"/>
      <c r="O27" s="568"/>
      <c r="P27" s="513">
        <f>SUM(E27:O27)*D27</f>
        <v>0</v>
      </c>
      <c r="Q27" s="569">
        <f>R27*C27</f>
        <v>0</v>
      </c>
      <c r="R27" s="570">
        <f>SUM(E27:O27)</f>
        <v>0</v>
      </c>
      <c r="S27" s="121"/>
      <c r="T27" s="147">
        <v>12</v>
      </c>
      <c r="U27" s="121"/>
      <c r="V27" s="147">
        <f>$R27*T27</f>
        <v>0</v>
      </c>
    </row>
    <row r="28" ht="15" customHeight="1">
      <c r="A28" t="s" s="561">
        <v>666</v>
      </c>
      <c r="B28" t="s" s="562">
        <v>667</v>
      </c>
      <c r="C28" s="571">
        <v>1</v>
      </c>
      <c r="D28" s="564">
        <v>195</v>
      </c>
      <c r="E28" s="511"/>
      <c r="F28" s="132"/>
      <c r="G28" s="565"/>
      <c r="H28" s="135"/>
      <c r="I28" s="136"/>
      <c r="J28" s="566"/>
      <c r="K28" s="567"/>
      <c r="L28" s="138"/>
      <c r="M28" s="408"/>
      <c r="N28" s="556"/>
      <c r="O28" s="568"/>
      <c r="P28" s="513">
        <f>SUM(E28:O28)*D28</f>
        <v>0</v>
      </c>
      <c r="Q28" s="569">
        <f>R28*C28</f>
        <v>0</v>
      </c>
      <c r="R28" s="570">
        <f>SUM(E28:O28)</f>
        <v>0</v>
      </c>
      <c r="S28" s="121"/>
      <c r="T28" s="147">
        <v>11</v>
      </c>
      <c r="U28" s="121"/>
      <c r="V28" s="147">
        <f>$R28*T28</f>
        <v>0</v>
      </c>
    </row>
    <row r="29" ht="15" customHeight="1">
      <c r="A29" t="s" s="561">
        <v>668</v>
      </c>
      <c r="B29" t="s" s="562">
        <v>669</v>
      </c>
      <c r="C29" s="571">
        <v>1</v>
      </c>
      <c r="D29" s="564">
        <v>110</v>
      </c>
      <c r="E29" s="511"/>
      <c r="F29" s="132"/>
      <c r="G29" s="565"/>
      <c r="H29" s="135"/>
      <c r="I29" s="136"/>
      <c r="J29" s="566"/>
      <c r="K29" s="567"/>
      <c r="L29" s="138"/>
      <c r="M29" s="408"/>
      <c r="N29" s="556"/>
      <c r="O29" s="568"/>
      <c r="P29" s="513">
        <f>SUM(E29:O29)*D29</f>
        <v>0</v>
      </c>
      <c r="Q29" s="569">
        <f>R29*C29</f>
        <v>0</v>
      </c>
      <c r="R29" s="570">
        <f>SUM(E29:O29)</f>
        <v>0</v>
      </c>
      <c r="S29" s="121"/>
      <c r="T29" s="147">
        <v>5</v>
      </c>
      <c r="U29" s="121"/>
      <c r="V29" s="147">
        <f>$R29*T29</f>
        <v>0</v>
      </c>
    </row>
    <row r="30" ht="15" customHeight="1">
      <c r="A30" t="s" s="561">
        <v>670</v>
      </c>
      <c r="B30" t="s" s="562">
        <v>671</v>
      </c>
      <c r="C30" s="571">
        <v>1</v>
      </c>
      <c r="D30" s="564">
        <v>175</v>
      </c>
      <c r="E30" s="511"/>
      <c r="F30" s="132"/>
      <c r="G30" s="565"/>
      <c r="H30" s="135"/>
      <c r="I30" s="136"/>
      <c r="J30" s="566"/>
      <c r="K30" s="567"/>
      <c r="L30" s="138"/>
      <c r="M30" s="408"/>
      <c r="N30" s="556"/>
      <c r="O30" s="568"/>
      <c r="P30" s="513">
        <f>SUM(E30:O30)*D30</f>
        <v>0</v>
      </c>
      <c r="Q30" s="569">
        <f>R30*C30</f>
        <v>0</v>
      </c>
      <c r="R30" s="570">
        <f>SUM(E30:O30)</f>
        <v>0</v>
      </c>
      <c r="S30" s="121"/>
      <c r="T30" s="147">
        <v>12</v>
      </c>
      <c r="U30" s="121"/>
      <c r="V30" s="147">
        <f>$R30*T30</f>
        <v>0</v>
      </c>
    </row>
    <row r="31" ht="15" customHeight="1">
      <c r="A31" t="s" s="561">
        <v>672</v>
      </c>
      <c r="B31" t="s" s="562">
        <v>673</v>
      </c>
      <c r="C31" s="571">
        <v>1</v>
      </c>
      <c r="D31" s="564">
        <v>110</v>
      </c>
      <c r="E31" s="511"/>
      <c r="F31" s="132"/>
      <c r="G31" s="565"/>
      <c r="H31" s="135"/>
      <c r="I31" s="136"/>
      <c r="J31" s="566"/>
      <c r="K31" s="567"/>
      <c r="L31" s="138"/>
      <c r="M31" s="408"/>
      <c r="N31" s="556"/>
      <c r="O31" s="568"/>
      <c r="P31" s="513">
        <f>SUM(E31:O31)*D31</f>
        <v>0</v>
      </c>
      <c r="Q31" s="569">
        <f>R31*C31</f>
        <v>0</v>
      </c>
      <c r="R31" s="570">
        <f>SUM(E31:O31)</f>
        <v>0</v>
      </c>
      <c r="S31" s="121"/>
      <c r="T31" s="147">
        <v>7</v>
      </c>
      <c r="U31" s="121"/>
      <c r="V31" s="147">
        <f>$R31*T31</f>
        <v>0</v>
      </c>
    </row>
    <row r="32" ht="15" customHeight="1">
      <c r="A32" t="s" s="561">
        <v>674</v>
      </c>
      <c r="B32" t="s" s="562">
        <v>675</v>
      </c>
      <c r="C32" s="571">
        <v>1</v>
      </c>
      <c r="D32" s="564">
        <v>177.5</v>
      </c>
      <c r="E32" s="511"/>
      <c r="F32" s="132"/>
      <c r="G32" s="565"/>
      <c r="H32" s="135"/>
      <c r="I32" s="136"/>
      <c r="J32" s="566"/>
      <c r="K32" s="567"/>
      <c r="L32" s="138"/>
      <c r="M32" s="408"/>
      <c r="N32" s="556"/>
      <c r="O32" s="568"/>
      <c r="P32" s="513">
        <f>SUM(E32:O32)*D32</f>
        <v>0</v>
      </c>
      <c r="Q32" s="569">
        <f>R32*C32</f>
        <v>0</v>
      </c>
      <c r="R32" s="570">
        <f>SUM(E32:O32)</f>
        <v>0</v>
      </c>
      <c r="S32" s="121"/>
      <c r="T32" s="147">
        <v>10</v>
      </c>
      <c r="U32" s="121"/>
      <c r="V32" s="147">
        <f>$R32*T32</f>
        <v>0</v>
      </c>
    </row>
    <row r="33" ht="13.8" customHeight="1">
      <c r="A33" t="s" s="572">
        <v>676</v>
      </c>
      <c r="B33" t="s" s="573">
        <v>677</v>
      </c>
      <c r="C33" s="574">
        <v>1</v>
      </c>
      <c r="D33" s="575">
        <v>187.5</v>
      </c>
      <c r="E33" s="518"/>
      <c r="F33" s="163"/>
      <c r="G33" s="576"/>
      <c r="H33" s="166"/>
      <c r="I33" s="167"/>
      <c r="J33" s="577"/>
      <c r="K33" s="578"/>
      <c r="L33" s="169"/>
      <c r="M33" s="416"/>
      <c r="N33" s="579"/>
      <c r="O33" s="580"/>
      <c r="P33" s="520">
        <f>SUM(E33:O33)*D33</f>
        <v>0</v>
      </c>
      <c r="Q33" s="581">
        <f>R33*C33</f>
        <v>0</v>
      </c>
      <c r="R33" s="582">
        <f>SUM(E33:O33)</f>
        <v>0</v>
      </c>
      <c r="S33" s="121"/>
      <c r="T33" s="147">
        <v>9</v>
      </c>
      <c r="U33" s="121"/>
      <c r="V33" s="147">
        <f>$R33*T33</f>
        <v>0</v>
      </c>
    </row>
    <row r="34" ht="13.8" customHeight="1">
      <c r="A34" s="35"/>
      <c r="B34" s="35"/>
      <c r="C34" s="521"/>
      <c r="D34" t="s" s="379">
        <v>69</v>
      </c>
      <c r="E34" s="275">
        <f>SUM(E3:E33)</f>
        <v>0</v>
      </c>
      <c r="F34" s="275">
        <f>SUM(F3:F33)</f>
        <v>0</v>
      </c>
      <c r="G34" s="275">
        <f>SUM(G3:G33)</f>
        <v>3</v>
      </c>
      <c r="H34" s="275">
        <f>SUM(H3:H33)</f>
        <v>0</v>
      </c>
      <c r="I34" s="275">
        <f>SUM(I3:I33)</f>
        <v>1</v>
      </c>
      <c r="J34" s="275">
        <f>SUM(J3:J33)</f>
        <v>0</v>
      </c>
      <c r="K34" s="275">
        <f>SUM(K3:K33)</f>
        <v>0</v>
      </c>
      <c r="L34" s="275">
        <f>SUM(L3:L33)</f>
        <v>0</v>
      </c>
      <c r="M34" s="275">
        <f>SUM(M3:M33)</f>
        <v>20</v>
      </c>
      <c r="N34" s="275">
        <f>SUM(N3:N33)</f>
        <v>8</v>
      </c>
      <c r="O34" s="276">
        <f>SUM(O3:O33)</f>
        <v>0</v>
      </c>
      <c r="P34" s="523">
        <f>SUM(P3:P33)</f>
        <v>4040</v>
      </c>
      <c r="Q34" s="486">
        <f>SUM(Q3:Q33)</f>
        <v>32</v>
      </c>
      <c r="R34" s="533">
        <f>SUM(R3:R33)</f>
        <v>32</v>
      </c>
      <c r="S34" s="303"/>
      <c r="T34" s="281"/>
      <c r="U34" s="291"/>
      <c r="V34" s="583">
        <f>SUM(V3:V33)</f>
        <v>244</v>
      </c>
    </row>
    <row r="35" ht="13.8" customHeight="1">
      <c r="A35" s="71"/>
      <c r="B35" s="71"/>
      <c r="C35" s="2"/>
      <c r="D35" s="35"/>
      <c r="E35" s="297"/>
      <c r="F35" s="297"/>
      <c r="G35" s="297"/>
      <c r="H35" s="297"/>
      <c r="I35" s="297"/>
      <c r="J35" s="297"/>
      <c r="K35" s="297"/>
      <c r="L35" s="297"/>
      <c r="M35" s="297"/>
      <c r="N35" s="297"/>
      <c r="O35" s="297"/>
      <c r="P35" s="35"/>
      <c r="Q35" s="35"/>
      <c r="R35" s="35"/>
      <c r="S35" s="3"/>
      <c r="T35" s="3"/>
      <c r="U35" s="3"/>
      <c r="V35" s="285"/>
    </row>
    <row r="36" ht="14.4" customHeight="1">
      <c r="A36" t="s" s="584">
        <v>678</v>
      </c>
      <c r="B36" s="585"/>
      <c r="C36" s="290"/>
      <c r="D36" s="80"/>
      <c r="E36" t="s" s="586">
        <v>214</v>
      </c>
      <c r="F36" s="587"/>
      <c r="G36" s="587"/>
      <c r="H36" s="587"/>
      <c r="I36" s="587"/>
      <c r="J36" s="587"/>
      <c r="K36" s="587"/>
      <c r="L36" s="587"/>
      <c r="M36" s="587"/>
      <c r="N36" s="587"/>
      <c r="O36" s="587"/>
      <c r="P36" s="290"/>
      <c r="Q36" s="588"/>
      <c r="R36" s="588"/>
      <c r="S36" s="589"/>
      <c r="T36" s="589"/>
      <c r="U36" s="589"/>
      <c r="V36" s="3"/>
    </row>
    <row r="37" ht="13.8" customHeight="1">
      <c r="A37" s="78"/>
      <c r="B37" s="78"/>
      <c r="C37" s="2"/>
      <c r="D37" s="2"/>
      <c r="E37" s="297"/>
      <c r="F37" s="297"/>
      <c r="G37" s="297"/>
      <c r="H37" s="297"/>
      <c r="I37" s="297"/>
      <c r="J37" s="297"/>
      <c r="K37" s="297"/>
      <c r="L37" s="297"/>
      <c r="M37" s="297"/>
      <c r="N37" s="297"/>
      <c r="O37" s="297"/>
      <c r="P37" s="71"/>
      <c r="Q37" s="2"/>
      <c r="R37" s="2"/>
      <c r="S37" s="3"/>
      <c r="T37" s="3"/>
      <c r="U37" s="3"/>
      <c r="V37" s="3"/>
    </row>
    <row r="38" ht="27" customHeight="1">
      <c r="A38" t="s" s="307">
        <v>216</v>
      </c>
      <c r="B38" s="390">
        <f>P34</f>
        <v>4040</v>
      </c>
      <c r="C38" s="77"/>
      <c r="D38" s="80"/>
      <c r="E38" t="s" s="180">
        <v>679</v>
      </c>
      <c r="F38" t="s" s="181">
        <v>680</v>
      </c>
      <c r="G38" t="s" s="451">
        <v>681</v>
      </c>
      <c r="H38" t="s" s="184">
        <v>682</v>
      </c>
      <c r="I38" t="s" s="185">
        <v>683</v>
      </c>
      <c r="J38" t="s" s="543">
        <v>684</v>
      </c>
      <c r="K38" t="s" s="544">
        <v>612</v>
      </c>
      <c r="L38" t="s" s="187">
        <v>685</v>
      </c>
      <c r="M38" t="s" s="188">
        <v>614</v>
      </c>
      <c r="N38" t="s" s="590">
        <v>686</v>
      </c>
      <c r="O38" t="s" s="189">
        <v>687</v>
      </c>
      <c r="P38" t="s" s="302">
        <v>69</v>
      </c>
      <c r="Q38" s="77"/>
      <c r="R38" s="2"/>
      <c r="S38" s="3"/>
      <c r="T38" s="3"/>
      <c r="U38" s="3"/>
      <c r="V38" s="3"/>
    </row>
    <row r="39" ht="13.8" customHeight="1">
      <c r="A39" t="s" s="307">
        <v>218</v>
      </c>
      <c r="B39" s="390">
        <f>B38*1.2</f>
        <v>4848</v>
      </c>
      <c r="C39" s="77"/>
      <c r="D39" s="80"/>
      <c r="E39" s="453">
        <f>SUMPRODUCT($C$3:$C$33,E3:E33)</f>
        <v>0</v>
      </c>
      <c r="F39" s="453">
        <f>SUMPRODUCT($C$3:$C$33,F3:F33)</f>
        <v>0</v>
      </c>
      <c r="G39" s="453">
        <f>SUMPRODUCT($C$3:$C$33,G3:G33)</f>
        <v>3</v>
      </c>
      <c r="H39" s="453">
        <f>SUMPRODUCT($C$3:$C$33,H3:H33)</f>
        <v>0</v>
      </c>
      <c r="I39" s="453">
        <f>SUMPRODUCT($C$3:$C$33,I3:I33)</f>
        <v>1</v>
      </c>
      <c r="J39" s="453">
        <f>SUMPRODUCT($C$3:$C$33,J3:J33)</f>
        <v>0</v>
      </c>
      <c r="K39" s="453">
        <f>SUMPRODUCT($C$3:$C$33,K3:K33)</f>
        <v>0</v>
      </c>
      <c r="L39" s="453">
        <f>SUMPRODUCT($C$3:$C$33,L3:L33)</f>
        <v>0</v>
      </c>
      <c r="M39" s="453">
        <f>SUMPRODUCT($C$3:$C$33,M3:M33)</f>
        <v>20</v>
      </c>
      <c r="N39" s="453">
        <f>SUMPRODUCT($C$3:$C$33,N3:N33)</f>
        <v>8</v>
      </c>
      <c r="O39" s="453">
        <f>SUMPRODUCT($C$3:$C$33,O3:O33)</f>
        <v>0</v>
      </c>
      <c r="P39" s="454">
        <f>SUM(E39:O39)</f>
        <v>32</v>
      </c>
      <c r="Q39" s="591"/>
      <c r="R39" s="592"/>
      <c r="S39" s="3"/>
      <c r="T39" s="3"/>
      <c r="U39" s="3"/>
      <c r="V39" s="3"/>
    </row>
    <row r="40" ht="13.8" customHeight="1">
      <c r="A40" t="s" s="307">
        <v>688</v>
      </c>
      <c r="B40" s="486">
        <f>Q34</f>
        <v>32</v>
      </c>
      <c r="C40" s="77"/>
      <c r="D40" s="80"/>
      <c r="E40" s="455">
        <f>_xlfn.IFERROR(E39/$P$39,0)</f>
        <v>0</v>
      </c>
      <c r="F40" s="455">
        <f>_xlfn.IFERROR(F39/$P$39,0)</f>
        <v>0</v>
      </c>
      <c r="G40" s="455">
        <f>_xlfn.IFERROR(G39/$P$39,0)</f>
        <v>0.09375</v>
      </c>
      <c r="H40" s="455">
        <f>_xlfn.IFERROR(H39/$P$39,0)</f>
        <v>0</v>
      </c>
      <c r="I40" s="455">
        <f>_xlfn.IFERROR(I39/$P$39,0)</f>
        <v>0.03125</v>
      </c>
      <c r="J40" s="455">
        <f>_xlfn.IFERROR(J39/$P$39,0)</f>
        <v>0</v>
      </c>
      <c r="K40" s="455">
        <f>_xlfn.IFERROR(K39/$P$39,0)</f>
        <v>0</v>
      </c>
      <c r="L40" s="455">
        <f>_xlfn.IFERROR(L39/$P$39,0)</f>
        <v>0</v>
      </c>
      <c r="M40" s="455">
        <f>_xlfn.IFERROR(M39/$P$39,0)</f>
        <v>0.625</v>
      </c>
      <c r="N40" s="455">
        <f>_xlfn.IFERROR(N39/$P$39,0)</f>
        <v>0.25</v>
      </c>
      <c r="O40" s="455">
        <f>_xlfn.IFERROR(O39/$P$39,0)</f>
        <v>0</v>
      </c>
      <c r="P40" s="456">
        <f>_xlfn.IFERROR(P39/$P$39,0)</f>
        <v>1</v>
      </c>
      <c r="Q40" s="593"/>
      <c r="R40" s="594"/>
      <c r="S40" s="3"/>
      <c r="T40" s="3"/>
      <c r="U40" s="3"/>
      <c r="V40" s="3"/>
    </row>
    <row r="41" ht="13.2" customHeight="1">
      <c r="A41" s="35"/>
      <c r="B41" s="35"/>
      <c r="C41" s="2"/>
      <c r="D41" s="2"/>
      <c r="E41" s="285"/>
      <c r="F41" s="285"/>
      <c r="G41" s="285"/>
      <c r="H41" s="285"/>
      <c r="I41" s="285"/>
      <c r="J41" s="285"/>
      <c r="K41" s="285"/>
      <c r="L41" s="285"/>
      <c r="M41" s="285"/>
      <c r="N41" s="285"/>
      <c r="O41" s="285"/>
      <c r="P41" s="35"/>
      <c r="Q41" s="2"/>
      <c r="R41" s="2"/>
      <c r="S41" s="3"/>
      <c r="T41" s="3"/>
      <c r="U41" s="3"/>
      <c r="V41" s="3"/>
    </row>
    <row r="42" ht="13.2" customHeight="1">
      <c r="A42" s="2"/>
      <c r="B42" s="2"/>
      <c r="C42" s="2"/>
      <c r="D42" s="2"/>
      <c r="E42" s="3"/>
      <c r="F42" s="3"/>
      <c r="G42" s="3"/>
      <c r="H42" s="3"/>
      <c r="I42" s="3"/>
      <c r="J42" s="3"/>
      <c r="K42" s="3"/>
      <c r="L42" s="3"/>
      <c r="M42" s="3"/>
      <c r="N42" s="3"/>
      <c r="O42" s="3"/>
      <c r="P42" s="2"/>
      <c r="Q42" s="2"/>
      <c r="R42" s="2"/>
      <c r="S42" s="3"/>
      <c r="T42" s="3"/>
      <c r="U42" s="3"/>
      <c r="V42" s="3"/>
    </row>
    <row r="43" ht="13.2" customHeight="1">
      <c r="A43" s="2"/>
      <c r="B43" s="2"/>
      <c r="C43" s="2"/>
      <c r="D43" s="2"/>
      <c r="E43" s="3"/>
      <c r="F43" s="3"/>
      <c r="G43" s="3"/>
      <c r="H43" s="3"/>
      <c r="I43" s="3"/>
      <c r="J43" s="3"/>
      <c r="K43" s="3"/>
      <c r="L43" s="3"/>
      <c r="M43" s="3"/>
      <c r="N43" s="3"/>
      <c r="O43" s="3"/>
      <c r="P43" s="2"/>
      <c r="Q43" s="2"/>
      <c r="R43" s="2"/>
      <c r="S43" s="3"/>
      <c r="T43" s="3"/>
      <c r="U43" s="3"/>
      <c r="V43" s="3"/>
    </row>
    <row r="44" ht="13.2" customHeight="1">
      <c r="A44" s="2"/>
      <c r="B44" s="2"/>
      <c r="C44" s="2"/>
      <c r="D44" s="2"/>
      <c r="E44" s="3"/>
      <c r="F44" s="3"/>
      <c r="G44" s="3"/>
      <c r="H44" s="3"/>
      <c r="I44" s="3"/>
      <c r="J44" s="3"/>
      <c r="K44" s="3"/>
      <c r="L44" s="3"/>
      <c r="M44" s="3"/>
      <c r="N44" s="3"/>
      <c r="O44" s="3"/>
      <c r="P44" s="2"/>
      <c r="Q44" s="2"/>
      <c r="R44" s="2"/>
      <c r="S44" s="3"/>
      <c r="T44" s="3"/>
      <c r="U44" s="3"/>
      <c r="V44" s="3"/>
    </row>
    <row r="45" ht="13.2" customHeight="1">
      <c r="A45" s="2"/>
      <c r="B45" s="2"/>
      <c r="C45" s="2"/>
      <c r="D45" s="2"/>
      <c r="E45" s="3"/>
      <c r="F45" s="3"/>
      <c r="G45" s="3"/>
      <c r="H45" s="3"/>
      <c r="I45" s="3"/>
      <c r="J45" s="3"/>
      <c r="K45" s="3"/>
      <c r="L45" s="3"/>
      <c r="M45" s="3"/>
      <c r="N45" s="3"/>
      <c r="O45" s="3"/>
      <c r="P45" s="2"/>
      <c r="Q45" s="2"/>
      <c r="R45" s="2"/>
      <c r="S45" s="3"/>
      <c r="T45" s="3"/>
      <c r="U45" s="3"/>
      <c r="V45" s="3"/>
    </row>
    <row r="46" ht="13.2" customHeight="1">
      <c r="A46" s="2"/>
      <c r="B46" s="2"/>
      <c r="C46" s="2"/>
      <c r="D46" s="2"/>
      <c r="E46" s="3"/>
      <c r="F46" s="3"/>
      <c r="G46" s="3"/>
      <c r="H46" s="3"/>
      <c r="I46" s="3"/>
      <c r="J46" s="3"/>
      <c r="K46" s="3"/>
      <c r="L46" s="3"/>
      <c r="M46" s="3"/>
      <c r="N46" s="3"/>
      <c r="O46" s="3"/>
      <c r="P46" s="2"/>
      <c r="Q46" s="2"/>
      <c r="R46" s="2"/>
      <c r="S46" s="3"/>
      <c r="T46" s="3"/>
      <c r="U46" s="3"/>
      <c r="V46" s="3"/>
    </row>
    <row r="47" ht="13.2" customHeight="1">
      <c r="A47" s="2"/>
      <c r="B47" s="2"/>
      <c r="C47" s="2"/>
      <c r="D47" s="2"/>
      <c r="E47" s="3"/>
      <c r="F47" s="3"/>
      <c r="G47" s="3"/>
      <c r="H47" s="3"/>
      <c r="I47" s="3"/>
      <c r="J47" s="3"/>
      <c r="K47" s="3"/>
      <c r="L47" s="3"/>
      <c r="M47" s="3"/>
      <c r="N47" s="3"/>
      <c r="O47" s="3"/>
      <c r="P47" s="2"/>
      <c r="Q47" s="2"/>
      <c r="R47" s="2"/>
      <c r="S47" s="3"/>
      <c r="T47" s="3"/>
      <c r="U47" s="3"/>
      <c r="V47" s="3"/>
    </row>
  </sheetData>
  <mergeCells count="3">
    <mergeCell ref="A36:B36"/>
    <mergeCell ref="E36:O36"/>
    <mergeCell ref="E1:O1"/>
  </mergeCells>
  <hyperlinks>
    <hyperlink ref="A3" r:id="rId1" location="" tooltip="" display="DELTA 1 "/>
    <hyperlink ref="A4" r:id="rId2" location="" tooltip="" display="DELTA 2"/>
    <hyperlink ref="A5" r:id="rId3" location="" tooltip="" display="DELTA 3"/>
    <hyperlink ref="A6" r:id="rId4" location="" tooltip="" display="DELTA 4"/>
    <hyperlink ref="A7" r:id="rId5" location="" tooltip="" display="DELTA 5"/>
    <hyperlink ref="A8" r:id="rId6" location="" tooltip="" display="DELTA 6"/>
    <hyperlink ref="A9" r:id="rId7" location="" tooltip="" display="DELTA 8"/>
    <hyperlink ref="A10" r:id="rId8" location="" tooltip="" display="DELTA 9"/>
    <hyperlink ref="A11" r:id="rId9" location="" tooltip="" display="DELTA 10"/>
    <hyperlink ref="A12" r:id="rId10" location="" tooltip="" display="DELTA 11"/>
    <hyperlink ref="A13" r:id="rId11" location="" tooltip="" display="DELTA 12"/>
    <hyperlink ref="A14" r:id="rId12" location="" tooltip="" display="DELTA 13"/>
    <hyperlink ref="A15" r:id="rId13" location="" tooltip="" display="DELTA 14"/>
    <hyperlink ref="A16" r:id="rId14" location="" tooltip="" display="DELTA 15"/>
    <hyperlink ref="A17" r:id="rId15" location="" tooltip="" display="CAIRN 2"/>
    <hyperlink ref="A18" r:id="rId16" location="" tooltip="" display="CAIRN 5"/>
    <hyperlink ref="A19" r:id="rId17" location="" tooltip="" display="HEDRIS 1 "/>
    <hyperlink ref="A20" r:id="rId18" location="" tooltip="" display="HEDRIS 2"/>
    <hyperlink ref="A21" r:id="rId19" location="" tooltip="" display="HEDRIS 3"/>
    <hyperlink ref="A22" r:id="rId20" location="" tooltip="" display="STARSYSTEM 1 "/>
    <hyperlink ref="A23" r:id="rId21" location="" tooltip="" display="STARSYSTEM 2"/>
    <hyperlink ref="A24" r:id="rId22" location="" tooltip="" display="STARSYSTEM 2c"/>
    <hyperlink ref="A25" r:id="rId23" location="" tooltip="" display="STARSYSTEM 3"/>
    <hyperlink ref="A26" r:id="rId24" location="" tooltip="" display="STARSYSTEM 3c"/>
    <hyperlink ref="A27" r:id="rId25" location="" tooltip="" display="CARRE"/>
    <hyperlink ref="A28" r:id="rId26" location="" tooltip="" display="QUADRIVEX"/>
    <hyperlink ref="A29" r:id="rId27" location="" tooltip="" display="FAM 2.3 V4"/>
    <hyperlink ref="A30" r:id="rId28" location="" tooltip="" display="PENTA"/>
    <hyperlink ref="A31" r:id="rId29" location="" tooltip="" display="PYRAMIDE"/>
    <hyperlink ref="A32" r:id="rId30" location="" tooltip="" display="TRAP"/>
    <hyperlink ref="A33" r:id="rId31" location="" tooltip="" display="COFFIN"/>
  </hyperlinks>
  <pageMargins left="0.708661" right="0.708661" top="0.748031" bottom="0.748031" header="0.314961" footer="0.314961"/>
  <pageSetup firstPageNumber="1" fitToHeight="1" fitToWidth="1" scale="100" useFirstPageNumber="0" orientation="landscape" pageOrder="downThenOver"/>
  <headerFooter>
    <oddFooter>&amp;C&amp;"Helvetica Neue,Regular"&amp;12&amp;K000000&amp;P</oddFooter>
  </headerFooter>
  <drawing r:id="rId32"/>
</worksheet>
</file>

<file path=xl/worksheets/sheet9.xml><?xml version="1.0" encoding="utf-8"?>
<worksheet xmlns:r="http://schemas.openxmlformats.org/officeDocument/2006/relationships" xmlns="http://schemas.openxmlformats.org/spreadsheetml/2006/main">
  <sheetPr>
    <pageSetUpPr fitToPage="1"/>
  </sheetPr>
  <dimension ref="A1:AG121"/>
  <sheetViews>
    <sheetView workbookViewId="0" showGridLines="0" defaultGridColor="1"/>
  </sheetViews>
  <sheetFormatPr defaultColWidth="11.5" defaultRowHeight="13.2" customHeight="1" outlineLevelRow="0" outlineLevelCol="0"/>
  <cols>
    <col min="1" max="1" width="33.8516" style="595" customWidth="1"/>
    <col min="2" max="2" width="24.1719" style="595" customWidth="1"/>
    <col min="3" max="3" width="17.8516" style="595" customWidth="1"/>
    <col min="4" max="4" width="13.5" style="595" customWidth="1"/>
    <col min="5" max="5" width="11.5" style="595" customWidth="1"/>
    <col min="6" max="6" width="12" style="595" customWidth="1"/>
    <col min="7" max="16" width="11.5" style="595" customWidth="1"/>
    <col min="17" max="17" width="18.5" style="595" customWidth="1"/>
    <col min="18" max="22" width="11.5" style="595" customWidth="1"/>
    <col min="23" max="23" width="12.8516" style="595" customWidth="1"/>
    <col min="24" max="33" width="11.5" style="595" customWidth="1"/>
    <col min="34" max="16384" width="11.5" style="595" customWidth="1"/>
  </cols>
  <sheetData>
    <row r="1" ht="59.25" customHeight="1">
      <c r="A1" s="71"/>
      <c r="B1" s="71"/>
      <c r="C1" s="71"/>
      <c r="D1" s="71"/>
      <c r="E1" s="71"/>
      <c r="F1" s="71"/>
      <c r="G1" t="s" s="596">
        <v>689</v>
      </c>
      <c r="H1" s="597"/>
      <c r="I1" s="597"/>
      <c r="J1" s="597"/>
      <c r="K1" s="597"/>
      <c r="L1" s="597"/>
      <c r="M1" s="597"/>
      <c r="N1" s="597"/>
      <c r="O1" s="597"/>
      <c r="P1" s="597"/>
      <c r="Q1" s="71"/>
      <c r="R1" s="71"/>
      <c r="S1" s="3"/>
      <c r="T1" s="3"/>
      <c r="U1" s="3"/>
      <c r="V1" s="3"/>
      <c r="W1" s="3"/>
      <c r="X1" s="3"/>
      <c r="Y1" s="3"/>
      <c r="Z1" s="3"/>
      <c r="AA1" s="3"/>
      <c r="AB1" s="3"/>
      <c r="AC1" s="3"/>
      <c r="AD1" s="3"/>
      <c r="AE1" s="3"/>
      <c r="AF1" s="3"/>
      <c r="AG1" s="3"/>
    </row>
    <row r="2" ht="74.4" customHeight="1">
      <c r="A2" t="s" s="342">
        <v>690</v>
      </c>
      <c r="B2" t="s" s="179">
        <v>75</v>
      </c>
      <c r="C2" t="s" s="179">
        <v>76</v>
      </c>
      <c r="D2" t="s" s="320">
        <v>571</v>
      </c>
      <c r="E2" t="s" s="320">
        <v>604</v>
      </c>
      <c r="F2" t="s" s="320">
        <v>605</v>
      </c>
      <c r="G2" t="s" s="598">
        <v>80</v>
      </c>
      <c r="H2" t="s" s="599">
        <v>691</v>
      </c>
      <c r="I2" t="s" s="228">
        <v>692</v>
      </c>
      <c r="J2" t="s" s="600">
        <v>693</v>
      </c>
      <c r="K2" t="s" s="601">
        <v>684</v>
      </c>
      <c r="L2" t="s" s="602">
        <v>694</v>
      </c>
      <c r="M2" t="s" s="231">
        <v>87</v>
      </c>
      <c r="N2" t="s" s="232">
        <v>88</v>
      </c>
      <c r="O2" t="s" s="603">
        <v>89</v>
      </c>
      <c r="P2" t="s" s="604">
        <v>695</v>
      </c>
      <c r="Q2" t="s" s="605">
        <v>92</v>
      </c>
      <c r="R2" t="s" s="606">
        <v>696</v>
      </c>
      <c r="S2" s="607"/>
      <c r="T2" s="608"/>
      <c r="U2" s="608"/>
      <c r="V2" s="608"/>
      <c r="W2" s="609"/>
      <c r="X2" s="609"/>
      <c r="Y2" s="609"/>
      <c r="Z2" s="609"/>
      <c r="AA2" s="610"/>
      <c r="AB2" s="610"/>
      <c r="AC2" s="611"/>
      <c r="AD2" s="611"/>
      <c r="AE2" s="611"/>
      <c r="AF2" s="612"/>
      <c r="AG2" s="3"/>
    </row>
    <row r="3" ht="15.75" customHeight="1">
      <c r="A3" t="s" s="613">
        <v>697</v>
      </c>
      <c r="B3" t="s" s="347">
        <v>698</v>
      </c>
      <c r="C3" s="614"/>
      <c r="D3" t="s" s="194">
        <v>699</v>
      </c>
      <c r="E3" s="196">
        <v>1</v>
      </c>
      <c r="F3" s="615">
        <v>245</v>
      </c>
      <c r="G3" s="616"/>
      <c r="H3" s="617"/>
      <c r="I3" s="618"/>
      <c r="J3" s="619"/>
      <c r="K3" s="620"/>
      <c r="L3" s="621"/>
      <c r="M3" s="622"/>
      <c r="N3" s="623"/>
      <c r="O3" s="624"/>
      <c r="P3" s="625"/>
      <c r="Q3" s="626">
        <f>SUM(G3:P3)*F3</f>
        <v>0</v>
      </c>
      <c r="R3" s="627">
        <f>SUM(G3:P3)*E3</f>
        <v>0</v>
      </c>
      <c r="S3" s="628"/>
      <c r="T3" s="629"/>
      <c r="U3" s="629"/>
      <c r="V3" s="629"/>
      <c r="W3" s="629"/>
      <c r="X3" s="629"/>
      <c r="Y3" s="629"/>
      <c r="Z3" s="629"/>
      <c r="AA3" s="630"/>
      <c r="AB3" s="631"/>
      <c r="AC3" s="632"/>
      <c r="AD3" s="633"/>
      <c r="AE3" s="633"/>
      <c r="AF3" s="634"/>
      <c r="AG3" s="3"/>
    </row>
    <row r="4" ht="15.75" customHeight="1">
      <c r="A4" t="s" s="635">
        <v>700</v>
      </c>
      <c r="B4" t="s" s="355">
        <v>701</v>
      </c>
      <c r="C4" s="636"/>
      <c r="D4" t="s" s="126">
        <v>699</v>
      </c>
      <c r="E4" s="215">
        <v>1</v>
      </c>
      <c r="F4" s="637">
        <v>245</v>
      </c>
      <c r="G4" s="638"/>
      <c r="H4" s="639"/>
      <c r="I4" s="640">
        <v>1</v>
      </c>
      <c r="J4" s="641"/>
      <c r="K4" s="642"/>
      <c r="L4" s="621"/>
      <c r="M4" s="643"/>
      <c r="N4" s="644"/>
      <c r="O4" s="645"/>
      <c r="P4" s="646"/>
      <c r="Q4" s="647">
        <f>SUM(G4:P4)*F4</f>
        <v>245</v>
      </c>
      <c r="R4" s="648">
        <f>SUM(G4:P4)*E4</f>
        <v>1</v>
      </c>
      <c r="S4" s="628"/>
      <c r="T4" s="629"/>
      <c r="U4" s="629"/>
      <c r="V4" s="629"/>
      <c r="W4" s="629"/>
      <c r="X4" s="629"/>
      <c r="Y4" s="629"/>
      <c r="Z4" s="629"/>
      <c r="AA4" s="630"/>
      <c r="AB4" s="631"/>
      <c r="AC4" s="632"/>
      <c r="AD4" s="633"/>
      <c r="AE4" s="633"/>
      <c r="AF4" s="634"/>
      <c r="AG4" s="3"/>
    </row>
    <row r="5" ht="15.75" customHeight="1">
      <c r="A5" t="s" s="635">
        <v>702</v>
      </c>
      <c r="B5" t="s" s="355">
        <v>703</v>
      </c>
      <c r="C5" s="636"/>
      <c r="D5" t="s" s="126">
        <v>699</v>
      </c>
      <c r="E5" s="215">
        <v>1</v>
      </c>
      <c r="F5" s="637">
        <v>220</v>
      </c>
      <c r="G5" s="638"/>
      <c r="H5" s="639"/>
      <c r="I5" s="640">
        <v>1</v>
      </c>
      <c r="J5" s="641"/>
      <c r="K5" s="642"/>
      <c r="L5" s="621"/>
      <c r="M5" s="643"/>
      <c r="N5" s="644"/>
      <c r="O5" s="645"/>
      <c r="P5" s="646"/>
      <c r="Q5" s="647">
        <f>SUM(G5:P5)*F5</f>
        <v>220</v>
      </c>
      <c r="R5" s="648">
        <f>SUM(G5:P5)*E5</f>
        <v>1</v>
      </c>
      <c r="S5" s="628"/>
      <c r="T5" s="629"/>
      <c r="U5" s="629"/>
      <c r="V5" s="629"/>
      <c r="W5" s="629"/>
      <c r="X5" s="629"/>
      <c r="Y5" s="629"/>
      <c r="Z5" s="629"/>
      <c r="AA5" s="630"/>
      <c r="AB5" s="631"/>
      <c r="AC5" s="632"/>
      <c r="AD5" s="633"/>
      <c r="AE5" s="633"/>
      <c r="AF5" s="634"/>
      <c r="AG5" s="3"/>
    </row>
    <row r="6" ht="15.75" customHeight="1">
      <c r="A6" t="s" s="635">
        <v>704</v>
      </c>
      <c r="B6" t="s" s="355">
        <v>705</v>
      </c>
      <c r="C6" s="636"/>
      <c r="D6" t="s" s="126">
        <v>699</v>
      </c>
      <c r="E6" s="215">
        <v>1</v>
      </c>
      <c r="F6" s="637">
        <v>255</v>
      </c>
      <c r="G6" s="638"/>
      <c r="H6" s="639"/>
      <c r="I6" s="649"/>
      <c r="J6" s="641"/>
      <c r="K6" s="642"/>
      <c r="L6" s="621"/>
      <c r="M6" s="643"/>
      <c r="N6" s="644"/>
      <c r="O6" s="645"/>
      <c r="P6" s="646"/>
      <c r="Q6" s="647">
        <f>SUM(G6:P6)*F6</f>
        <v>0</v>
      </c>
      <c r="R6" s="648">
        <f>SUM(G6:P6)*E6</f>
        <v>0</v>
      </c>
      <c r="S6" s="628"/>
      <c r="T6" s="629"/>
      <c r="U6" s="629"/>
      <c r="V6" s="629"/>
      <c r="W6" s="629"/>
      <c r="X6" s="629"/>
      <c r="Y6" s="629"/>
      <c r="Z6" s="629"/>
      <c r="AA6" s="630"/>
      <c r="AB6" s="631"/>
      <c r="AC6" s="632"/>
      <c r="AD6" s="633"/>
      <c r="AE6" s="633"/>
      <c r="AF6" s="634"/>
      <c r="AG6" s="3"/>
    </row>
    <row r="7" ht="15.75" customHeight="1">
      <c r="A7" t="s" s="635">
        <v>706</v>
      </c>
      <c r="B7" t="s" s="355">
        <v>707</v>
      </c>
      <c r="C7" s="636"/>
      <c r="D7" t="s" s="126">
        <v>699</v>
      </c>
      <c r="E7" s="215">
        <v>1</v>
      </c>
      <c r="F7" s="637">
        <v>210</v>
      </c>
      <c r="G7" s="638"/>
      <c r="H7" s="639"/>
      <c r="I7" s="649"/>
      <c r="J7" s="641"/>
      <c r="K7" s="642"/>
      <c r="L7" s="621"/>
      <c r="M7" s="643"/>
      <c r="N7" s="644"/>
      <c r="O7" s="645"/>
      <c r="P7" s="646"/>
      <c r="Q7" s="647">
        <f>SUM(G7:P7)*F7</f>
        <v>0</v>
      </c>
      <c r="R7" s="648">
        <f>SUM(G7:P7)*E7</f>
        <v>0</v>
      </c>
      <c r="S7" s="628"/>
      <c r="T7" s="629"/>
      <c r="U7" s="629"/>
      <c r="V7" s="629"/>
      <c r="W7" s="629"/>
      <c r="X7" s="629"/>
      <c r="Y7" s="629"/>
      <c r="Z7" s="629"/>
      <c r="AA7" s="630"/>
      <c r="AB7" s="631"/>
      <c r="AC7" s="632"/>
      <c r="AD7" s="633"/>
      <c r="AE7" s="633"/>
      <c r="AF7" s="634"/>
      <c r="AG7" s="3"/>
    </row>
    <row r="8" ht="15.75" customHeight="1">
      <c r="A8" t="s" s="635">
        <v>708</v>
      </c>
      <c r="B8" t="s" s="355">
        <v>709</v>
      </c>
      <c r="C8" s="636"/>
      <c r="D8" t="s" s="126">
        <v>699</v>
      </c>
      <c r="E8" s="215">
        <v>1</v>
      </c>
      <c r="F8" s="637">
        <v>220</v>
      </c>
      <c r="G8" s="638"/>
      <c r="H8" s="639"/>
      <c r="I8" s="649"/>
      <c r="J8" s="641"/>
      <c r="K8" s="642"/>
      <c r="L8" s="621"/>
      <c r="M8" s="643"/>
      <c r="N8" s="644"/>
      <c r="O8" s="645"/>
      <c r="P8" s="646"/>
      <c r="Q8" s="647">
        <f>SUM(G8:P8)*F8</f>
        <v>0</v>
      </c>
      <c r="R8" s="648">
        <f>SUM(G8:P8)*E8</f>
        <v>0</v>
      </c>
      <c r="S8" s="628"/>
      <c r="T8" s="629"/>
      <c r="U8" s="629"/>
      <c r="V8" s="629"/>
      <c r="W8" s="629"/>
      <c r="X8" s="629"/>
      <c r="Y8" s="629"/>
      <c r="Z8" s="629"/>
      <c r="AA8" s="630"/>
      <c r="AB8" s="631"/>
      <c r="AC8" s="632"/>
      <c r="AD8" s="633"/>
      <c r="AE8" s="633"/>
      <c r="AF8" s="634"/>
      <c r="AG8" s="3"/>
    </row>
    <row r="9" ht="15.75" customHeight="1">
      <c r="A9" t="s" s="635">
        <v>710</v>
      </c>
      <c r="B9" t="s" s="355">
        <v>711</v>
      </c>
      <c r="C9" s="636"/>
      <c r="D9" t="s" s="126">
        <v>699</v>
      </c>
      <c r="E9" s="215">
        <v>1</v>
      </c>
      <c r="F9" s="637">
        <v>230</v>
      </c>
      <c r="G9" s="638"/>
      <c r="H9" s="639"/>
      <c r="I9" s="649"/>
      <c r="J9" s="641"/>
      <c r="K9" s="642"/>
      <c r="L9" s="621"/>
      <c r="M9" s="643"/>
      <c r="N9" s="644"/>
      <c r="O9" s="645"/>
      <c r="P9" s="646"/>
      <c r="Q9" s="647">
        <f>SUM(G9:P9)*F9</f>
        <v>0</v>
      </c>
      <c r="R9" s="648">
        <f>SUM(G9:P9)*E9</f>
        <v>0</v>
      </c>
      <c r="S9" s="628"/>
      <c r="T9" s="629"/>
      <c r="U9" s="629"/>
      <c r="V9" s="629"/>
      <c r="W9" s="629"/>
      <c r="X9" s="629"/>
      <c r="Y9" s="629"/>
      <c r="Z9" s="629"/>
      <c r="AA9" s="630"/>
      <c r="AB9" s="631"/>
      <c r="AC9" s="632"/>
      <c r="AD9" s="633"/>
      <c r="AE9" s="633"/>
      <c r="AF9" s="634"/>
      <c r="AG9" s="3"/>
    </row>
    <row r="10" ht="15.75" customHeight="1">
      <c r="A10" t="s" s="635">
        <v>712</v>
      </c>
      <c r="B10" t="s" s="355">
        <v>713</v>
      </c>
      <c r="C10" s="636"/>
      <c r="D10" t="s" s="126">
        <v>699</v>
      </c>
      <c r="E10" s="215">
        <v>1</v>
      </c>
      <c r="F10" s="637">
        <v>255</v>
      </c>
      <c r="G10" s="638"/>
      <c r="H10" s="639"/>
      <c r="I10" s="640">
        <v>1</v>
      </c>
      <c r="J10" s="641"/>
      <c r="K10" s="642"/>
      <c r="L10" s="621"/>
      <c r="M10" s="643"/>
      <c r="N10" s="644"/>
      <c r="O10" s="645"/>
      <c r="P10" s="646"/>
      <c r="Q10" s="647">
        <f>SUM(G10:P10)*F10</f>
        <v>255</v>
      </c>
      <c r="R10" s="648">
        <f>SUM(G10:P10)*E10</f>
        <v>1</v>
      </c>
      <c r="S10" s="628"/>
      <c r="T10" s="629"/>
      <c r="U10" s="629"/>
      <c r="V10" s="629"/>
      <c r="W10" s="629"/>
      <c r="X10" s="629"/>
      <c r="Y10" s="629"/>
      <c r="Z10" s="629"/>
      <c r="AA10" s="630"/>
      <c r="AB10" s="631"/>
      <c r="AC10" s="632"/>
      <c r="AD10" s="633"/>
      <c r="AE10" s="633"/>
      <c r="AF10" s="634"/>
      <c r="AG10" s="3"/>
    </row>
    <row r="11" ht="15.75" customHeight="1">
      <c r="A11" t="s" s="635">
        <v>714</v>
      </c>
      <c r="B11" t="s" s="355">
        <v>715</v>
      </c>
      <c r="C11" s="636"/>
      <c r="D11" t="s" s="126">
        <v>699</v>
      </c>
      <c r="E11" s="215">
        <v>1</v>
      </c>
      <c r="F11" s="637">
        <v>245</v>
      </c>
      <c r="G11" s="638"/>
      <c r="H11" s="639"/>
      <c r="I11" s="640">
        <v>1</v>
      </c>
      <c r="J11" s="650">
        <v>1</v>
      </c>
      <c r="K11" s="642"/>
      <c r="L11" s="621"/>
      <c r="M11" s="643"/>
      <c r="N11" s="644"/>
      <c r="O11" s="645"/>
      <c r="P11" s="646"/>
      <c r="Q11" s="647">
        <f>SUM(G11:P11)*F11</f>
        <v>490</v>
      </c>
      <c r="R11" s="648">
        <f>SUM(G11:P11)*E11</f>
        <v>2</v>
      </c>
      <c r="S11" s="628"/>
      <c r="T11" s="629"/>
      <c r="U11" s="629"/>
      <c r="V11" s="629"/>
      <c r="W11" s="629"/>
      <c r="X11" s="629"/>
      <c r="Y11" s="629"/>
      <c r="Z11" s="629"/>
      <c r="AA11" s="630"/>
      <c r="AB11" s="631"/>
      <c r="AC11" s="632"/>
      <c r="AD11" s="633"/>
      <c r="AE11" s="633"/>
      <c r="AF11" s="634"/>
      <c r="AG11" s="3"/>
    </row>
    <row r="12" ht="15.75" customHeight="1">
      <c r="A12" t="s" s="635">
        <v>716</v>
      </c>
      <c r="B12" t="s" s="355">
        <v>717</v>
      </c>
      <c r="C12" s="636"/>
      <c r="D12" t="s" s="126">
        <v>699</v>
      </c>
      <c r="E12" s="215">
        <v>1</v>
      </c>
      <c r="F12" s="637">
        <v>245</v>
      </c>
      <c r="G12" s="638"/>
      <c r="H12" s="639"/>
      <c r="I12" s="640">
        <v>1</v>
      </c>
      <c r="J12" s="641"/>
      <c r="K12" s="642"/>
      <c r="L12" s="621"/>
      <c r="M12" s="643"/>
      <c r="N12" s="644"/>
      <c r="O12" s="645"/>
      <c r="P12" s="646"/>
      <c r="Q12" s="647">
        <f>SUM(G12:P12)*F12</f>
        <v>245</v>
      </c>
      <c r="R12" s="648">
        <f>SUM(G12:P12)*E12</f>
        <v>1</v>
      </c>
      <c r="S12" s="628"/>
      <c r="T12" s="629"/>
      <c r="U12" s="629"/>
      <c r="V12" s="629"/>
      <c r="W12" s="629"/>
      <c r="X12" s="629"/>
      <c r="Y12" s="629"/>
      <c r="Z12" s="629"/>
      <c r="AA12" s="630"/>
      <c r="AB12" s="631"/>
      <c r="AC12" s="632"/>
      <c r="AD12" s="633"/>
      <c r="AE12" s="633"/>
      <c r="AF12" s="634"/>
      <c r="AG12" s="3"/>
    </row>
    <row r="13" ht="15.75" customHeight="1">
      <c r="A13" t="s" s="635">
        <v>718</v>
      </c>
      <c r="B13" t="s" s="355">
        <v>719</v>
      </c>
      <c r="C13" s="636"/>
      <c r="D13" t="s" s="126">
        <v>699</v>
      </c>
      <c r="E13" s="215">
        <v>1</v>
      </c>
      <c r="F13" s="637">
        <v>210</v>
      </c>
      <c r="G13" s="638"/>
      <c r="H13" s="639"/>
      <c r="I13" s="649"/>
      <c r="J13" s="641"/>
      <c r="K13" s="642"/>
      <c r="L13" s="621"/>
      <c r="M13" s="643"/>
      <c r="N13" s="644"/>
      <c r="O13" s="645"/>
      <c r="P13" s="646"/>
      <c r="Q13" s="647">
        <f>SUM(G13:P13)*F13</f>
        <v>0</v>
      </c>
      <c r="R13" s="648">
        <f>SUM(G13:P13)*E13</f>
        <v>0</v>
      </c>
      <c r="S13" s="628"/>
      <c r="T13" s="629"/>
      <c r="U13" s="629"/>
      <c r="V13" s="629"/>
      <c r="W13" s="629"/>
      <c r="X13" s="629"/>
      <c r="Y13" s="629"/>
      <c r="Z13" s="629"/>
      <c r="AA13" s="630"/>
      <c r="AB13" s="631"/>
      <c r="AC13" s="632"/>
      <c r="AD13" s="633"/>
      <c r="AE13" s="633"/>
      <c r="AF13" s="634"/>
      <c r="AG13" s="3"/>
    </row>
    <row r="14" ht="15.75" customHeight="1">
      <c r="A14" t="s" s="635">
        <v>720</v>
      </c>
      <c r="B14" t="s" s="355">
        <v>721</v>
      </c>
      <c r="C14" s="636"/>
      <c r="D14" t="s" s="126">
        <v>699</v>
      </c>
      <c r="E14" s="215">
        <v>1</v>
      </c>
      <c r="F14" s="637">
        <v>210</v>
      </c>
      <c r="G14" s="638"/>
      <c r="H14" s="639"/>
      <c r="I14" s="649"/>
      <c r="J14" s="641"/>
      <c r="K14" s="642"/>
      <c r="L14" s="621"/>
      <c r="M14" s="643"/>
      <c r="N14" s="644"/>
      <c r="O14" s="645"/>
      <c r="P14" s="646"/>
      <c r="Q14" s="647">
        <f>SUM(G14:P14)*F14</f>
        <v>0</v>
      </c>
      <c r="R14" s="648">
        <f>SUM(G14:P14)*E14</f>
        <v>0</v>
      </c>
      <c r="S14" s="628"/>
      <c r="T14" s="629"/>
      <c r="U14" s="629"/>
      <c r="V14" s="629"/>
      <c r="W14" s="629"/>
      <c r="X14" s="629"/>
      <c r="Y14" s="629"/>
      <c r="Z14" s="629"/>
      <c r="AA14" s="630"/>
      <c r="AB14" s="631"/>
      <c r="AC14" s="632"/>
      <c r="AD14" s="633"/>
      <c r="AE14" s="633"/>
      <c r="AF14" s="634"/>
      <c r="AG14" s="3"/>
    </row>
    <row r="15" ht="15.75" customHeight="1">
      <c r="A15" t="s" s="635">
        <v>722</v>
      </c>
      <c r="B15" t="s" s="355">
        <v>723</v>
      </c>
      <c r="C15" s="636"/>
      <c r="D15" t="s" s="126">
        <v>699</v>
      </c>
      <c r="E15" s="215">
        <v>1</v>
      </c>
      <c r="F15" s="637">
        <v>390</v>
      </c>
      <c r="G15" s="638"/>
      <c r="H15" s="639"/>
      <c r="I15" s="649"/>
      <c r="J15" s="641"/>
      <c r="K15" s="642"/>
      <c r="L15" s="621"/>
      <c r="M15" s="643"/>
      <c r="N15" s="644"/>
      <c r="O15" s="645"/>
      <c r="P15" s="646"/>
      <c r="Q15" s="647">
        <f>SUM(G15:P15)*F15</f>
        <v>0</v>
      </c>
      <c r="R15" s="648">
        <f>SUM(G15:P15)*E15</f>
        <v>0</v>
      </c>
      <c r="S15" s="628"/>
      <c r="T15" s="629"/>
      <c r="U15" s="629"/>
      <c r="V15" s="629"/>
      <c r="W15" s="629"/>
      <c r="X15" s="629"/>
      <c r="Y15" s="629"/>
      <c r="Z15" s="629"/>
      <c r="AA15" s="630"/>
      <c r="AB15" s="631"/>
      <c r="AC15" s="632"/>
      <c r="AD15" s="633"/>
      <c r="AE15" s="633"/>
      <c r="AF15" s="634"/>
      <c r="AG15" s="3"/>
    </row>
    <row r="16" ht="15.75" customHeight="1">
      <c r="A16" t="s" s="635">
        <v>724</v>
      </c>
      <c r="B16" t="s" s="355">
        <v>723</v>
      </c>
      <c r="C16" s="636"/>
      <c r="D16" t="s" s="126">
        <v>699</v>
      </c>
      <c r="E16" s="215">
        <v>1</v>
      </c>
      <c r="F16" s="637">
        <v>440</v>
      </c>
      <c r="G16" s="638"/>
      <c r="H16" s="639"/>
      <c r="I16" s="649"/>
      <c r="J16" s="641"/>
      <c r="K16" s="642"/>
      <c r="L16" s="621"/>
      <c r="M16" s="643"/>
      <c r="N16" s="644"/>
      <c r="O16" s="645"/>
      <c r="P16" s="646"/>
      <c r="Q16" s="647">
        <f>SUM(G16:P16)*F16</f>
        <v>0</v>
      </c>
      <c r="R16" s="648">
        <f>SUM(G16:P16)*E16</f>
        <v>0</v>
      </c>
      <c r="S16" s="628"/>
      <c r="T16" s="629"/>
      <c r="U16" s="629"/>
      <c r="V16" s="629"/>
      <c r="W16" s="629"/>
      <c r="X16" s="629"/>
      <c r="Y16" s="629"/>
      <c r="Z16" s="629"/>
      <c r="AA16" s="630"/>
      <c r="AB16" s="631"/>
      <c r="AC16" s="632"/>
      <c r="AD16" s="633"/>
      <c r="AE16" s="633"/>
      <c r="AF16" s="634"/>
      <c r="AG16" s="3"/>
    </row>
    <row r="17" ht="15.75" customHeight="1">
      <c r="A17" t="s" s="635">
        <v>725</v>
      </c>
      <c r="B17" t="s" s="355">
        <v>726</v>
      </c>
      <c r="C17" s="636"/>
      <c r="D17" t="s" s="126">
        <v>699</v>
      </c>
      <c r="E17" s="215">
        <v>1</v>
      </c>
      <c r="F17" s="637">
        <v>395</v>
      </c>
      <c r="G17" s="638"/>
      <c r="H17" s="639"/>
      <c r="I17" s="649"/>
      <c r="J17" s="641"/>
      <c r="K17" s="642"/>
      <c r="L17" s="621"/>
      <c r="M17" s="643"/>
      <c r="N17" s="644"/>
      <c r="O17" s="645"/>
      <c r="P17" s="646"/>
      <c r="Q17" s="647">
        <f>SUM(G17:P17)*F17</f>
        <v>0</v>
      </c>
      <c r="R17" s="648">
        <f>SUM(G17:P17)*E17</f>
        <v>0</v>
      </c>
      <c r="S17" s="628"/>
      <c r="T17" s="629"/>
      <c r="U17" s="629"/>
      <c r="V17" s="629"/>
      <c r="W17" s="629"/>
      <c r="X17" s="629"/>
      <c r="Y17" s="629"/>
      <c r="Z17" s="629"/>
      <c r="AA17" s="630"/>
      <c r="AB17" s="631"/>
      <c r="AC17" s="632"/>
      <c r="AD17" s="633"/>
      <c r="AE17" s="633"/>
      <c r="AF17" s="634"/>
      <c r="AG17" s="3"/>
    </row>
    <row r="18" ht="15.75" customHeight="1">
      <c r="A18" t="s" s="635">
        <v>727</v>
      </c>
      <c r="B18" t="s" s="355">
        <v>726</v>
      </c>
      <c r="C18" s="636"/>
      <c r="D18" t="s" s="126">
        <v>699</v>
      </c>
      <c r="E18" s="215">
        <v>1</v>
      </c>
      <c r="F18" s="637">
        <v>450</v>
      </c>
      <c r="G18" s="638"/>
      <c r="H18" s="639"/>
      <c r="I18" s="649"/>
      <c r="J18" s="641"/>
      <c r="K18" s="642"/>
      <c r="L18" s="621"/>
      <c r="M18" s="643"/>
      <c r="N18" s="644"/>
      <c r="O18" s="645"/>
      <c r="P18" s="646"/>
      <c r="Q18" s="647">
        <f>SUM(G18:P18)*F18</f>
        <v>0</v>
      </c>
      <c r="R18" s="648">
        <f>SUM(G18:P18)*E18</f>
        <v>0</v>
      </c>
      <c r="S18" s="628"/>
      <c r="T18" s="629"/>
      <c r="U18" s="629"/>
      <c r="V18" s="629"/>
      <c r="W18" s="629"/>
      <c r="X18" s="629"/>
      <c r="Y18" s="629"/>
      <c r="Z18" s="629"/>
      <c r="AA18" s="630"/>
      <c r="AB18" s="631"/>
      <c r="AC18" s="632"/>
      <c r="AD18" s="633"/>
      <c r="AE18" s="633"/>
      <c r="AF18" s="634"/>
      <c r="AG18" s="3"/>
    </row>
    <row r="19" ht="15.75" customHeight="1">
      <c r="A19" t="s" s="635">
        <v>728</v>
      </c>
      <c r="B19" t="s" s="355">
        <v>729</v>
      </c>
      <c r="C19" s="636"/>
      <c r="D19" t="s" s="126">
        <v>699</v>
      </c>
      <c r="E19" s="215">
        <v>1</v>
      </c>
      <c r="F19" s="637">
        <v>395</v>
      </c>
      <c r="G19" s="638"/>
      <c r="H19" s="639"/>
      <c r="I19" s="649"/>
      <c r="J19" s="641"/>
      <c r="K19" s="642"/>
      <c r="L19" s="621"/>
      <c r="M19" s="643"/>
      <c r="N19" s="644"/>
      <c r="O19" s="645"/>
      <c r="P19" s="646"/>
      <c r="Q19" s="647">
        <f>SUM(G19:P19)*F19</f>
        <v>0</v>
      </c>
      <c r="R19" s="648">
        <f>SUM(G19:P19)*E19</f>
        <v>0</v>
      </c>
      <c r="S19" s="628"/>
      <c r="T19" s="629"/>
      <c r="U19" s="629"/>
      <c r="V19" s="629"/>
      <c r="W19" s="629"/>
      <c r="X19" s="629"/>
      <c r="Y19" s="629"/>
      <c r="Z19" s="629"/>
      <c r="AA19" s="630"/>
      <c r="AB19" s="631"/>
      <c r="AC19" s="632"/>
      <c r="AD19" s="633"/>
      <c r="AE19" s="633"/>
      <c r="AF19" s="634"/>
      <c r="AG19" s="3"/>
    </row>
    <row r="20" ht="15.75" customHeight="1">
      <c r="A20" t="s" s="635">
        <v>730</v>
      </c>
      <c r="B20" t="s" s="355">
        <v>729</v>
      </c>
      <c r="C20" s="636"/>
      <c r="D20" t="s" s="126">
        <v>699</v>
      </c>
      <c r="E20" s="215">
        <v>1</v>
      </c>
      <c r="F20" s="637">
        <v>450</v>
      </c>
      <c r="G20" s="638"/>
      <c r="H20" s="639"/>
      <c r="I20" s="649"/>
      <c r="J20" s="641"/>
      <c r="K20" s="642"/>
      <c r="L20" s="621"/>
      <c r="M20" s="643"/>
      <c r="N20" s="644"/>
      <c r="O20" s="645"/>
      <c r="P20" s="646"/>
      <c r="Q20" s="647">
        <f>SUM(G20:P20)*F20</f>
        <v>0</v>
      </c>
      <c r="R20" s="648">
        <f>SUM(G20:P20)*E20</f>
        <v>0</v>
      </c>
      <c r="S20" s="628"/>
      <c r="T20" s="629"/>
      <c r="U20" s="629"/>
      <c r="V20" s="629"/>
      <c r="W20" s="629"/>
      <c r="X20" s="629"/>
      <c r="Y20" s="629"/>
      <c r="Z20" s="629"/>
      <c r="AA20" s="630"/>
      <c r="AB20" s="631"/>
      <c r="AC20" s="632"/>
      <c r="AD20" s="633"/>
      <c r="AE20" s="633"/>
      <c r="AF20" s="634"/>
      <c r="AG20" s="3"/>
    </row>
    <row r="21" ht="15.75" customHeight="1">
      <c r="A21" t="s" s="635">
        <v>731</v>
      </c>
      <c r="B21" s="651"/>
      <c r="C21" s="652"/>
      <c r="D21" t="s" s="126">
        <v>699</v>
      </c>
      <c r="E21" s="215">
        <v>1</v>
      </c>
      <c r="F21" s="637">
        <v>405</v>
      </c>
      <c r="G21" s="638"/>
      <c r="H21" s="639"/>
      <c r="I21" s="649"/>
      <c r="J21" s="641"/>
      <c r="K21" s="642"/>
      <c r="L21" s="621"/>
      <c r="M21" s="643"/>
      <c r="N21" s="644"/>
      <c r="O21" s="645"/>
      <c r="P21" s="646"/>
      <c r="Q21" s="647">
        <f>SUM(G21:P21)*F21</f>
        <v>0</v>
      </c>
      <c r="R21" s="648">
        <f>SUM(G21:P21)*E21</f>
        <v>0</v>
      </c>
      <c r="S21" s="628"/>
      <c r="T21" s="629"/>
      <c r="U21" s="629"/>
      <c r="V21" s="629"/>
      <c r="W21" s="629"/>
      <c r="X21" s="629"/>
      <c r="Y21" s="629"/>
      <c r="Z21" s="629"/>
      <c r="AA21" s="630"/>
      <c r="AB21" s="631"/>
      <c r="AC21" s="632"/>
      <c r="AD21" s="633"/>
      <c r="AE21" s="633"/>
      <c r="AF21" s="634"/>
      <c r="AG21" s="3"/>
    </row>
    <row r="22" ht="15.75" customHeight="1">
      <c r="A22" t="s" s="635">
        <v>732</v>
      </c>
      <c r="B22" s="651"/>
      <c r="C22" s="652"/>
      <c r="D22" t="s" s="126">
        <v>699</v>
      </c>
      <c r="E22" s="215">
        <v>1</v>
      </c>
      <c r="F22" s="637">
        <v>460</v>
      </c>
      <c r="G22" s="638"/>
      <c r="H22" s="639"/>
      <c r="I22" s="649"/>
      <c r="J22" s="641"/>
      <c r="K22" s="642"/>
      <c r="L22" s="621"/>
      <c r="M22" s="643"/>
      <c r="N22" s="644"/>
      <c r="O22" s="645"/>
      <c r="P22" s="646"/>
      <c r="Q22" s="647">
        <f>SUM(G22:P22)*F22</f>
        <v>0</v>
      </c>
      <c r="R22" s="648">
        <f>SUM(G22:P22)*E22</f>
        <v>0</v>
      </c>
      <c r="S22" s="628"/>
      <c r="T22" s="629"/>
      <c r="U22" s="629"/>
      <c r="V22" s="629"/>
      <c r="W22" s="629"/>
      <c r="X22" s="629"/>
      <c r="Y22" s="629"/>
      <c r="Z22" s="629"/>
      <c r="AA22" s="630"/>
      <c r="AB22" s="631"/>
      <c r="AC22" s="632"/>
      <c r="AD22" s="633"/>
      <c r="AE22" s="633"/>
      <c r="AF22" s="634"/>
      <c r="AG22" s="3"/>
    </row>
    <row r="23" ht="15.75" customHeight="1">
      <c r="A23" t="s" s="635">
        <v>733</v>
      </c>
      <c r="B23" s="651"/>
      <c r="C23" s="652"/>
      <c r="D23" t="s" s="126">
        <v>699</v>
      </c>
      <c r="E23" s="215">
        <v>1</v>
      </c>
      <c r="F23" s="637">
        <v>405</v>
      </c>
      <c r="G23" s="638"/>
      <c r="H23" s="639"/>
      <c r="I23" s="649"/>
      <c r="J23" s="641"/>
      <c r="K23" s="642"/>
      <c r="L23" s="621"/>
      <c r="M23" s="643"/>
      <c r="N23" s="644"/>
      <c r="O23" s="645"/>
      <c r="P23" s="646"/>
      <c r="Q23" s="647">
        <f>SUM(G23:P23)*F23</f>
        <v>0</v>
      </c>
      <c r="R23" s="648">
        <f>SUM(G23:P23)*E23</f>
        <v>0</v>
      </c>
      <c r="S23" s="628"/>
      <c r="T23" s="629"/>
      <c r="U23" s="629"/>
      <c r="V23" s="629"/>
      <c r="W23" s="629"/>
      <c r="X23" s="629"/>
      <c r="Y23" s="629"/>
      <c r="Z23" s="629"/>
      <c r="AA23" s="630"/>
      <c r="AB23" s="631"/>
      <c r="AC23" s="632"/>
      <c r="AD23" s="633"/>
      <c r="AE23" s="633"/>
      <c r="AF23" s="634"/>
      <c r="AG23" s="3"/>
    </row>
    <row r="24" ht="15.75" customHeight="1">
      <c r="A24" t="s" s="635">
        <v>734</v>
      </c>
      <c r="B24" s="651"/>
      <c r="C24" s="652"/>
      <c r="D24" t="s" s="126">
        <v>699</v>
      </c>
      <c r="E24" s="215">
        <v>1</v>
      </c>
      <c r="F24" s="637">
        <v>460</v>
      </c>
      <c r="G24" s="638"/>
      <c r="H24" s="639"/>
      <c r="I24" s="649"/>
      <c r="J24" s="641"/>
      <c r="K24" s="642"/>
      <c r="L24" s="621"/>
      <c r="M24" s="643"/>
      <c r="N24" s="644"/>
      <c r="O24" s="645"/>
      <c r="P24" s="646"/>
      <c r="Q24" s="647">
        <f>SUM(G24:P24)*F24</f>
        <v>0</v>
      </c>
      <c r="R24" s="648">
        <f>SUM(G24:P24)*E24</f>
        <v>0</v>
      </c>
      <c r="S24" s="628"/>
      <c r="T24" s="629"/>
      <c r="U24" s="629"/>
      <c r="V24" s="629"/>
      <c r="W24" s="629"/>
      <c r="X24" s="629"/>
      <c r="Y24" s="629"/>
      <c r="Z24" s="629"/>
      <c r="AA24" s="630"/>
      <c r="AB24" s="631"/>
      <c r="AC24" s="632"/>
      <c r="AD24" s="633"/>
      <c r="AE24" s="633"/>
      <c r="AF24" s="634"/>
      <c r="AG24" s="3"/>
    </row>
    <row r="25" ht="15.75" customHeight="1">
      <c r="A25" t="s" s="635">
        <v>735</v>
      </c>
      <c r="B25" s="651"/>
      <c r="C25" s="652"/>
      <c r="D25" t="s" s="126">
        <v>699</v>
      </c>
      <c r="E25" s="215">
        <v>1</v>
      </c>
      <c r="F25" s="637">
        <v>420</v>
      </c>
      <c r="G25" s="638"/>
      <c r="H25" s="639"/>
      <c r="I25" s="649"/>
      <c r="J25" s="641"/>
      <c r="K25" s="642"/>
      <c r="L25" s="621"/>
      <c r="M25" s="643"/>
      <c r="N25" s="644"/>
      <c r="O25" s="645"/>
      <c r="P25" s="646"/>
      <c r="Q25" s="647">
        <f>SUM(G25:P25)*F25</f>
        <v>0</v>
      </c>
      <c r="R25" s="648">
        <f>SUM(G25:P25)*E25</f>
        <v>0</v>
      </c>
      <c r="S25" s="628"/>
      <c r="T25" s="629"/>
      <c r="U25" s="629"/>
      <c r="V25" s="629"/>
      <c r="W25" s="629"/>
      <c r="X25" s="629"/>
      <c r="Y25" s="629"/>
      <c r="Z25" s="629"/>
      <c r="AA25" s="630"/>
      <c r="AB25" s="631"/>
      <c r="AC25" s="632"/>
      <c r="AD25" s="633"/>
      <c r="AE25" s="633"/>
      <c r="AF25" s="634"/>
      <c r="AG25" s="3"/>
    </row>
    <row r="26" ht="15.75" customHeight="1">
      <c r="A26" t="s" s="635">
        <v>736</v>
      </c>
      <c r="B26" s="651"/>
      <c r="C26" s="652"/>
      <c r="D26" t="s" s="126">
        <v>699</v>
      </c>
      <c r="E26" s="215">
        <v>1</v>
      </c>
      <c r="F26" s="637">
        <v>475</v>
      </c>
      <c r="G26" s="638"/>
      <c r="H26" s="639"/>
      <c r="I26" s="649"/>
      <c r="J26" s="641"/>
      <c r="K26" s="642"/>
      <c r="L26" s="621"/>
      <c r="M26" s="643"/>
      <c r="N26" s="644"/>
      <c r="O26" s="645"/>
      <c r="P26" s="646"/>
      <c r="Q26" s="647">
        <f>SUM(G26:P26)*F26</f>
        <v>0</v>
      </c>
      <c r="R26" s="648">
        <f>SUM(G26:P26)*E26</f>
        <v>0</v>
      </c>
      <c r="S26" s="628"/>
      <c r="T26" s="629"/>
      <c r="U26" s="629"/>
      <c r="V26" s="629"/>
      <c r="W26" s="629"/>
      <c r="X26" s="629"/>
      <c r="Y26" s="629"/>
      <c r="Z26" s="629"/>
      <c r="AA26" s="630"/>
      <c r="AB26" s="631"/>
      <c r="AC26" s="632"/>
      <c r="AD26" s="633"/>
      <c r="AE26" s="633"/>
      <c r="AF26" s="634"/>
      <c r="AG26" s="3"/>
    </row>
    <row r="27" ht="15.75" customHeight="1">
      <c r="A27" t="s" s="635">
        <v>737</v>
      </c>
      <c r="B27" t="s" s="355">
        <v>738</v>
      </c>
      <c r="C27" s="636"/>
      <c r="D27" t="s" s="126">
        <v>699</v>
      </c>
      <c r="E27" s="215">
        <v>1</v>
      </c>
      <c r="F27" s="637">
        <v>220</v>
      </c>
      <c r="G27" s="638"/>
      <c r="H27" s="639"/>
      <c r="I27" s="649"/>
      <c r="J27" s="641"/>
      <c r="K27" s="642"/>
      <c r="L27" s="621"/>
      <c r="M27" s="643"/>
      <c r="N27" s="644"/>
      <c r="O27" s="645"/>
      <c r="P27" s="646"/>
      <c r="Q27" s="647">
        <f>SUM(G27:P27)*F27</f>
        <v>0</v>
      </c>
      <c r="R27" s="648">
        <f>SUM(G27:P27)*E27</f>
        <v>0</v>
      </c>
      <c r="S27" s="628"/>
      <c r="T27" s="629"/>
      <c r="U27" s="629"/>
      <c r="V27" s="629"/>
      <c r="W27" s="629"/>
      <c r="X27" s="629"/>
      <c r="Y27" s="629"/>
      <c r="Z27" s="629"/>
      <c r="AA27" s="630"/>
      <c r="AB27" s="631"/>
      <c r="AC27" s="632"/>
      <c r="AD27" s="633"/>
      <c r="AE27" s="633"/>
      <c r="AF27" s="634"/>
      <c r="AG27" s="3"/>
    </row>
    <row r="28" ht="15.75" customHeight="1">
      <c r="A28" t="s" s="635">
        <v>739</v>
      </c>
      <c r="B28" t="s" s="355">
        <v>740</v>
      </c>
      <c r="C28" s="636"/>
      <c r="D28" t="s" s="126">
        <v>699</v>
      </c>
      <c r="E28" s="215">
        <v>1</v>
      </c>
      <c r="F28" s="637">
        <v>190</v>
      </c>
      <c r="G28" s="638"/>
      <c r="H28" s="639"/>
      <c r="I28" s="649"/>
      <c r="J28" s="641"/>
      <c r="K28" s="642"/>
      <c r="L28" s="621"/>
      <c r="M28" s="643"/>
      <c r="N28" s="644"/>
      <c r="O28" s="645"/>
      <c r="P28" s="646"/>
      <c r="Q28" s="647">
        <f>SUM(G28:P28)*F28</f>
        <v>0</v>
      </c>
      <c r="R28" s="648">
        <f>SUM(G28:P28)*E28</f>
        <v>0</v>
      </c>
      <c r="S28" s="628"/>
      <c r="T28" s="629"/>
      <c r="U28" s="629"/>
      <c r="V28" s="629"/>
      <c r="W28" s="629"/>
      <c r="X28" s="629"/>
      <c r="Y28" s="629"/>
      <c r="Z28" s="629"/>
      <c r="AA28" s="630"/>
      <c r="AB28" s="631"/>
      <c r="AC28" s="632"/>
      <c r="AD28" s="633"/>
      <c r="AE28" s="633"/>
      <c r="AF28" s="634"/>
      <c r="AG28" s="3"/>
    </row>
    <row r="29" ht="15.75" customHeight="1">
      <c r="A29" t="s" s="635">
        <v>741</v>
      </c>
      <c r="B29" t="s" s="355">
        <v>740</v>
      </c>
      <c r="C29" s="636"/>
      <c r="D29" t="s" s="126">
        <v>699</v>
      </c>
      <c r="E29" s="215">
        <v>1</v>
      </c>
      <c r="F29" s="637">
        <v>240</v>
      </c>
      <c r="G29" s="638"/>
      <c r="H29" s="639"/>
      <c r="I29" s="649"/>
      <c r="J29" s="641"/>
      <c r="K29" s="642"/>
      <c r="L29" s="621"/>
      <c r="M29" s="643"/>
      <c r="N29" s="644"/>
      <c r="O29" s="645"/>
      <c r="P29" s="646"/>
      <c r="Q29" s="647">
        <f>SUM(G29:P29)*F29</f>
        <v>0</v>
      </c>
      <c r="R29" s="648">
        <f>SUM(G29:P29)*E29</f>
        <v>0</v>
      </c>
      <c r="S29" s="628"/>
      <c r="T29" s="629"/>
      <c r="U29" s="629"/>
      <c r="V29" s="629"/>
      <c r="W29" s="629"/>
      <c r="X29" s="629"/>
      <c r="Y29" s="629"/>
      <c r="Z29" s="629"/>
      <c r="AA29" s="630"/>
      <c r="AB29" s="631"/>
      <c r="AC29" s="632"/>
      <c r="AD29" s="633"/>
      <c r="AE29" s="633"/>
      <c r="AF29" s="634"/>
      <c r="AG29" s="3"/>
    </row>
    <row r="30" ht="15.75" customHeight="1">
      <c r="A30" t="s" s="635">
        <v>742</v>
      </c>
      <c r="B30" t="s" s="355">
        <v>743</v>
      </c>
      <c r="C30" s="636"/>
      <c r="D30" t="s" s="126">
        <v>699</v>
      </c>
      <c r="E30" s="215">
        <v>1</v>
      </c>
      <c r="F30" s="637">
        <v>255</v>
      </c>
      <c r="G30" s="638"/>
      <c r="H30" s="639"/>
      <c r="I30" s="649"/>
      <c r="J30" s="641"/>
      <c r="K30" s="642"/>
      <c r="L30" s="621"/>
      <c r="M30" s="643"/>
      <c r="N30" s="644"/>
      <c r="O30" s="645"/>
      <c r="P30" s="646"/>
      <c r="Q30" s="647">
        <f>SUM(G30:P30)*F30</f>
        <v>0</v>
      </c>
      <c r="R30" s="648">
        <f>SUM(G30:P30)*E30</f>
        <v>0</v>
      </c>
      <c r="S30" s="628"/>
      <c r="T30" s="629"/>
      <c r="U30" s="629"/>
      <c r="V30" s="629"/>
      <c r="W30" s="629"/>
      <c r="X30" s="629"/>
      <c r="Y30" s="629"/>
      <c r="Z30" s="629"/>
      <c r="AA30" s="630"/>
      <c r="AB30" s="631"/>
      <c r="AC30" s="632"/>
      <c r="AD30" s="633"/>
      <c r="AE30" s="633"/>
      <c r="AF30" s="634"/>
      <c r="AG30" s="3"/>
    </row>
    <row r="31" ht="15.75" customHeight="1">
      <c r="A31" t="s" s="635">
        <v>744</v>
      </c>
      <c r="B31" t="s" s="355">
        <v>743</v>
      </c>
      <c r="C31" s="636"/>
      <c r="D31" t="s" s="126">
        <v>699</v>
      </c>
      <c r="E31" s="215">
        <v>1</v>
      </c>
      <c r="F31" s="637">
        <v>310</v>
      </c>
      <c r="G31" s="638"/>
      <c r="H31" s="639"/>
      <c r="I31" s="649"/>
      <c r="J31" s="641"/>
      <c r="K31" s="642"/>
      <c r="L31" s="621"/>
      <c r="M31" s="643"/>
      <c r="N31" s="644"/>
      <c r="O31" s="645"/>
      <c r="P31" s="646"/>
      <c r="Q31" s="647">
        <f>SUM(G31:P31)*F31</f>
        <v>0</v>
      </c>
      <c r="R31" s="648">
        <f>SUM(G31:P31)*E31</f>
        <v>0</v>
      </c>
      <c r="S31" s="628"/>
      <c r="T31" s="629"/>
      <c r="U31" s="629"/>
      <c r="V31" s="629"/>
      <c r="W31" s="629"/>
      <c r="X31" s="629"/>
      <c r="Y31" s="629"/>
      <c r="Z31" s="629"/>
      <c r="AA31" s="630"/>
      <c r="AB31" s="631"/>
      <c r="AC31" s="632"/>
      <c r="AD31" s="633"/>
      <c r="AE31" s="633"/>
      <c r="AF31" s="634"/>
      <c r="AG31" s="3"/>
    </row>
    <row r="32" ht="15.75" customHeight="1">
      <c r="A32" t="s" s="635">
        <v>745</v>
      </c>
      <c r="B32" t="s" s="355">
        <v>746</v>
      </c>
      <c r="C32" s="636"/>
      <c r="D32" t="s" s="126">
        <v>699</v>
      </c>
      <c r="E32" s="215">
        <v>1</v>
      </c>
      <c r="F32" s="637">
        <v>100</v>
      </c>
      <c r="G32" s="638"/>
      <c r="H32" s="639"/>
      <c r="I32" s="649"/>
      <c r="J32" s="641"/>
      <c r="K32" s="642"/>
      <c r="L32" s="621"/>
      <c r="M32" s="643"/>
      <c r="N32" s="644"/>
      <c r="O32" s="645"/>
      <c r="P32" s="646"/>
      <c r="Q32" s="647">
        <f>SUM(G32:P32)*F32</f>
        <v>0</v>
      </c>
      <c r="R32" s="648">
        <f>SUM(G32:P32)*E32</f>
        <v>0</v>
      </c>
      <c r="S32" s="628"/>
      <c r="T32" s="629"/>
      <c r="U32" s="629"/>
      <c r="V32" s="629"/>
      <c r="W32" s="629"/>
      <c r="X32" s="629"/>
      <c r="Y32" s="629"/>
      <c r="Z32" s="629"/>
      <c r="AA32" s="630"/>
      <c r="AB32" s="631"/>
      <c r="AC32" s="632"/>
      <c r="AD32" s="633"/>
      <c r="AE32" s="633"/>
      <c r="AF32" s="634"/>
      <c r="AG32" s="3"/>
    </row>
    <row r="33" ht="15.75" customHeight="1">
      <c r="A33" t="s" s="635">
        <v>747</v>
      </c>
      <c r="B33" t="s" s="355">
        <v>746</v>
      </c>
      <c r="C33" s="636"/>
      <c r="D33" t="s" s="126">
        <v>699</v>
      </c>
      <c r="E33" s="215">
        <v>1</v>
      </c>
      <c r="F33" s="637">
        <v>150</v>
      </c>
      <c r="G33" s="638"/>
      <c r="H33" s="639"/>
      <c r="I33" s="649"/>
      <c r="J33" s="641"/>
      <c r="K33" s="642"/>
      <c r="L33" s="621"/>
      <c r="M33" s="643"/>
      <c r="N33" s="644"/>
      <c r="O33" s="645"/>
      <c r="P33" s="646"/>
      <c r="Q33" s="647">
        <f>SUM(G33:P33)*F33</f>
        <v>0</v>
      </c>
      <c r="R33" s="648">
        <f>SUM(G33:P33)*E33</f>
        <v>0</v>
      </c>
      <c r="S33" s="628"/>
      <c r="T33" s="629"/>
      <c r="U33" s="629"/>
      <c r="V33" s="629"/>
      <c r="W33" s="629"/>
      <c r="X33" s="629"/>
      <c r="Y33" s="629"/>
      <c r="Z33" s="629"/>
      <c r="AA33" s="630"/>
      <c r="AB33" s="631"/>
      <c r="AC33" s="632"/>
      <c r="AD33" s="633"/>
      <c r="AE33" s="633"/>
      <c r="AF33" s="634"/>
      <c r="AG33" s="3"/>
    </row>
    <row r="34" ht="15.75" customHeight="1">
      <c r="A34" t="s" s="635">
        <v>748</v>
      </c>
      <c r="B34" t="s" s="355">
        <v>749</v>
      </c>
      <c r="C34" s="636"/>
      <c r="D34" t="s" s="126">
        <v>699</v>
      </c>
      <c r="E34" s="215">
        <v>1</v>
      </c>
      <c r="F34" s="637">
        <v>220</v>
      </c>
      <c r="G34" s="638"/>
      <c r="H34" s="639"/>
      <c r="I34" s="649"/>
      <c r="J34" s="641"/>
      <c r="K34" s="642"/>
      <c r="L34" s="621"/>
      <c r="M34" s="643"/>
      <c r="N34" s="644"/>
      <c r="O34" s="645"/>
      <c r="P34" s="646"/>
      <c r="Q34" s="647">
        <f>SUM(G34:P34)*F34</f>
        <v>0</v>
      </c>
      <c r="R34" s="648">
        <f>SUM(G34:P34)*E34</f>
        <v>0</v>
      </c>
      <c r="S34" s="628"/>
      <c r="T34" s="629"/>
      <c r="U34" s="629"/>
      <c r="V34" s="629"/>
      <c r="W34" s="629"/>
      <c r="X34" s="629"/>
      <c r="Y34" s="629"/>
      <c r="Z34" s="629"/>
      <c r="AA34" s="630"/>
      <c r="AB34" s="631"/>
      <c r="AC34" s="632"/>
      <c r="AD34" s="633"/>
      <c r="AE34" s="633"/>
      <c r="AF34" s="634"/>
      <c r="AG34" s="3"/>
    </row>
    <row r="35" ht="15.75" customHeight="1">
      <c r="A35" t="s" s="635">
        <v>750</v>
      </c>
      <c r="B35" t="s" s="355">
        <v>749</v>
      </c>
      <c r="C35" s="636"/>
      <c r="D35" t="s" s="126">
        <v>699</v>
      </c>
      <c r="E35" s="215">
        <v>1</v>
      </c>
      <c r="F35" s="637">
        <v>265</v>
      </c>
      <c r="G35" s="638"/>
      <c r="H35" s="639"/>
      <c r="I35" s="649"/>
      <c r="J35" s="641"/>
      <c r="K35" s="642"/>
      <c r="L35" s="621"/>
      <c r="M35" s="643"/>
      <c r="N35" s="644"/>
      <c r="O35" s="645"/>
      <c r="P35" s="646"/>
      <c r="Q35" s="647">
        <f>SUM(G35:P35)*F35</f>
        <v>0</v>
      </c>
      <c r="R35" s="648">
        <f>SUM(G35:P35)*E35</f>
        <v>0</v>
      </c>
      <c r="S35" s="628"/>
      <c r="T35" s="629"/>
      <c r="U35" s="629"/>
      <c r="V35" s="629"/>
      <c r="W35" s="629"/>
      <c r="X35" s="629"/>
      <c r="Y35" s="629"/>
      <c r="Z35" s="629"/>
      <c r="AA35" s="630"/>
      <c r="AB35" s="631"/>
      <c r="AC35" s="632"/>
      <c r="AD35" s="633"/>
      <c r="AE35" s="633"/>
      <c r="AF35" s="634"/>
      <c r="AG35" s="3"/>
    </row>
    <row r="36" ht="15.75" customHeight="1">
      <c r="A36" t="s" s="635">
        <v>751</v>
      </c>
      <c r="B36" t="s" s="355">
        <v>749</v>
      </c>
      <c r="C36" s="636"/>
      <c r="D36" t="s" s="126">
        <v>699</v>
      </c>
      <c r="E36" s="215">
        <v>1</v>
      </c>
      <c r="F36" s="637">
        <v>220</v>
      </c>
      <c r="G36" s="638"/>
      <c r="H36" s="639"/>
      <c r="I36" s="649"/>
      <c r="J36" s="641"/>
      <c r="K36" s="642"/>
      <c r="L36" s="621"/>
      <c r="M36" s="643"/>
      <c r="N36" s="644"/>
      <c r="O36" s="645"/>
      <c r="P36" s="646"/>
      <c r="Q36" s="647">
        <f>SUM(G36:P36)*F36</f>
        <v>0</v>
      </c>
      <c r="R36" s="648">
        <f>SUM(G36:P36)*E36</f>
        <v>0</v>
      </c>
      <c r="S36" s="628"/>
      <c r="T36" s="629"/>
      <c r="U36" s="629"/>
      <c r="V36" s="629"/>
      <c r="W36" s="629"/>
      <c r="X36" s="629"/>
      <c r="Y36" s="629"/>
      <c r="Z36" s="629"/>
      <c r="AA36" s="630"/>
      <c r="AB36" s="631"/>
      <c r="AC36" s="632"/>
      <c r="AD36" s="633"/>
      <c r="AE36" s="633"/>
      <c r="AF36" s="634"/>
      <c r="AG36" s="3"/>
    </row>
    <row r="37" ht="15.75" customHeight="1">
      <c r="A37" t="s" s="635">
        <v>752</v>
      </c>
      <c r="B37" t="s" s="355">
        <v>749</v>
      </c>
      <c r="C37" s="636"/>
      <c r="D37" t="s" s="126">
        <v>699</v>
      </c>
      <c r="E37" s="215">
        <v>1</v>
      </c>
      <c r="F37" s="637">
        <v>220</v>
      </c>
      <c r="G37" s="638"/>
      <c r="H37" s="639"/>
      <c r="I37" s="649"/>
      <c r="J37" s="641"/>
      <c r="K37" s="642"/>
      <c r="L37" s="621"/>
      <c r="M37" s="643"/>
      <c r="N37" s="644"/>
      <c r="O37" s="645"/>
      <c r="P37" s="646"/>
      <c r="Q37" s="647">
        <f>SUM(G37:P37)*F37</f>
        <v>0</v>
      </c>
      <c r="R37" s="648">
        <f>SUM(G37:P37)*E37</f>
        <v>0</v>
      </c>
      <c r="S37" s="628"/>
      <c r="T37" s="629"/>
      <c r="U37" s="629"/>
      <c r="V37" s="629"/>
      <c r="W37" s="629"/>
      <c r="X37" s="629"/>
      <c r="Y37" s="629"/>
      <c r="Z37" s="629"/>
      <c r="AA37" s="630"/>
      <c r="AB37" s="631"/>
      <c r="AC37" s="632"/>
      <c r="AD37" s="633"/>
      <c r="AE37" s="633"/>
      <c r="AF37" s="634"/>
      <c r="AG37" s="3"/>
    </row>
    <row r="38" ht="15.75" customHeight="1">
      <c r="A38" t="s" s="635">
        <v>753</v>
      </c>
      <c r="B38" t="s" s="355">
        <v>749</v>
      </c>
      <c r="C38" s="636"/>
      <c r="D38" t="s" s="126">
        <v>699</v>
      </c>
      <c r="E38" s="215">
        <v>1</v>
      </c>
      <c r="F38" s="637">
        <v>275</v>
      </c>
      <c r="G38" s="638"/>
      <c r="H38" s="639"/>
      <c r="I38" s="649"/>
      <c r="J38" s="641"/>
      <c r="K38" s="642"/>
      <c r="L38" s="621"/>
      <c r="M38" s="643"/>
      <c r="N38" s="644"/>
      <c r="O38" s="645"/>
      <c r="P38" s="646"/>
      <c r="Q38" s="647">
        <f>SUM(G38:P38)*F38</f>
        <v>0</v>
      </c>
      <c r="R38" s="648">
        <f>SUM(G38:P38)*E38</f>
        <v>0</v>
      </c>
      <c r="S38" s="628"/>
      <c r="T38" s="629"/>
      <c r="U38" s="629"/>
      <c r="V38" s="629"/>
      <c r="W38" s="629"/>
      <c r="X38" s="629"/>
      <c r="Y38" s="629"/>
      <c r="Z38" s="629"/>
      <c r="AA38" s="630"/>
      <c r="AB38" s="631"/>
      <c r="AC38" s="632"/>
      <c r="AD38" s="633"/>
      <c r="AE38" s="633"/>
      <c r="AF38" s="634"/>
      <c r="AG38" s="3"/>
    </row>
    <row r="39" ht="15.75" customHeight="1">
      <c r="A39" t="s" s="635">
        <v>754</v>
      </c>
      <c r="B39" t="s" s="355">
        <v>755</v>
      </c>
      <c r="C39" s="636"/>
      <c r="D39" t="s" s="126">
        <v>699</v>
      </c>
      <c r="E39" s="215">
        <v>1</v>
      </c>
      <c r="F39" s="637">
        <v>235</v>
      </c>
      <c r="G39" s="638"/>
      <c r="H39" s="639"/>
      <c r="I39" s="649"/>
      <c r="J39" s="641"/>
      <c r="K39" s="642"/>
      <c r="L39" s="621"/>
      <c r="M39" s="643"/>
      <c r="N39" s="644"/>
      <c r="O39" s="645"/>
      <c r="P39" s="646"/>
      <c r="Q39" s="647">
        <f>SUM(G39:P39)*F39</f>
        <v>0</v>
      </c>
      <c r="R39" s="648">
        <f>SUM(G39:P39)*E39</f>
        <v>0</v>
      </c>
      <c r="S39" s="628"/>
      <c r="T39" s="629"/>
      <c r="U39" s="629"/>
      <c r="V39" s="629"/>
      <c r="W39" s="629"/>
      <c r="X39" s="629"/>
      <c r="Y39" s="629"/>
      <c r="Z39" s="629"/>
      <c r="AA39" s="630"/>
      <c r="AB39" s="631"/>
      <c r="AC39" s="632"/>
      <c r="AD39" s="633"/>
      <c r="AE39" s="633"/>
      <c r="AF39" s="634"/>
      <c r="AG39" s="3"/>
    </row>
    <row r="40" ht="15.75" customHeight="1">
      <c r="A40" t="s" s="635">
        <v>756</v>
      </c>
      <c r="B40" t="s" s="355">
        <v>755</v>
      </c>
      <c r="C40" s="636"/>
      <c r="D40" t="s" s="126">
        <v>699</v>
      </c>
      <c r="E40" s="215">
        <v>1</v>
      </c>
      <c r="F40" s="637">
        <v>255</v>
      </c>
      <c r="G40" s="638"/>
      <c r="H40" s="639"/>
      <c r="I40" s="649"/>
      <c r="J40" s="641"/>
      <c r="K40" s="642"/>
      <c r="L40" s="621"/>
      <c r="M40" s="643"/>
      <c r="N40" s="644"/>
      <c r="O40" s="645"/>
      <c r="P40" s="646"/>
      <c r="Q40" s="647">
        <f>SUM(G40:P40)*F40</f>
        <v>0</v>
      </c>
      <c r="R40" s="648">
        <f>SUM(G40:P40)*E40</f>
        <v>0</v>
      </c>
      <c r="S40" s="628"/>
      <c r="T40" s="629"/>
      <c r="U40" s="629"/>
      <c r="V40" s="629"/>
      <c r="W40" s="629"/>
      <c r="X40" s="629"/>
      <c r="Y40" s="629"/>
      <c r="Z40" s="629"/>
      <c r="AA40" s="630"/>
      <c r="AB40" s="631"/>
      <c r="AC40" s="632"/>
      <c r="AD40" s="633"/>
      <c r="AE40" s="633"/>
      <c r="AF40" s="634"/>
      <c r="AG40" s="3"/>
    </row>
    <row r="41" ht="15.75" customHeight="1">
      <c r="A41" t="s" s="635">
        <v>757</v>
      </c>
      <c r="B41" t="s" s="355">
        <v>755</v>
      </c>
      <c r="C41" s="636"/>
      <c r="D41" t="s" s="126">
        <v>699</v>
      </c>
      <c r="E41" s="215">
        <v>1</v>
      </c>
      <c r="F41" s="637">
        <v>235</v>
      </c>
      <c r="G41" s="638"/>
      <c r="H41" s="639"/>
      <c r="I41" s="649"/>
      <c r="J41" s="641"/>
      <c r="K41" s="642"/>
      <c r="L41" s="621"/>
      <c r="M41" s="643"/>
      <c r="N41" s="644"/>
      <c r="O41" s="645"/>
      <c r="P41" s="646"/>
      <c r="Q41" s="647">
        <f>SUM(G41:P41)*F41</f>
        <v>0</v>
      </c>
      <c r="R41" s="648">
        <f>SUM(G41:P41)*E41</f>
        <v>0</v>
      </c>
      <c r="S41" s="628"/>
      <c r="T41" s="629"/>
      <c r="U41" s="629"/>
      <c r="V41" s="629"/>
      <c r="W41" s="629"/>
      <c r="X41" s="629"/>
      <c r="Y41" s="629"/>
      <c r="Z41" s="629"/>
      <c r="AA41" s="630"/>
      <c r="AB41" s="631"/>
      <c r="AC41" s="632"/>
      <c r="AD41" s="633"/>
      <c r="AE41" s="633"/>
      <c r="AF41" s="634"/>
      <c r="AG41" s="3"/>
    </row>
    <row r="42" ht="15.75" customHeight="1">
      <c r="A42" t="s" s="635">
        <v>758</v>
      </c>
      <c r="B42" t="s" s="355">
        <v>755</v>
      </c>
      <c r="C42" s="636"/>
      <c r="D42" t="s" s="126">
        <v>699</v>
      </c>
      <c r="E42" s="215">
        <v>1</v>
      </c>
      <c r="F42" s="637">
        <v>290</v>
      </c>
      <c r="G42" s="638"/>
      <c r="H42" s="639"/>
      <c r="I42" s="649"/>
      <c r="J42" s="641"/>
      <c r="K42" s="642"/>
      <c r="L42" s="621"/>
      <c r="M42" s="643"/>
      <c r="N42" s="644"/>
      <c r="O42" s="645"/>
      <c r="P42" s="646"/>
      <c r="Q42" s="647">
        <f>SUM(G42:P42)*F42</f>
        <v>0</v>
      </c>
      <c r="R42" s="648">
        <f>SUM(G42:P42)*E42</f>
        <v>0</v>
      </c>
      <c r="S42" s="628"/>
      <c r="T42" s="629"/>
      <c r="U42" s="629"/>
      <c r="V42" s="629"/>
      <c r="W42" s="629"/>
      <c r="X42" s="629"/>
      <c r="Y42" s="629"/>
      <c r="Z42" s="629"/>
      <c r="AA42" s="630"/>
      <c r="AB42" s="631"/>
      <c r="AC42" s="632"/>
      <c r="AD42" s="633"/>
      <c r="AE42" s="633"/>
      <c r="AF42" s="634"/>
      <c r="AG42" s="3"/>
    </row>
    <row r="43" ht="15.75" customHeight="1">
      <c r="A43" t="s" s="635">
        <v>759</v>
      </c>
      <c r="B43" t="s" s="355">
        <v>755</v>
      </c>
      <c r="C43" s="636"/>
      <c r="D43" t="s" s="126">
        <v>699</v>
      </c>
      <c r="E43" s="215">
        <v>1</v>
      </c>
      <c r="F43" s="637">
        <v>235</v>
      </c>
      <c r="G43" s="638"/>
      <c r="H43" s="639"/>
      <c r="I43" s="649"/>
      <c r="J43" s="641"/>
      <c r="K43" s="642"/>
      <c r="L43" s="621"/>
      <c r="M43" s="643"/>
      <c r="N43" s="644"/>
      <c r="O43" s="645"/>
      <c r="P43" s="646"/>
      <c r="Q43" s="647">
        <f>SUM(G43:P43)*F43</f>
        <v>0</v>
      </c>
      <c r="R43" s="648">
        <f>SUM(G43:P43)*E43</f>
        <v>0</v>
      </c>
      <c r="S43" s="628"/>
      <c r="T43" s="629"/>
      <c r="U43" s="629"/>
      <c r="V43" s="629"/>
      <c r="W43" s="629"/>
      <c r="X43" s="629"/>
      <c r="Y43" s="629"/>
      <c r="Z43" s="629"/>
      <c r="AA43" s="630"/>
      <c r="AB43" s="631"/>
      <c r="AC43" s="632"/>
      <c r="AD43" s="633"/>
      <c r="AE43" s="633"/>
      <c r="AF43" s="634"/>
      <c r="AG43" s="3"/>
    </row>
    <row r="44" ht="15.75" customHeight="1">
      <c r="A44" t="s" s="635">
        <v>760</v>
      </c>
      <c r="B44" t="s" s="355">
        <v>755</v>
      </c>
      <c r="C44" s="636"/>
      <c r="D44" t="s" s="126">
        <v>699</v>
      </c>
      <c r="E44" s="215">
        <v>1</v>
      </c>
      <c r="F44" s="637">
        <v>290</v>
      </c>
      <c r="G44" s="638"/>
      <c r="H44" s="639"/>
      <c r="I44" s="649"/>
      <c r="J44" s="641"/>
      <c r="K44" s="642"/>
      <c r="L44" s="621"/>
      <c r="M44" s="643"/>
      <c r="N44" s="644"/>
      <c r="O44" s="645"/>
      <c r="P44" s="646"/>
      <c r="Q44" s="647">
        <f>SUM(G44:P44)*F44</f>
        <v>0</v>
      </c>
      <c r="R44" s="648">
        <f>SUM(G44:P44)*E44</f>
        <v>0</v>
      </c>
      <c r="S44" s="628"/>
      <c r="T44" s="629"/>
      <c r="U44" s="629"/>
      <c r="V44" s="629"/>
      <c r="W44" s="629"/>
      <c r="X44" s="629"/>
      <c r="Y44" s="629"/>
      <c r="Z44" s="629"/>
      <c r="AA44" s="630"/>
      <c r="AB44" s="631"/>
      <c r="AC44" s="632"/>
      <c r="AD44" s="633"/>
      <c r="AE44" s="633"/>
      <c r="AF44" s="634"/>
      <c r="AG44" s="3"/>
    </row>
    <row r="45" ht="15.75" customHeight="1">
      <c r="A45" t="s" s="635">
        <v>761</v>
      </c>
      <c r="B45" t="s" s="355">
        <v>762</v>
      </c>
      <c r="C45" s="636"/>
      <c r="D45" t="s" s="126">
        <v>699</v>
      </c>
      <c r="E45" s="215">
        <v>1</v>
      </c>
      <c r="F45" s="637">
        <v>255</v>
      </c>
      <c r="G45" s="638"/>
      <c r="H45" s="639"/>
      <c r="I45" s="649"/>
      <c r="J45" s="641"/>
      <c r="K45" s="642"/>
      <c r="L45" s="621"/>
      <c r="M45" s="643"/>
      <c r="N45" s="644"/>
      <c r="O45" s="645"/>
      <c r="P45" s="646"/>
      <c r="Q45" s="647">
        <f>SUM(G45:P45)*F45</f>
        <v>0</v>
      </c>
      <c r="R45" s="648">
        <f>SUM(G45:P45)*E45</f>
        <v>0</v>
      </c>
      <c r="S45" s="628"/>
      <c r="T45" s="629"/>
      <c r="U45" s="629"/>
      <c r="V45" s="629"/>
      <c r="W45" s="629"/>
      <c r="X45" s="629"/>
      <c r="Y45" s="629"/>
      <c r="Z45" s="629"/>
      <c r="AA45" s="630"/>
      <c r="AB45" s="631"/>
      <c r="AC45" s="632"/>
      <c r="AD45" s="633"/>
      <c r="AE45" s="633"/>
      <c r="AF45" s="634"/>
      <c r="AG45" s="3"/>
    </row>
    <row r="46" ht="15.75" customHeight="1">
      <c r="A46" t="s" s="635">
        <v>763</v>
      </c>
      <c r="B46" t="s" s="355">
        <v>762</v>
      </c>
      <c r="C46" s="636"/>
      <c r="D46" t="s" s="126">
        <v>699</v>
      </c>
      <c r="E46" s="215">
        <v>1</v>
      </c>
      <c r="F46" s="637">
        <v>305</v>
      </c>
      <c r="G46" s="638"/>
      <c r="H46" s="639"/>
      <c r="I46" s="649"/>
      <c r="J46" s="641"/>
      <c r="K46" s="642"/>
      <c r="L46" s="621"/>
      <c r="M46" s="643"/>
      <c r="N46" s="644"/>
      <c r="O46" s="645"/>
      <c r="P46" s="646"/>
      <c r="Q46" s="647">
        <f>SUM(G46:P46)*F46</f>
        <v>0</v>
      </c>
      <c r="R46" s="648">
        <f>SUM(G46:P46)*E46</f>
        <v>0</v>
      </c>
      <c r="S46" s="628"/>
      <c r="T46" s="629"/>
      <c r="U46" s="629"/>
      <c r="V46" s="629"/>
      <c r="W46" s="629"/>
      <c r="X46" s="629"/>
      <c r="Y46" s="629"/>
      <c r="Z46" s="629"/>
      <c r="AA46" s="630"/>
      <c r="AB46" s="631"/>
      <c r="AC46" s="632"/>
      <c r="AD46" s="633"/>
      <c r="AE46" s="633"/>
      <c r="AF46" s="634"/>
      <c r="AG46" s="3"/>
    </row>
    <row r="47" ht="15.75" customHeight="1">
      <c r="A47" t="s" s="635">
        <v>764</v>
      </c>
      <c r="B47" t="s" s="355">
        <v>762</v>
      </c>
      <c r="C47" s="636"/>
      <c r="D47" t="s" s="126">
        <v>699</v>
      </c>
      <c r="E47" s="215">
        <v>1</v>
      </c>
      <c r="F47" s="637">
        <v>255</v>
      </c>
      <c r="G47" s="638"/>
      <c r="H47" s="639"/>
      <c r="I47" s="649"/>
      <c r="J47" s="641"/>
      <c r="K47" s="642"/>
      <c r="L47" s="621"/>
      <c r="M47" s="643"/>
      <c r="N47" s="644"/>
      <c r="O47" s="645"/>
      <c r="P47" s="646"/>
      <c r="Q47" s="647">
        <f>SUM(G47:P47)*F47</f>
        <v>0</v>
      </c>
      <c r="R47" s="648">
        <f>SUM(G47:P47)*E47</f>
        <v>0</v>
      </c>
      <c r="S47" s="628"/>
      <c r="T47" s="629"/>
      <c r="U47" s="629"/>
      <c r="V47" s="629"/>
      <c r="W47" s="629"/>
      <c r="X47" s="629"/>
      <c r="Y47" s="629"/>
      <c r="Z47" s="629"/>
      <c r="AA47" s="630"/>
      <c r="AB47" s="631"/>
      <c r="AC47" s="632"/>
      <c r="AD47" s="633"/>
      <c r="AE47" s="633"/>
      <c r="AF47" s="634"/>
      <c r="AG47" s="3"/>
    </row>
    <row r="48" ht="15.75" customHeight="1">
      <c r="A48" t="s" s="635">
        <v>765</v>
      </c>
      <c r="B48" t="s" s="355">
        <v>762</v>
      </c>
      <c r="C48" s="636"/>
      <c r="D48" t="s" s="126">
        <v>699</v>
      </c>
      <c r="E48" s="215">
        <v>1</v>
      </c>
      <c r="F48" s="637">
        <v>305</v>
      </c>
      <c r="G48" s="638"/>
      <c r="H48" s="639"/>
      <c r="I48" s="649"/>
      <c r="J48" s="641"/>
      <c r="K48" s="642"/>
      <c r="L48" s="621"/>
      <c r="M48" s="643"/>
      <c r="N48" s="644"/>
      <c r="O48" s="645"/>
      <c r="P48" s="646"/>
      <c r="Q48" s="647">
        <f>SUM(G48:P48)*F48</f>
        <v>0</v>
      </c>
      <c r="R48" s="648">
        <f>SUM(G48:P48)*E48</f>
        <v>0</v>
      </c>
      <c r="S48" s="628"/>
      <c r="T48" s="629"/>
      <c r="U48" s="629"/>
      <c r="V48" s="629"/>
      <c r="W48" s="629"/>
      <c r="X48" s="629"/>
      <c r="Y48" s="629"/>
      <c r="Z48" s="629"/>
      <c r="AA48" s="630"/>
      <c r="AB48" s="631"/>
      <c r="AC48" s="632"/>
      <c r="AD48" s="633"/>
      <c r="AE48" s="633"/>
      <c r="AF48" s="634"/>
      <c r="AG48" s="3"/>
    </row>
    <row r="49" ht="15.75" customHeight="1">
      <c r="A49" t="s" s="635">
        <v>766</v>
      </c>
      <c r="B49" t="s" s="355">
        <v>762</v>
      </c>
      <c r="C49" s="636"/>
      <c r="D49" t="s" s="126">
        <v>699</v>
      </c>
      <c r="E49" s="215">
        <v>1</v>
      </c>
      <c r="F49" s="637">
        <v>255</v>
      </c>
      <c r="G49" s="638"/>
      <c r="H49" s="639"/>
      <c r="I49" s="649"/>
      <c r="J49" s="641"/>
      <c r="K49" s="642"/>
      <c r="L49" s="621"/>
      <c r="M49" s="643"/>
      <c r="N49" s="644"/>
      <c r="O49" s="645"/>
      <c r="P49" s="646"/>
      <c r="Q49" s="647">
        <f>SUM(G49:P49)*F49</f>
        <v>0</v>
      </c>
      <c r="R49" s="648">
        <f>SUM(G49:P49)*E49</f>
        <v>0</v>
      </c>
      <c r="S49" s="628"/>
      <c r="T49" s="629"/>
      <c r="U49" s="629"/>
      <c r="V49" s="629"/>
      <c r="W49" s="629"/>
      <c r="X49" s="629"/>
      <c r="Y49" s="629"/>
      <c r="Z49" s="629"/>
      <c r="AA49" s="630"/>
      <c r="AB49" s="631"/>
      <c r="AC49" s="632"/>
      <c r="AD49" s="633"/>
      <c r="AE49" s="633"/>
      <c r="AF49" s="634"/>
      <c r="AG49" s="3"/>
    </row>
    <row r="50" ht="15.75" customHeight="1">
      <c r="A50" t="s" s="635">
        <v>767</v>
      </c>
      <c r="B50" t="s" s="355">
        <v>762</v>
      </c>
      <c r="C50" s="636"/>
      <c r="D50" t="s" s="126">
        <v>699</v>
      </c>
      <c r="E50" s="215">
        <v>1</v>
      </c>
      <c r="F50" s="637">
        <v>305</v>
      </c>
      <c r="G50" s="638"/>
      <c r="H50" s="639"/>
      <c r="I50" s="649"/>
      <c r="J50" s="641"/>
      <c r="K50" s="642"/>
      <c r="L50" s="621"/>
      <c r="M50" s="643"/>
      <c r="N50" s="644"/>
      <c r="O50" s="645"/>
      <c r="P50" s="646"/>
      <c r="Q50" s="647">
        <f>SUM(G50:P50)*F50</f>
        <v>0</v>
      </c>
      <c r="R50" s="648">
        <f>SUM(G50:P50)*E50</f>
        <v>0</v>
      </c>
      <c r="S50" s="628"/>
      <c r="T50" s="629"/>
      <c r="U50" s="629"/>
      <c r="V50" s="629"/>
      <c r="W50" s="629"/>
      <c r="X50" s="629"/>
      <c r="Y50" s="629"/>
      <c r="Z50" s="629"/>
      <c r="AA50" s="630"/>
      <c r="AB50" s="631"/>
      <c r="AC50" s="632"/>
      <c r="AD50" s="633"/>
      <c r="AE50" s="633"/>
      <c r="AF50" s="634"/>
      <c r="AG50" s="3"/>
    </row>
    <row r="51" ht="15.75" customHeight="1">
      <c r="A51" t="s" s="635">
        <v>768</v>
      </c>
      <c r="B51" t="s" s="355">
        <v>769</v>
      </c>
      <c r="C51" s="652"/>
      <c r="D51" t="s" s="126">
        <v>699</v>
      </c>
      <c r="E51" s="215">
        <v>1</v>
      </c>
      <c r="F51" s="637">
        <v>230</v>
      </c>
      <c r="G51" s="638"/>
      <c r="H51" s="639"/>
      <c r="I51" s="649"/>
      <c r="J51" s="641"/>
      <c r="K51" s="642"/>
      <c r="L51" s="621"/>
      <c r="M51" s="643"/>
      <c r="N51" s="644"/>
      <c r="O51" s="645"/>
      <c r="P51" s="646"/>
      <c r="Q51" s="647">
        <f>SUM(G51:P51)*F51</f>
        <v>0</v>
      </c>
      <c r="R51" s="648">
        <f>SUM(G51:P51)*E51</f>
        <v>0</v>
      </c>
      <c r="S51" s="628"/>
      <c r="T51" s="629"/>
      <c r="U51" s="629"/>
      <c r="V51" s="629"/>
      <c r="W51" s="629"/>
      <c r="X51" s="629"/>
      <c r="Y51" s="629"/>
      <c r="Z51" s="629"/>
      <c r="AA51" s="630"/>
      <c r="AB51" s="631"/>
      <c r="AC51" s="632"/>
      <c r="AD51" s="633"/>
      <c r="AE51" s="633"/>
      <c r="AF51" s="634"/>
      <c r="AG51" s="3"/>
    </row>
    <row r="52" ht="15.75" customHeight="1">
      <c r="A52" t="s" s="635">
        <v>770</v>
      </c>
      <c r="B52" t="s" s="355">
        <v>769</v>
      </c>
      <c r="C52" s="652"/>
      <c r="D52" t="s" s="126">
        <v>699</v>
      </c>
      <c r="E52" s="215">
        <v>1</v>
      </c>
      <c r="F52" s="637">
        <v>230</v>
      </c>
      <c r="G52" s="638"/>
      <c r="H52" s="639"/>
      <c r="I52" s="649"/>
      <c r="J52" s="641"/>
      <c r="K52" s="642"/>
      <c r="L52" s="621"/>
      <c r="M52" s="643"/>
      <c r="N52" s="644"/>
      <c r="O52" s="645"/>
      <c r="P52" s="646"/>
      <c r="Q52" s="647">
        <f>SUM(G52:P52)*F52</f>
        <v>0</v>
      </c>
      <c r="R52" s="648">
        <f>SUM(G52:P52)*E52</f>
        <v>0</v>
      </c>
      <c r="S52" s="628"/>
      <c r="T52" s="629"/>
      <c r="U52" s="629"/>
      <c r="V52" s="629"/>
      <c r="W52" s="629"/>
      <c r="X52" s="629"/>
      <c r="Y52" s="629"/>
      <c r="Z52" s="629"/>
      <c r="AA52" s="630"/>
      <c r="AB52" s="631"/>
      <c r="AC52" s="632"/>
      <c r="AD52" s="633"/>
      <c r="AE52" s="633"/>
      <c r="AF52" s="634"/>
      <c r="AG52" s="3"/>
    </row>
    <row r="53" ht="15.75" customHeight="1">
      <c r="A53" t="s" s="635">
        <v>771</v>
      </c>
      <c r="B53" t="s" s="355">
        <v>772</v>
      </c>
      <c r="C53" s="652"/>
      <c r="D53" t="s" s="126">
        <v>699</v>
      </c>
      <c r="E53" s="215">
        <v>1</v>
      </c>
      <c r="F53" s="637">
        <v>230</v>
      </c>
      <c r="G53" s="638"/>
      <c r="H53" s="639"/>
      <c r="I53" s="649"/>
      <c r="J53" s="641"/>
      <c r="K53" s="642"/>
      <c r="L53" s="621"/>
      <c r="M53" s="643"/>
      <c r="N53" s="644"/>
      <c r="O53" s="645"/>
      <c r="P53" s="646"/>
      <c r="Q53" s="647">
        <f>SUM(G53:P53)*F53</f>
        <v>0</v>
      </c>
      <c r="R53" s="648">
        <f>SUM(G53:P53)*E53</f>
        <v>0</v>
      </c>
      <c r="S53" s="628"/>
      <c r="T53" s="629"/>
      <c r="U53" s="629"/>
      <c r="V53" s="629"/>
      <c r="W53" s="629"/>
      <c r="X53" s="629"/>
      <c r="Y53" s="629"/>
      <c r="Z53" s="629"/>
      <c r="AA53" s="630"/>
      <c r="AB53" s="631"/>
      <c r="AC53" s="632"/>
      <c r="AD53" s="633"/>
      <c r="AE53" s="633"/>
      <c r="AF53" s="634"/>
      <c r="AG53" s="3"/>
    </row>
    <row r="54" ht="15.75" customHeight="1">
      <c r="A54" t="s" s="635">
        <v>773</v>
      </c>
      <c r="B54" t="s" s="355">
        <v>774</v>
      </c>
      <c r="C54" s="636"/>
      <c r="D54" t="s" s="126">
        <v>699</v>
      </c>
      <c r="E54" s="215">
        <v>1</v>
      </c>
      <c r="F54" s="637">
        <v>150</v>
      </c>
      <c r="G54" s="638"/>
      <c r="H54" s="639"/>
      <c r="I54" s="649"/>
      <c r="J54" s="641"/>
      <c r="K54" s="642"/>
      <c r="L54" s="621"/>
      <c r="M54" s="643"/>
      <c r="N54" s="644"/>
      <c r="O54" s="645"/>
      <c r="P54" s="646"/>
      <c r="Q54" s="647">
        <f>SUM(G54:P54)*F54</f>
        <v>0</v>
      </c>
      <c r="R54" s="648">
        <f>SUM(G54:P54)*E54</f>
        <v>0</v>
      </c>
      <c r="S54" s="628"/>
      <c r="T54" s="629"/>
      <c r="U54" s="629"/>
      <c r="V54" s="629"/>
      <c r="W54" s="629"/>
      <c r="X54" s="629"/>
      <c r="Y54" s="629"/>
      <c r="Z54" s="629"/>
      <c r="AA54" s="630"/>
      <c r="AB54" s="631"/>
      <c r="AC54" s="632"/>
      <c r="AD54" s="633"/>
      <c r="AE54" s="633"/>
      <c r="AF54" s="634"/>
      <c r="AG54" s="3"/>
    </row>
    <row r="55" ht="15.75" customHeight="1">
      <c r="A55" t="s" s="635">
        <v>775</v>
      </c>
      <c r="B55" t="s" s="355">
        <v>774</v>
      </c>
      <c r="C55" s="652"/>
      <c r="D55" t="s" s="126">
        <v>699</v>
      </c>
      <c r="E55" s="215">
        <v>1</v>
      </c>
      <c r="F55" s="637">
        <v>170</v>
      </c>
      <c r="G55" s="653"/>
      <c r="H55" s="654"/>
      <c r="I55" s="655"/>
      <c r="J55" s="656"/>
      <c r="K55" s="642"/>
      <c r="L55" s="621"/>
      <c r="M55" s="471"/>
      <c r="N55" s="644"/>
      <c r="O55" s="645"/>
      <c r="P55" s="646"/>
      <c r="Q55" s="647">
        <f>SUM(G55:P55)*F55</f>
        <v>0</v>
      </c>
      <c r="R55" s="648">
        <f>SUM(G55:P55)*E55</f>
        <v>0</v>
      </c>
      <c r="S55" s="303"/>
      <c r="T55" s="3"/>
      <c r="U55" s="3"/>
      <c r="V55" s="3"/>
      <c r="W55" s="3"/>
      <c r="X55" s="3"/>
      <c r="Y55" s="3"/>
      <c r="Z55" s="3"/>
      <c r="AA55" s="3"/>
      <c r="AB55" s="3"/>
      <c r="AC55" s="3"/>
      <c r="AD55" s="3"/>
      <c r="AE55" s="3"/>
      <c r="AF55" s="3"/>
      <c r="AG55" s="612"/>
    </row>
    <row r="56" ht="15.75" customHeight="1">
      <c r="A56" t="s" s="635">
        <v>776</v>
      </c>
      <c r="B56" t="s" s="355">
        <v>777</v>
      </c>
      <c r="C56" s="636"/>
      <c r="D56" t="s" s="126">
        <v>699</v>
      </c>
      <c r="E56" s="215">
        <v>1</v>
      </c>
      <c r="F56" s="637">
        <v>150</v>
      </c>
      <c r="G56" s="653"/>
      <c r="H56" s="654"/>
      <c r="I56" s="657">
        <v>1</v>
      </c>
      <c r="J56" s="656"/>
      <c r="K56" s="642"/>
      <c r="L56" s="621"/>
      <c r="M56" s="471"/>
      <c r="N56" s="644"/>
      <c r="O56" s="645"/>
      <c r="P56" s="646"/>
      <c r="Q56" s="647">
        <f>SUM(G56:P56)*F56</f>
        <v>150</v>
      </c>
      <c r="R56" s="648">
        <f>SUM(G56:P56)*E56</f>
        <v>1</v>
      </c>
      <c r="S56" s="303"/>
      <c r="T56" s="3"/>
      <c r="U56" s="3"/>
      <c r="V56" s="3"/>
      <c r="W56" s="3"/>
      <c r="X56" s="3"/>
      <c r="Y56" s="3"/>
      <c r="Z56" s="3"/>
      <c r="AA56" s="3"/>
      <c r="AB56" s="3"/>
      <c r="AC56" s="3"/>
      <c r="AD56" s="3"/>
      <c r="AE56" s="3"/>
      <c r="AF56" s="3"/>
      <c r="AG56" s="612"/>
    </row>
    <row r="57" ht="15" customHeight="1">
      <c r="A57" t="s" s="635">
        <v>778</v>
      </c>
      <c r="B57" t="s" s="355">
        <v>777</v>
      </c>
      <c r="C57" s="652"/>
      <c r="D57" t="s" s="126">
        <v>699</v>
      </c>
      <c r="E57" s="215">
        <v>1</v>
      </c>
      <c r="F57" s="637">
        <v>170</v>
      </c>
      <c r="G57" s="653"/>
      <c r="H57" s="654"/>
      <c r="I57" s="655"/>
      <c r="J57" s="656"/>
      <c r="K57" s="642"/>
      <c r="L57" s="621"/>
      <c r="M57" s="471"/>
      <c r="N57" s="644"/>
      <c r="O57" s="645"/>
      <c r="P57" s="646"/>
      <c r="Q57" s="647">
        <f>SUM(G57:P57)*F57</f>
        <v>0</v>
      </c>
      <c r="R57" s="648">
        <f>SUM(G57:P57)*E57</f>
        <v>0</v>
      </c>
      <c r="S57" s="303"/>
      <c r="T57" s="3"/>
      <c r="U57" s="3"/>
      <c r="V57" s="3"/>
      <c r="W57" s="3"/>
      <c r="X57" s="3"/>
      <c r="Y57" s="3"/>
      <c r="Z57" s="3"/>
      <c r="AA57" s="3"/>
      <c r="AB57" s="3"/>
      <c r="AC57" s="3"/>
      <c r="AD57" s="3"/>
      <c r="AE57" s="3"/>
      <c r="AF57" s="3"/>
      <c r="AG57" s="612"/>
    </row>
    <row r="58" ht="15" customHeight="1">
      <c r="A58" t="s" s="635">
        <v>779</v>
      </c>
      <c r="B58" t="s" s="355">
        <v>780</v>
      </c>
      <c r="C58" s="636"/>
      <c r="D58" t="s" s="126">
        <v>699</v>
      </c>
      <c r="E58" s="215">
        <v>1</v>
      </c>
      <c r="F58" s="637">
        <v>150</v>
      </c>
      <c r="G58" s="653"/>
      <c r="H58" s="654"/>
      <c r="I58" s="655"/>
      <c r="J58" s="656"/>
      <c r="K58" s="642"/>
      <c r="L58" s="621"/>
      <c r="M58" s="471"/>
      <c r="N58" s="644"/>
      <c r="O58" s="645"/>
      <c r="P58" s="646"/>
      <c r="Q58" s="647">
        <f>SUM(G58:P58)*F58</f>
        <v>0</v>
      </c>
      <c r="R58" s="648">
        <f>SUM(G58:P58)*E58</f>
        <v>0</v>
      </c>
      <c r="S58" s="303"/>
      <c r="T58" s="3"/>
      <c r="U58" s="3"/>
      <c r="V58" s="3"/>
      <c r="W58" s="3"/>
      <c r="X58" s="3"/>
      <c r="Y58" s="3"/>
      <c r="Z58" s="3"/>
      <c r="AA58" s="3"/>
      <c r="AB58" s="3"/>
      <c r="AC58" s="3"/>
      <c r="AD58" s="3"/>
      <c r="AE58" s="3"/>
      <c r="AF58" s="3"/>
      <c r="AG58" s="612"/>
    </row>
    <row r="59" ht="15.75" customHeight="1">
      <c r="A59" t="s" s="635">
        <v>781</v>
      </c>
      <c r="B59" t="s" s="355">
        <v>780</v>
      </c>
      <c r="C59" s="652"/>
      <c r="D59" t="s" s="126">
        <v>699</v>
      </c>
      <c r="E59" s="215">
        <v>1</v>
      </c>
      <c r="F59" s="637">
        <v>170</v>
      </c>
      <c r="G59" s="653"/>
      <c r="H59" s="654"/>
      <c r="I59" s="655"/>
      <c r="J59" s="656"/>
      <c r="K59" s="642"/>
      <c r="L59" s="621"/>
      <c r="M59" s="471"/>
      <c r="N59" s="644"/>
      <c r="O59" s="645"/>
      <c r="P59" s="646"/>
      <c r="Q59" s="647">
        <f>SUM(G59:P59)*F59</f>
        <v>0</v>
      </c>
      <c r="R59" s="648">
        <f>SUM(G59:P59)*E59</f>
        <v>0</v>
      </c>
      <c r="S59" s="303"/>
      <c r="T59" s="3"/>
      <c r="U59" s="3"/>
      <c r="V59" s="3"/>
      <c r="W59" s="3"/>
      <c r="X59" s="3"/>
      <c r="Y59" s="3"/>
      <c r="Z59" s="3"/>
      <c r="AA59" s="3"/>
      <c r="AB59" s="3"/>
      <c r="AC59" s="3"/>
      <c r="AD59" s="3"/>
      <c r="AE59" s="3"/>
      <c r="AF59" s="3"/>
      <c r="AG59" s="612"/>
    </row>
    <row r="60" ht="17.25" customHeight="1">
      <c r="A60" t="s" s="635">
        <v>782</v>
      </c>
      <c r="B60" t="s" s="355">
        <v>783</v>
      </c>
      <c r="C60" s="636"/>
      <c r="D60" t="s" s="126">
        <v>699</v>
      </c>
      <c r="E60" s="215">
        <v>1</v>
      </c>
      <c r="F60" s="637">
        <v>150</v>
      </c>
      <c r="G60" s="653"/>
      <c r="H60" s="654"/>
      <c r="I60" s="655"/>
      <c r="J60" s="656"/>
      <c r="K60" s="642"/>
      <c r="L60" s="621"/>
      <c r="M60" s="471"/>
      <c r="N60" s="644"/>
      <c r="O60" s="658">
        <v>2</v>
      </c>
      <c r="P60" s="646"/>
      <c r="Q60" s="647">
        <f>SUM(G60:P60)*F60</f>
        <v>300</v>
      </c>
      <c r="R60" s="648">
        <f>SUM(G60:P60)*E60</f>
        <v>2</v>
      </c>
      <c r="S60" s="303"/>
      <c r="T60" s="3"/>
      <c r="U60" s="3"/>
      <c r="V60" s="3"/>
      <c r="W60" s="3"/>
      <c r="X60" s="3"/>
      <c r="Y60" s="3"/>
      <c r="Z60" s="3"/>
      <c r="AA60" s="3"/>
      <c r="AB60" s="3"/>
      <c r="AC60" s="3"/>
      <c r="AD60" s="3"/>
      <c r="AE60" s="3"/>
      <c r="AF60" s="3"/>
      <c r="AG60" s="612"/>
    </row>
    <row r="61" ht="15.75" customHeight="1">
      <c r="A61" t="s" s="635">
        <v>784</v>
      </c>
      <c r="B61" t="s" s="355">
        <v>783</v>
      </c>
      <c r="C61" s="652"/>
      <c r="D61" t="s" s="126">
        <v>699</v>
      </c>
      <c r="E61" s="215">
        <v>1</v>
      </c>
      <c r="F61" s="637">
        <v>170</v>
      </c>
      <c r="G61" s="653"/>
      <c r="H61" s="654"/>
      <c r="I61" s="655"/>
      <c r="J61" s="656"/>
      <c r="K61" s="642"/>
      <c r="L61" s="621"/>
      <c r="M61" s="471"/>
      <c r="N61" s="644"/>
      <c r="O61" s="645"/>
      <c r="P61" s="646"/>
      <c r="Q61" s="647">
        <f>SUM(G61:P61)*F61</f>
        <v>0</v>
      </c>
      <c r="R61" s="648">
        <f>SUM(G61:P61)*E61</f>
        <v>0</v>
      </c>
      <c r="S61" s="303"/>
      <c r="T61" s="3"/>
      <c r="U61" s="3"/>
      <c r="V61" s="3"/>
      <c r="W61" s="3"/>
      <c r="X61" s="3"/>
      <c r="Y61" s="3"/>
      <c r="Z61" s="3"/>
      <c r="AA61" s="3"/>
      <c r="AB61" s="3"/>
      <c r="AC61" s="3"/>
      <c r="AD61" s="3"/>
      <c r="AE61" s="3"/>
      <c r="AF61" s="3"/>
      <c r="AG61" s="612"/>
    </row>
    <row r="62" ht="15" customHeight="1">
      <c r="A62" t="s" s="635">
        <v>785</v>
      </c>
      <c r="B62" t="s" s="355">
        <v>786</v>
      </c>
      <c r="C62" s="636"/>
      <c r="D62" t="s" s="126">
        <v>699</v>
      </c>
      <c r="E62" s="215">
        <v>1</v>
      </c>
      <c r="F62" s="637">
        <v>150</v>
      </c>
      <c r="G62" s="653"/>
      <c r="H62" s="654"/>
      <c r="I62" s="655"/>
      <c r="J62" s="656"/>
      <c r="K62" s="642"/>
      <c r="L62" s="621"/>
      <c r="M62" s="471"/>
      <c r="N62" s="644"/>
      <c r="O62" s="645"/>
      <c r="P62" s="646"/>
      <c r="Q62" s="647">
        <f>SUM(G62:P62)*F62</f>
        <v>0</v>
      </c>
      <c r="R62" s="648">
        <f>SUM(G62:P62)*E62</f>
        <v>0</v>
      </c>
      <c r="S62" s="303"/>
      <c r="T62" s="3"/>
      <c r="U62" s="3"/>
      <c r="V62" s="3"/>
      <c r="W62" s="3"/>
      <c r="X62" s="3"/>
      <c r="Y62" s="3"/>
      <c r="Z62" s="3"/>
      <c r="AA62" s="3"/>
      <c r="AB62" s="3"/>
      <c r="AC62" s="3"/>
      <c r="AD62" s="3"/>
      <c r="AE62" s="3"/>
      <c r="AF62" s="3"/>
      <c r="AG62" s="612"/>
    </row>
    <row r="63" ht="17.25" customHeight="1">
      <c r="A63" t="s" s="635">
        <v>787</v>
      </c>
      <c r="B63" t="s" s="355">
        <v>786</v>
      </c>
      <c r="C63" s="652"/>
      <c r="D63" t="s" s="126">
        <v>699</v>
      </c>
      <c r="E63" s="215">
        <v>1</v>
      </c>
      <c r="F63" s="637">
        <v>170</v>
      </c>
      <c r="G63" s="653"/>
      <c r="H63" s="654"/>
      <c r="I63" s="655"/>
      <c r="J63" s="656"/>
      <c r="K63" s="642"/>
      <c r="L63" s="621"/>
      <c r="M63" s="471"/>
      <c r="N63" s="644"/>
      <c r="O63" s="645"/>
      <c r="P63" s="646"/>
      <c r="Q63" s="647">
        <f>SUM(G63:P63)*F63</f>
        <v>0</v>
      </c>
      <c r="R63" s="648">
        <f>SUM(G63:P63)*E63</f>
        <v>0</v>
      </c>
      <c r="S63" s="303"/>
      <c r="T63" s="3"/>
      <c r="U63" s="3"/>
      <c r="V63" s="3"/>
      <c r="W63" s="3"/>
      <c r="X63" s="3"/>
      <c r="Y63" s="3"/>
      <c r="Z63" s="3"/>
      <c r="AA63" s="3"/>
      <c r="AB63" s="3"/>
      <c r="AC63" s="3"/>
      <c r="AD63" s="3"/>
      <c r="AE63" s="3"/>
      <c r="AF63" s="3"/>
      <c r="AG63" s="612"/>
    </row>
    <row r="64" ht="17.25" customHeight="1">
      <c r="A64" t="s" s="635">
        <v>788</v>
      </c>
      <c r="B64" t="s" s="355">
        <v>789</v>
      </c>
      <c r="C64" s="636"/>
      <c r="D64" t="s" s="126">
        <v>699</v>
      </c>
      <c r="E64" s="215">
        <v>1</v>
      </c>
      <c r="F64" s="637">
        <v>150</v>
      </c>
      <c r="G64" s="653"/>
      <c r="H64" s="654"/>
      <c r="I64" s="655"/>
      <c r="J64" s="656"/>
      <c r="K64" s="642"/>
      <c r="L64" s="621"/>
      <c r="M64" s="471"/>
      <c r="N64" s="644"/>
      <c r="O64" s="645"/>
      <c r="P64" s="646"/>
      <c r="Q64" s="647">
        <f>SUM(G64:P64)*F64</f>
        <v>0</v>
      </c>
      <c r="R64" s="648">
        <f>SUM(G64:P64)*E64</f>
        <v>0</v>
      </c>
      <c r="S64" s="303"/>
      <c r="T64" s="3"/>
      <c r="U64" s="3"/>
      <c r="V64" s="3"/>
      <c r="W64" s="3"/>
      <c r="X64" s="3"/>
      <c r="Y64" s="3"/>
      <c r="Z64" s="3"/>
      <c r="AA64" s="3"/>
      <c r="AB64" s="3"/>
      <c r="AC64" s="3"/>
      <c r="AD64" s="3"/>
      <c r="AE64" s="3"/>
      <c r="AF64" s="3"/>
      <c r="AG64" s="612"/>
    </row>
    <row r="65" ht="17.25" customHeight="1">
      <c r="A65" t="s" s="635">
        <v>790</v>
      </c>
      <c r="B65" t="s" s="355">
        <v>789</v>
      </c>
      <c r="C65" s="652"/>
      <c r="D65" t="s" s="126">
        <v>699</v>
      </c>
      <c r="E65" s="215">
        <v>1</v>
      </c>
      <c r="F65" s="637">
        <v>170</v>
      </c>
      <c r="G65" s="653"/>
      <c r="H65" s="654"/>
      <c r="I65" s="655"/>
      <c r="J65" s="656"/>
      <c r="K65" s="642"/>
      <c r="L65" s="621"/>
      <c r="M65" s="471"/>
      <c r="N65" s="644"/>
      <c r="O65" s="645"/>
      <c r="P65" s="646"/>
      <c r="Q65" s="647">
        <f>SUM(G65:P65)*F65</f>
        <v>0</v>
      </c>
      <c r="R65" s="648">
        <f>SUM(G65:P65)*E65</f>
        <v>0</v>
      </c>
      <c r="S65" s="303"/>
      <c r="T65" s="3"/>
      <c r="U65" s="3"/>
      <c r="V65" s="3"/>
      <c r="W65" s="3"/>
      <c r="X65" s="3"/>
      <c r="Y65" s="3"/>
      <c r="Z65" s="3"/>
      <c r="AA65" s="3"/>
      <c r="AB65" s="3"/>
      <c r="AC65" s="3"/>
      <c r="AD65" s="3"/>
      <c r="AE65" s="3"/>
      <c r="AF65" s="3"/>
      <c r="AG65" s="612"/>
    </row>
    <row r="66" ht="15" customHeight="1">
      <c r="A66" t="s" s="635">
        <v>791</v>
      </c>
      <c r="B66" t="s" s="355">
        <v>792</v>
      </c>
      <c r="C66" s="636"/>
      <c r="D66" t="s" s="126">
        <v>699</v>
      </c>
      <c r="E66" s="215">
        <v>1</v>
      </c>
      <c r="F66" s="637">
        <v>150</v>
      </c>
      <c r="G66" s="653"/>
      <c r="H66" s="654"/>
      <c r="I66" s="655"/>
      <c r="J66" s="656"/>
      <c r="K66" s="642"/>
      <c r="L66" s="621"/>
      <c r="M66" s="471"/>
      <c r="N66" s="644"/>
      <c r="O66" s="645"/>
      <c r="P66" s="646"/>
      <c r="Q66" s="647">
        <f>SUM(G66:P66)*F66</f>
        <v>0</v>
      </c>
      <c r="R66" s="648">
        <f>SUM(G66:P66)*E66</f>
        <v>0</v>
      </c>
      <c r="S66" s="303"/>
      <c r="T66" s="3"/>
      <c r="U66" s="3"/>
      <c r="V66" s="3"/>
      <c r="W66" s="3"/>
      <c r="X66" s="3"/>
      <c r="Y66" s="3"/>
      <c r="Z66" s="3"/>
      <c r="AA66" s="3"/>
      <c r="AB66" s="3"/>
      <c r="AC66" s="3"/>
      <c r="AD66" s="3"/>
      <c r="AE66" s="3"/>
      <c r="AF66" s="3"/>
      <c r="AG66" s="612"/>
    </row>
    <row r="67" ht="17.25" customHeight="1">
      <c r="A67" t="s" s="635">
        <v>793</v>
      </c>
      <c r="B67" t="s" s="355">
        <v>792</v>
      </c>
      <c r="C67" s="652"/>
      <c r="D67" t="s" s="126">
        <v>699</v>
      </c>
      <c r="E67" s="215">
        <v>1</v>
      </c>
      <c r="F67" s="637">
        <v>170</v>
      </c>
      <c r="G67" s="653"/>
      <c r="H67" s="654"/>
      <c r="I67" s="655"/>
      <c r="J67" s="656"/>
      <c r="K67" s="642"/>
      <c r="L67" s="621"/>
      <c r="M67" s="471"/>
      <c r="N67" s="644"/>
      <c r="O67" s="645"/>
      <c r="P67" s="646"/>
      <c r="Q67" s="647">
        <f>SUM(G67:P67)*F67</f>
        <v>0</v>
      </c>
      <c r="R67" s="648">
        <f>SUM(G67:P67)*E67</f>
        <v>0</v>
      </c>
      <c r="S67" s="303"/>
      <c r="T67" s="3"/>
      <c r="U67" s="3"/>
      <c r="V67" s="3"/>
      <c r="W67" s="3"/>
      <c r="X67" s="3"/>
      <c r="Y67" s="3"/>
      <c r="Z67" s="3"/>
      <c r="AA67" s="3"/>
      <c r="AB67" s="3"/>
      <c r="AC67" s="3"/>
      <c r="AD67" s="3"/>
      <c r="AE67" s="3"/>
      <c r="AF67" s="3"/>
      <c r="AG67" s="612"/>
    </row>
    <row r="68" ht="15.75" customHeight="1">
      <c r="A68" t="s" s="635">
        <v>794</v>
      </c>
      <c r="B68" t="s" s="355">
        <v>795</v>
      </c>
      <c r="C68" s="636"/>
      <c r="D68" t="s" s="126">
        <v>699</v>
      </c>
      <c r="E68" s="215">
        <v>1</v>
      </c>
      <c r="F68" s="637">
        <v>150</v>
      </c>
      <c r="G68" s="653"/>
      <c r="H68" s="654"/>
      <c r="I68" s="655"/>
      <c r="J68" s="656"/>
      <c r="K68" s="642"/>
      <c r="L68" s="621"/>
      <c r="M68" s="471"/>
      <c r="N68" s="644"/>
      <c r="O68" s="659"/>
      <c r="P68" s="646"/>
      <c r="Q68" s="647">
        <f>SUM(G68:P68)*F68</f>
        <v>0</v>
      </c>
      <c r="R68" s="648">
        <f>SUM(G68:P68)*E68</f>
        <v>0</v>
      </c>
      <c r="S68" s="303"/>
      <c r="T68" s="3"/>
      <c r="U68" s="3"/>
      <c r="V68" s="3"/>
      <c r="W68" s="3"/>
      <c r="X68" s="3"/>
      <c r="Y68" s="3"/>
      <c r="Z68" s="3"/>
      <c r="AA68" s="3"/>
      <c r="AB68" s="3"/>
      <c r="AC68" s="3"/>
      <c r="AD68" s="3"/>
      <c r="AE68" s="3"/>
      <c r="AF68" s="3"/>
      <c r="AG68" s="612"/>
    </row>
    <row r="69" ht="17.25" customHeight="1">
      <c r="A69" t="s" s="635">
        <v>796</v>
      </c>
      <c r="B69" t="s" s="355">
        <v>797</v>
      </c>
      <c r="C69" s="636"/>
      <c r="D69" t="s" s="126">
        <v>699</v>
      </c>
      <c r="E69" s="215">
        <v>1</v>
      </c>
      <c r="F69" s="637">
        <v>150</v>
      </c>
      <c r="G69" s="653"/>
      <c r="H69" s="654"/>
      <c r="I69" s="655"/>
      <c r="J69" s="656"/>
      <c r="K69" s="642"/>
      <c r="L69" s="621"/>
      <c r="M69" s="471"/>
      <c r="N69" s="644"/>
      <c r="O69" s="659"/>
      <c r="P69" s="646"/>
      <c r="Q69" s="647">
        <f>SUM(G69:P69)*F69</f>
        <v>0</v>
      </c>
      <c r="R69" s="648">
        <f>SUM(G69:P69)*E69</f>
        <v>0</v>
      </c>
      <c r="S69" s="303"/>
      <c r="T69" s="3"/>
      <c r="U69" s="3"/>
      <c r="V69" s="3"/>
      <c r="W69" s="3"/>
      <c r="X69" s="3"/>
      <c r="Y69" s="3"/>
      <c r="Z69" s="3"/>
      <c r="AA69" s="3"/>
      <c r="AB69" s="3"/>
      <c r="AC69" s="3"/>
      <c r="AD69" s="3"/>
      <c r="AE69" s="3"/>
      <c r="AF69" s="3"/>
      <c r="AG69" s="612"/>
    </row>
    <row r="70" ht="15.75" customHeight="1">
      <c r="A70" t="s" s="635">
        <v>798</v>
      </c>
      <c r="B70" t="s" s="355">
        <v>799</v>
      </c>
      <c r="C70" s="636"/>
      <c r="D70" t="s" s="126">
        <v>699</v>
      </c>
      <c r="E70" s="215">
        <v>1</v>
      </c>
      <c r="F70" s="637">
        <v>150</v>
      </c>
      <c r="G70" s="653"/>
      <c r="H70" s="654"/>
      <c r="I70" s="655"/>
      <c r="J70" s="656"/>
      <c r="K70" s="642"/>
      <c r="L70" s="621"/>
      <c r="M70" s="471"/>
      <c r="N70" s="644"/>
      <c r="O70" s="659"/>
      <c r="P70" s="646"/>
      <c r="Q70" s="647">
        <f>SUM(G70:P70)*F70</f>
        <v>0</v>
      </c>
      <c r="R70" s="648">
        <f>SUM(G70:P70)*E70</f>
        <v>0</v>
      </c>
      <c r="S70" s="303"/>
      <c r="T70" s="3"/>
      <c r="U70" s="3"/>
      <c r="V70" s="3"/>
      <c r="W70" s="3"/>
      <c r="X70" s="3"/>
      <c r="Y70" s="3"/>
      <c r="Z70" s="3"/>
      <c r="AA70" s="3"/>
      <c r="AB70" s="3"/>
      <c r="AC70" s="3"/>
      <c r="AD70" s="3"/>
      <c r="AE70" s="3"/>
      <c r="AF70" s="3"/>
      <c r="AG70" s="612"/>
    </row>
    <row r="71" ht="17.25" customHeight="1">
      <c r="A71" t="s" s="635">
        <v>800</v>
      </c>
      <c r="B71" t="s" s="355">
        <v>799</v>
      </c>
      <c r="C71" s="652"/>
      <c r="D71" t="s" s="126">
        <v>699</v>
      </c>
      <c r="E71" s="215">
        <v>1</v>
      </c>
      <c r="F71" s="637">
        <v>170</v>
      </c>
      <c r="G71" s="653"/>
      <c r="H71" s="654"/>
      <c r="I71" s="655"/>
      <c r="J71" s="656"/>
      <c r="K71" s="642"/>
      <c r="L71" s="621"/>
      <c r="M71" s="471"/>
      <c r="N71" s="644"/>
      <c r="O71" s="659"/>
      <c r="P71" s="646"/>
      <c r="Q71" s="647">
        <f>SUM(G71:P71)*F71</f>
        <v>0</v>
      </c>
      <c r="R71" s="648">
        <f>SUM(G71:P71)*E71</f>
        <v>0</v>
      </c>
      <c r="S71" s="303"/>
      <c r="T71" s="3"/>
      <c r="U71" s="3"/>
      <c r="V71" s="3"/>
      <c r="W71" s="3"/>
      <c r="X71" s="3"/>
      <c r="Y71" s="3"/>
      <c r="Z71" s="3"/>
      <c r="AA71" s="3"/>
      <c r="AB71" s="3"/>
      <c r="AC71" s="3"/>
      <c r="AD71" s="3"/>
      <c r="AE71" s="3"/>
      <c r="AF71" s="3"/>
      <c r="AG71" s="612"/>
    </row>
    <row r="72" ht="15" customHeight="1">
      <c r="A72" t="s" s="635">
        <v>801</v>
      </c>
      <c r="B72" t="s" s="355">
        <v>802</v>
      </c>
      <c r="C72" s="652"/>
      <c r="D72" t="s" s="126">
        <v>699</v>
      </c>
      <c r="E72" s="215">
        <v>1</v>
      </c>
      <c r="F72" s="637">
        <v>220</v>
      </c>
      <c r="G72" s="653"/>
      <c r="H72" s="654"/>
      <c r="I72" s="655"/>
      <c r="J72" s="656"/>
      <c r="K72" s="642"/>
      <c r="L72" s="621"/>
      <c r="M72" s="471"/>
      <c r="N72" s="644"/>
      <c r="O72" s="659"/>
      <c r="P72" s="646"/>
      <c r="Q72" s="647">
        <f>SUM(G72:P72)*F72</f>
        <v>0</v>
      </c>
      <c r="R72" s="648">
        <f>SUM(G72:P72)*E72</f>
        <v>0</v>
      </c>
      <c r="S72" s="303"/>
      <c r="T72" s="3"/>
      <c r="U72" s="3"/>
      <c r="V72" s="3"/>
      <c r="W72" s="3"/>
      <c r="X72" s="3"/>
      <c r="Y72" s="3"/>
      <c r="Z72" s="3"/>
      <c r="AA72" s="3"/>
      <c r="AB72" s="3"/>
      <c r="AC72" s="3"/>
      <c r="AD72" s="3"/>
      <c r="AE72" s="3"/>
      <c r="AF72" s="3"/>
      <c r="AG72" s="612"/>
    </row>
    <row r="73" ht="14.25" customHeight="1">
      <c r="A73" t="s" s="635">
        <v>803</v>
      </c>
      <c r="B73" t="s" s="355">
        <v>804</v>
      </c>
      <c r="C73" s="652"/>
      <c r="D73" t="s" s="126">
        <v>699</v>
      </c>
      <c r="E73" s="215">
        <v>1</v>
      </c>
      <c r="F73" s="637">
        <v>210</v>
      </c>
      <c r="G73" s="653"/>
      <c r="H73" s="654"/>
      <c r="I73" s="655"/>
      <c r="J73" s="656"/>
      <c r="K73" s="642"/>
      <c r="L73" s="621"/>
      <c r="M73" s="471"/>
      <c r="N73" s="644"/>
      <c r="O73" s="659"/>
      <c r="P73" s="646"/>
      <c r="Q73" s="647">
        <f>SUM(G73:P73)*F73</f>
        <v>0</v>
      </c>
      <c r="R73" s="648">
        <f>SUM(G73:P73)*E73</f>
        <v>0</v>
      </c>
      <c r="S73" s="303"/>
      <c r="T73" s="3"/>
      <c r="U73" s="3"/>
      <c r="V73" s="3"/>
      <c r="W73" s="3"/>
      <c r="X73" s="3"/>
      <c r="Y73" s="3"/>
      <c r="Z73" s="3"/>
      <c r="AA73" s="3"/>
      <c r="AB73" s="3"/>
      <c r="AC73" s="3"/>
      <c r="AD73" s="3"/>
      <c r="AE73" s="3"/>
      <c r="AF73" s="3"/>
      <c r="AG73" s="612"/>
    </row>
    <row r="74" ht="16.5" customHeight="1">
      <c r="A74" t="s" s="635">
        <v>805</v>
      </c>
      <c r="B74" t="s" s="355">
        <v>806</v>
      </c>
      <c r="C74" s="652"/>
      <c r="D74" t="s" s="126">
        <v>699</v>
      </c>
      <c r="E74" s="215">
        <v>1</v>
      </c>
      <c r="F74" s="637">
        <v>210</v>
      </c>
      <c r="G74" s="653"/>
      <c r="H74" s="654"/>
      <c r="I74" s="655"/>
      <c r="J74" s="656"/>
      <c r="K74" s="642"/>
      <c r="L74" s="621"/>
      <c r="M74" s="471"/>
      <c r="N74" s="644"/>
      <c r="O74" s="659"/>
      <c r="P74" s="646"/>
      <c r="Q74" s="647">
        <f>SUM(G74:P74)*F74</f>
        <v>0</v>
      </c>
      <c r="R74" s="648">
        <f>SUM(G74:P74)*E74</f>
        <v>0</v>
      </c>
      <c r="S74" s="303"/>
      <c r="T74" s="3"/>
      <c r="U74" s="3"/>
      <c r="V74" s="3"/>
      <c r="W74" s="3"/>
      <c r="X74" s="3"/>
      <c r="Y74" s="3"/>
      <c r="Z74" s="3"/>
      <c r="AA74" s="3"/>
      <c r="AB74" s="3"/>
      <c r="AC74" s="3"/>
      <c r="AD74" s="3"/>
      <c r="AE74" s="3"/>
      <c r="AF74" s="3"/>
      <c r="AG74" s="612"/>
    </row>
    <row r="75" ht="15.75" customHeight="1">
      <c r="A75" t="s" s="635">
        <v>807</v>
      </c>
      <c r="B75" t="s" s="355">
        <v>808</v>
      </c>
      <c r="C75" s="652"/>
      <c r="D75" t="s" s="126">
        <v>699</v>
      </c>
      <c r="E75" s="215">
        <v>1</v>
      </c>
      <c r="F75" s="637">
        <v>220</v>
      </c>
      <c r="G75" s="653"/>
      <c r="H75" s="654"/>
      <c r="I75" s="655"/>
      <c r="J75" s="656"/>
      <c r="K75" s="642"/>
      <c r="L75" s="621"/>
      <c r="M75" s="471"/>
      <c r="N75" s="644"/>
      <c r="O75" s="659"/>
      <c r="P75" s="646"/>
      <c r="Q75" s="647">
        <f>SUM(G75:P75)*F75</f>
        <v>0</v>
      </c>
      <c r="R75" s="648">
        <f>SUM(G75:P75)*E75</f>
        <v>0</v>
      </c>
      <c r="S75" s="303"/>
      <c r="T75" s="3"/>
      <c r="U75" s="3"/>
      <c r="V75" s="3"/>
      <c r="W75" s="3"/>
      <c r="X75" s="3"/>
      <c r="Y75" s="3"/>
      <c r="Z75" s="3"/>
      <c r="AA75" s="3"/>
      <c r="AB75" s="3"/>
      <c r="AC75" s="3"/>
      <c r="AD75" s="3"/>
      <c r="AE75" s="3"/>
      <c r="AF75" s="3"/>
      <c r="AG75" s="612"/>
    </row>
    <row r="76" ht="15.75" customHeight="1">
      <c r="A76" t="s" s="635">
        <v>809</v>
      </c>
      <c r="B76" t="s" s="355">
        <v>810</v>
      </c>
      <c r="C76" s="652"/>
      <c r="D76" t="s" s="126">
        <v>699</v>
      </c>
      <c r="E76" s="215">
        <v>1</v>
      </c>
      <c r="F76" s="637">
        <v>210</v>
      </c>
      <c r="G76" s="653"/>
      <c r="H76" s="654"/>
      <c r="I76" s="655"/>
      <c r="J76" s="656"/>
      <c r="K76" s="642"/>
      <c r="L76" s="621"/>
      <c r="M76" s="471"/>
      <c r="N76" s="644"/>
      <c r="O76" s="659"/>
      <c r="P76" s="646"/>
      <c r="Q76" s="647">
        <f>SUM(G76:P76)*F76</f>
        <v>0</v>
      </c>
      <c r="R76" s="648">
        <f>SUM(G76:P76)*E76</f>
        <v>0</v>
      </c>
      <c r="S76" s="303"/>
      <c r="T76" s="3"/>
      <c r="U76" s="3"/>
      <c r="V76" s="3"/>
      <c r="W76" s="3"/>
      <c r="X76" s="3"/>
      <c r="Y76" s="3"/>
      <c r="Z76" s="3"/>
      <c r="AA76" s="3"/>
      <c r="AB76" s="3"/>
      <c r="AC76" s="3"/>
      <c r="AD76" s="3"/>
      <c r="AE76" s="3"/>
      <c r="AF76" s="3"/>
      <c r="AG76" s="612"/>
    </row>
    <row r="77" ht="15.75" customHeight="1">
      <c r="A77" t="s" s="635">
        <v>811</v>
      </c>
      <c r="B77" t="s" s="355">
        <v>812</v>
      </c>
      <c r="C77" s="213"/>
      <c r="D77" t="s" s="126">
        <v>699</v>
      </c>
      <c r="E77" s="215">
        <v>1</v>
      </c>
      <c r="F77" s="637">
        <v>230</v>
      </c>
      <c r="G77" s="653"/>
      <c r="H77" s="654"/>
      <c r="I77" s="655"/>
      <c r="J77" s="656"/>
      <c r="K77" s="642"/>
      <c r="L77" s="621"/>
      <c r="M77" s="471"/>
      <c r="N77" s="644"/>
      <c r="O77" s="659"/>
      <c r="P77" s="646"/>
      <c r="Q77" s="647">
        <f>SUM(G77:P77)*F77</f>
        <v>0</v>
      </c>
      <c r="R77" s="648">
        <f>SUM(G77:P77)*E77</f>
        <v>0</v>
      </c>
      <c r="S77" s="303"/>
      <c r="T77" s="3"/>
      <c r="U77" s="3"/>
      <c r="V77" s="3"/>
      <c r="W77" s="3"/>
      <c r="X77" s="3"/>
      <c r="Y77" s="3"/>
      <c r="Z77" s="3"/>
      <c r="AA77" s="3"/>
      <c r="AB77" s="3"/>
      <c r="AC77" s="3"/>
      <c r="AD77" s="3"/>
      <c r="AE77" s="3"/>
      <c r="AF77" s="3"/>
      <c r="AG77" s="612"/>
    </row>
    <row r="78" ht="15.75" customHeight="1">
      <c r="A78" t="s" s="635">
        <v>813</v>
      </c>
      <c r="B78" t="s" s="355">
        <v>814</v>
      </c>
      <c r="C78" s="213"/>
      <c r="D78" t="s" s="126">
        <v>699</v>
      </c>
      <c r="E78" s="215">
        <v>1</v>
      </c>
      <c r="F78" s="637">
        <v>230</v>
      </c>
      <c r="G78" s="653"/>
      <c r="H78" s="654"/>
      <c r="I78" s="655"/>
      <c r="J78" s="656"/>
      <c r="K78" s="642"/>
      <c r="L78" s="621"/>
      <c r="M78" s="471"/>
      <c r="N78" s="644"/>
      <c r="O78" s="659"/>
      <c r="P78" s="646"/>
      <c r="Q78" s="647">
        <f>SUM(G78:P78)*F78</f>
        <v>0</v>
      </c>
      <c r="R78" s="648">
        <f>SUM(G78:P78)*E78</f>
        <v>0</v>
      </c>
      <c r="S78" s="303"/>
      <c r="T78" s="3"/>
      <c r="U78" s="3"/>
      <c r="V78" s="3"/>
      <c r="W78" s="3"/>
      <c r="X78" s="3"/>
      <c r="Y78" s="3"/>
      <c r="Z78" s="3"/>
      <c r="AA78" s="3"/>
      <c r="AB78" s="3"/>
      <c r="AC78" s="3"/>
      <c r="AD78" s="3"/>
      <c r="AE78" s="3"/>
      <c r="AF78" s="3"/>
      <c r="AG78" s="612"/>
    </row>
    <row r="79" ht="17.25" customHeight="1">
      <c r="A79" t="s" s="635">
        <v>815</v>
      </c>
      <c r="B79" t="s" s="355">
        <v>816</v>
      </c>
      <c r="C79" s="213"/>
      <c r="D79" t="s" s="126">
        <v>699</v>
      </c>
      <c r="E79" s="215">
        <v>1</v>
      </c>
      <c r="F79" s="637">
        <v>210</v>
      </c>
      <c r="G79" s="653"/>
      <c r="H79" s="654"/>
      <c r="I79" s="655"/>
      <c r="J79" s="656"/>
      <c r="K79" s="642"/>
      <c r="L79" s="621"/>
      <c r="M79" s="471"/>
      <c r="N79" s="644"/>
      <c r="O79" s="659"/>
      <c r="P79" s="646"/>
      <c r="Q79" s="647">
        <f>SUM(G79:P79)*F79</f>
        <v>0</v>
      </c>
      <c r="R79" s="648">
        <f>SUM(G79:P79)*E79</f>
        <v>0</v>
      </c>
      <c r="S79" s="303"/>
      <c r="T79" s="3"/>
      <c r="U79" s="3"/>
      <c r="V79" s="3"/>
      <c r="W79" s="3"/>
      <c r="X79" s="3"/>
      <c r="Y79" s="3"/>
      <c r="Z79" s="3"/>
      <c r="AA79" s="3"/>
      <c r="AB79" s="3"/>
      <c r="AC79" s="3"/>
      <c r="AD79" s="3"/>
      <c r="AE79" s="3"/>
      <c r="AF79" s="3"/>
      <c r="AG79" s="612"/>
    </row>
    <row r="80" ht="17.25" customHeight="1">
      <c r="A80" t="s" s="635">
        <v>817</v>
      </c>
      <c r="B80" t="s" s="355">
        <v>818</v>
      </c>
      <c r="C80" s="213"/>
      <c r="D80" t="s" s="126">
        <v>699</v>
      </c>
      <c r="E80" s="215">
        <v>1</v>
      </c>
      <c r="F80" s="637">
        <v>265</v>
      </c>
      <c r="G80" s="653"/>
      <c r="H80" s="654"/>
      <c r="I80" s="655"/>
      <c r="J80" s="656"/>
      <c r="K80" s="642"/>
      <c r="L80" s="621"/>
      <c r="M80" s="471"/>
      <c r="N80" s="644"/>
      <c r="O80" s="659"/>
      <c r="P80" s="646"/>
      <c r="Q80" s="647">
        <f>SUM(G80:P80)*F80</f>
        <v>0</v>
      </c>
      <c r="R80" s="648">
        <f>SUM(G80:P80)*E80</f>
        <v>0</v>
      </c>
      <c r="S80" s="303"/>
      <c r="T80" s="3"/>
      <c r="U80" s="3"/>
      <c r="V80" s="3"/>
      <c r="W80" s="3"/>
      <c r="X80" s="3"/>
      <c r="Y80" s="3"/>
      <c r="Z80" s="3"/>
      <c r="AA80" s="3"/>
      <c r="AB80" s="3"/>
      <c r="AC80" s="3"/>
      <c r="AD80" s="3"/>
      <c r="AE80" s="3"/>
      <c r="AF80" s="3"/>
      <c r="AG80" s="612"/>
    </row>
    <row r="81" ht="17.25" customHeight="1">
      <c r="A81" t="s" s="635">
        <v>819</v>
      </c>
      <c r="B81" t="s" s="355">
        <v>820</v>
      </c>
      <c r="C81" s="213"/>
      <c r="D81" t="s" s="126">
        <v>699</v>
      </c>
      <c r="E81" s="215">
        <v>1</v>
      </c>
      <c r="F81" s="637">
        <v>160</v>
      </c>
      <c r="G81" s="653"/>
      <c r="H81" s="654"/>
      <c r="I81" s="655"/>
      <c r="J81" s="656"/>
      <c r="K81" s="642"/>
      <c r="L81" s="621"/>
      <c r="M81" s="471"/>
      <c r="N81" s="644"/>
      <c r="O81" s="659"/>
      <c r="P81" s="646"/>
      <c r="Q81" s="647">
        <f>SUM(G81:P81)*F81</f>
        <v>0</v>
      </c>
      <c r="R81" s="648">
        <f>SUM(G81:P81)*E81</f>
        <v>0</v>
      </c>
      <c r="S81" s="303"/>
      <c r="T81" s="3"/>
      <c r="U81" s="3"/>
      <c r="V81" s="3"/>
      <c r="W81" s="3"/>
      <c r="X81" s="3"/>
      <c r="Y81" s="3"/>
      <c r="Z81" s="3"/>
      <c r="AA81" s="3"/>
      <c r="AB81" s="3"/>
      <c r="AC81" s="3"/>
      <c r="AD81" s="3"/>
      <c r="AE81" s="3"/>
      <c r="AF81" s="3"/>
      <c r="AG81" s="612"/>
    </row>
    <row r="82" ht="15" customHeight="1">
      <c r="A82" t="s" s="635">
        <v>821</v>
      </c>
      <c r="B82" t="s" s="355">
        <v>822</v>
      </c>
      <c r="C82" s="213"/>
      <c r="D82" t="s" s="126">
        <v>699</v>
      </c>
      <c r="E82" s="215">
        <v>1</v>
      </c>
      <c r="F82" s="637">
        <v>230</v>
      </c>
      <c r="G82" s="653"/>
      <c r="H82" s="654"/>
      <c r="I82" s="655"/>
      <c r="J82" s="656"/>
      <c r="K82" s="642"/>
      <c r="L82" s="621"/>
      <c r="M82" s="471"/>
      <c r="N82" s="644"/>
      <c r="O82" s="659"/>
      <c r="P82" s="646"/>
      <c r="Q82" s="647">
        <f>SUM(G82:P82)*F82</f>
        <v>0</v>
      </c>
      <c r="R82" s="648">
        <f>SUM(G82:P82)*E82</f>
        <v>0</v>
      </c>
      <c r="S82" s="303"/>
      <c r="T82" s="3"/>
      <c r="U82" s="3"/>
      <c r="V82" s="3"/>
      <c r="W82" s="3"/>
      <c r="X82" s="3"/>
      <c r="Y82" s="3"/>
      <c r="Z82" s="3"/>
      <c r="AA82" s="3"/>
      <c r="AB82" s="3"/>
      <c r="AC82" s="3"/>
      <c r="AD82" s="3"/>
      <c r="AE82" s="3"/>
      <c r="AF82" s="3"/>
      <c r="AG82" s="612"/>
    </row>
    <row r="83" ht="15.75" customHeight="1">
      <c r="A83" t="s" s="635">
        <v>823</v>
      </c>
      <c r="B83" t="s" s="355">
        <v>824</v>
      </c>
      <c r="C83" s="213"/>
      <c r="D83" t="s" s="126">
        <v>699</v>
      </c>
      <c r="E83" s="215">
        <v>1</v>
      </c>
      <c r="F83" s="637">
        <v>315</v>
      </c>
      <c r="G83" s="653"/>
      <c r="H83" s="654"/>
      <c r="I83" s="655"/>
      <c r="J83" s="656"/>
      <c r="K83" s="642"/>
      <c r="L83" s="621"/>
      <c r="M83" s="471"/>
      <c r="N83" s="644"/>
      <c r="O83" s="659"/>
      <c r="P83" s="646"/>
      <c r="Q83" s="647">
        <f>SUM(G83:P83)*F83</f>
        <v>0</v>
      </c>
      <c r="R83" s="648">
        <f>SUM(G83:P83)*E83</f>
        <v>0</v>
      </c>
      <c r="S83" s="303"/>
      <c r="T83" s="3"/>
      <c r="U83" s="3"/>
      <c r="V83" s="3"/>
      <c r="W83" s="3"/>
      <c r="X83" s="3"/>
      <c r="Y83" s="3"/>
      <c r="Z83" s="3"/>
      <c r="AA83" s="3"/>
      <c r="AB83" s="3"/>
      <c r="AC83" s="3"/>
      <c r="AD83" s="3"/>
      <c r="AE83" s="3"/>
      <c r="AF83" s="3"/>
      <c r="AG83" s="612"/>
    </row>
    <row r="84" ht="17.25" customHeight="1">
      <c r="A84" t="s" s="635">
        <v>825</v>
      </c>
      <c r="B84" t="s" s="355">
        <v>826</v>
      </c>
      <c r="C84" s="213"/>
      <c r="D84" t="s" s="126">
        <v>699</v>
      </c>
      <c r="E84" s="215">
        <v>1</v>
      </c>
      <c r="F84" s="637">
        <v>210</v>
      </c>
      <c r="G84" s="653"/>
      <c r="H84" s="654"/>
      <c r="I84" s="655"/>
      <c r="J84" s="656"/>
      <c r="K84" s="642"/>
      <c r="L84" s="621"/>
      <c r="M84" s="471"/>
      <c r="N84" s="644"/>
      <c r="O84" s="659"/>
      <c r="P84" s="646"/>
      <c r="Q84" s="647">
        <f>SUM(G84:P84)*F84</f>
        <v>0</v>
      </c>
      <c r="R84" s="648">
        <f>SUM(G84:P84)*E84</f>
        <v>0</v>
      </c>
      <c r="S84" s="303"/>
      <c r="T84" s="3"/>
      <c r="U84" s="3"/>
      <c r="V84" s="3"/>
      <c r="W84" s="3"/>
      <c r="X84" s="3"/>
      <c r="Y84" s="3"/>
      <c r="Z84" s="3"/>
      <c r="AA84" s="3"/>
      <c r="AB84" s="3"/>
      <c r="AC84" s="3"/>
      <c r="AD84" s="3"/>
      <c r="AE84" s="3"/>
      <c r="AF84" s="3"/>
      <c r="AG84" s="612"/>
    </row>
    <row r="85" ht="15" customHeight="1">
      <c r="A85" t="s" s="635">
        <v>827</v>
      </c>
      <c r="B85" t="s" s="355">
        <v>828</v>
      </c>
      <c r="C85" s="213"/>
      <c r="D85" t="s" s="126">
        <v>699</v>
      </c>
      <c r="E85" s="215">
        <v>1</v>
      </c>
      <c r="F85" s="637">
        <v>210</v>
      </c>
      <c r="G85" s="653"/>
      <c r="H85" s="654"/>
      <c r="I85" s="655"/>
      <c r="J85" s="656"/>
      <c r="K85" s="642"/>
      <c r="L85" s="621"/>
      <c r="M85" s="471"/>
      <c r="N85" s="644"/>
      <c r="O85" s="659"/>
      <c r="P85" s="646"/>
      <c r="Q85" s="647">
        <f>SUM(G85:P85)*F85</f>
        <v>0</v>
      </c>
      <c r="R85" s="648">
        <f>SUM(G85:P85)*E85</f>
        <v>0</v>
      </c>
      <c r="S85" s="303"/>
      <c r="T85" s="3"/>
      <c r="U85" s="3"/>
      <c r="V85" s="3"/>
      <c r="W85" s="3"/>
      <c r="X85" s="3"/>
      <c r="Y85" s="3"/>
      <c r="Z85" s="3"/>
      <c r="AA85" s="3"/>
      <c r="AB85" s="3"/>
      <c r="AC85" s="3"/>
      <c r="AD85" s="3"/>
      <c r="AE85" s="3"/>
      <c r="AF85" s="3"/>
      <c r="AG85" s="612"/>
    </row>
    <row r="86" ht="17.25" customHeight="1">
      <c r="A86" t="s" s="635">
        <v>829</v>
      </c>
      <c r="B86" t="s" s="355">
        <v>830</v>
      </c>
      <c r="C86" s="213"/>
      <c r="D86" t="s" s="126">
        <v>699</v>
      </c>
      <c r="E86" s="215">
        <v>1</v>
      </c>
      <c r="F86" s="637">
        <v>210</v>
      </c>
      <c r="G86" s="653"/>
      <c r="H86" s="654"/>
      <c r="I86" s="655"/>
      <c r="J86" s="656"/>
      <c r="K86" s="642"/>
      <c r="L86" s="621"/>
      <c r="M86" s="471"/>
      <c r="N86" s="644"/>
      <c r="O86" s="659"/>
      <c r="P86" s="646"/>
      <c r="Q86" s="647">
        <f>SUM(G86:P86)*F86</f>
        <v>0</v>
      </c>
      <c r="R86" s="648">
        <f>SUM(G86:P86)*E86</f>
        <v>0</v>
      </c>
      <c r="S86" s="303"/>
      <c r="T86" s="3"/>
      <c r="U86" s="3"/>
      <c r="V86" s="3"/>
      <c r="W86" s="3"/>
      <c r="X86" s="3"/>
      <c r="Y86" s="3"/>
      <c r="Z86" s="3"/>
      <c r="AA86" s="3"/>
      <c r="AB86" s="3"/>
      <c r="AC86" s="3"/>
      <c r="AD86" s="3"/>
      <c r="AE86" s="3"/>
      <c r="AF86" s="3"/>
      <c r="AG86" s="612"/>
    </row>
    <row r="87" ht="15" customHeight="1">
      <c r="A87" t="s" s="660">
        <v>831</v>
      </c>
      <c r="B87" t="s" s="355">
        <v>832</v>
      </c>
      <c r="C87" s="213"/>
      <c r="D87" t="s" s="126">
        <v>699</v>
      </c>
      <c r="E87" s="215">
        <v>1</v>
      </c>
      <c r="F87" s="637">
        <v>235</v>
      </c>
      <c r="G87" s="653"/>
      <c r="H87" s="654"/>
      <c r="I87" s="655"/>
      <c r="J87" s="656"/>
      <c r="K87" s="642"/>
      <c r="L87" s="621"/>
      <c r="M87" s="471"/>
      <c r="N87" s="644"/>
      <c r="O87" s="659"/>
      <c r="P87" s="646"/>
      <c r="Q87" s="647">
        <f>SUM(G87:P87)*F87</f>
        <v>0</v>
      </c>
      <c r="R87" s="648">
        <f>SUM(G87:P87)*E87</f>
        <v>0</v>
      </c>
      <c r="S87" s="303"/>
      <c r="T87" s="3"/>
      <c r="U87" s="3"/>
      <c r="V87" s="3"/>
      <c r="W87" s="3"/>
      <c r="X87" s="3"/>
      <c r="Y87" s="3"/>
      <c r="Z87" s="3"/>
      <c r="AA87" s="3"/>
      <c r="AB87" s="3"/>
      <c r="AC87" s="3"/>
      <c r="AD87" s="3"/>
      <c r="AE87" s="3"/>
      <c r="AF87" s="3"/>
      <c r="AG87" s="612"/>
    </row>
    <row r="88" ht="15.75" customHeight="1">
      <c r="A88" t="s" s="635">
        <v>833</v>
      </c>
      <c r="B88" t="s" s="355">
        <v>832</v>
      </c>
      <c r="C88" s="213"/>
      <c r="D88" t="s" s="126">
        <v>699</v>
      </c>
      <c r="E88" s="215">
        <v>1</v>
      </c>
      <c r="F88" s="637">
        <v>265</v>
      </c>
      <c r="G88" s="653"/>
      <c r="H88" s="654"/>
      <c r="I88" s="655"/>
      <c r="J88" s="656"/>
      <c r="K88" s="642"/>
      <c r="L88" s="621"/>
      <c r="M88" s="471"/>
      <c r="N88" s="644"/>
      <c r="O88" s="659"/>
      <c r="P88" s="646"/>
      <c r="Q88" s="647">
        <f>SUM(G88:P88)*F88</f>
        <v>0</v>
      </c>
      <c r="R88" s="648">
        <f>SUM(G88:P88)*E88</f>
        <v>0</v>
      </c>
      <c r="S88" s="303"/>
      <c r="T88" s="3"/>
      <c r="U88" s="3"/>
      <c r="V88" s="3"/>
      <c r="W88" s="3"/>
      <c r="X88" s="3"/>
      <c r="Y88" s="3"/>
      <c r="Z88" s="3"/>
      <c r="AA88" s="3"/>
      <c r="AB88" s="3"/>
      <c r="AC88" s="3"/>
      <c r="AD88" s="3"/>
      <c r="AE88" s="3"/>
      <c r="AF88" s="3"/>
      <c r="AG88" s="612"/>
    </row>
    <row r="89" ht="15" customHeight="1">
      <c r="A89" t="s" s="660">
        <v>834</v>
      </c>
      <c r="B89" t="s" s="355">
        <v>835</v>
      </c>
      <c r="C89" s="213"/>
      <c r="D89" t="s" s="126">
        <v>699</v>
      </c>
      <c r="E89" s="215">
        <v>1</v>
      </c>
      <c r="F89" s="637">
        <v>255</v>
      </c>
      <c r="G89" s="653"/>
      <c r="H89" s="654"/>
      <c r="I89" s="655"/>
      <c r="J89" s="656"/>
      <c r="K89" s="642"/>
      <c r="L89" s="621"/>
      <c r="M89" s="471"/>
      <c r="N89" s="644"/>
      <c r="O89" s="659"/>
      <c r="P89" s="646"/>
      <c r="Q89" s="647">
        <f>SUM(G89:P89)*F89</f>
        <v>0</v>
      </c>
      <c r="R89" s="648">
        <f>SUM(G89:P89)*E89</f>
        <v>0</v>
      </c>
      <c r="S89" s="303"/>
      <c r="T89" s="3"/>
      <c r="U89" s="3"/>
      <c r="V89" s="3"/>
      <c r="W89" s="3"/>
      <c r="X89" s="3"/>
      <c r="Y89" s="3"/>
      <c r="Z89" s="3"/>
      <c r="AA89" s="3"/>
      <c r="AB89" s="3"/>
      <c r="AC89" s="3"/>
      <c r="AD89" s="3"/>
      <c r="AE89" s="3"/>
      <c r="AF89" s="3"/>
      <c r="AG89" s="612"/>
    </row>
    <row r="90" ht="17.25" customHeight="1">
      <c r="A90" t="s" s="635">
        <v>836</v>
      </c>
      <c r="B90" t="s" s="355">
        <v>835</v>
      </c>
      <c r="C90" s="213"/>
      <c r="D90" t="s" s="126">
        <v>699</v>
      </c>
      <c r="E90" s="215">
        <v>1</v>
      </c>
      <c r="F90" s="637">
        <v>285</v>
      </c>
      <c r="G90" s="653"/>
      <c r="H90" s="654"/>
      <c r="I90" s="655"/>
      <c r="J90" s="656"/>
      <c r="K90" s="642"/>
      <c r="L90" s="621"/>
      <c r="M90" s="471"/>
      <c r="N90" s="644"/>
      <c r="O90" s="659"/>
      <c r="P90" s="646"/>
      <c r="Q90" s="647">
        <f>SUM(G90:P90)*F90</f>
        <v>0</v>
      </c>
      <c r="R90" s="648">
        <f>SUM(G90:P90)*E90</f>
        <v>0</v>
      </c>
      <c r="S90" s="303"/>
      <c r="T90" s="3"/>
      <c r="U90" s="3"/>
      <c r="V90" s="3"/>
      <c r="W90" s="3"/>
      <c r="X90" s="3"/>
      <c r="Y90" s="3"/>
      <c r="Z90" s="3"/>
      <c r="AA90" s="3"/>
      <c r="AB90" s="3"/>
      <c r="AC90" s="3"/>
      <c r="AD90" s="3"/>
      <c r="AE90" s="3"/>
      <c r="AF90" s="3"/>
      <c r="AG90" s="612"/>
    </row>
    <row r="91" ht="15" customHeight="1">
      <c r="A91" t="s" s="660">
        <v>837</v>
      </c>
      <c r="B91" t="s" s="355">
        <v>838</v>
      </c>
      <c r="C91" s="213"/>
      <c r="D91" t="s" s="126">
        <v>699</v>
      </c>
      <c r="E91" s="215">
        <v>1</v>
      </c>
      <c r="F91" s="637">
        <v>240</v>
      </c>
      <c r="G91" s="653"/>
      <c r="H91" s="654"/>
      <c r="I91" s="655"/>
      <c r="J91" s="656"/>
      <c r="K91" s="642"/>
      <c r="L91" s="621"/>
      <c r="M91" s="471"/>
      <c r="N91" s="644"/>
      <c r="O91" s="659"/>
      <c r="P91" s="646"/>
      <c r="Q91" s="647">
        <f>SUM(G91:P91)*F91</f>
        <v>0</v>
      </c>
      <c r="R91" s="648">
        <f>SUM(G91:P91)*E91</f>
        <v>0</v>
      </c>
      <c r="S91" s="303"/>
      <c r="T91" s="3"/>
      <c r="U91" s="3"/>
      <c r="V91" s="3"/>
      <c r="W91" s="3"/>
      <c r="X91" s="3"/>
      <c r="Y91" s="3"/>
      <c r="Z91" s="3"/>
      <c r="AA91" s="3"/>
      <c r="AB91" s="3"/>
      <c r="AC91" s="3"/>
      <c r="AD91" s="3"/>
      <c r="AE91" s="3"/>
      <c r="AF91" s="3"/>
      <c r="AG91" s="612"/>
    </row>
    <row r="92" ht="15.75" customHeight="1">
      <c r="A92" t="s" s="635">
        <v>839</v>
      </c>
      <c r="B92" t="s" s="355">
        <v>838</v>
      </c>
      <c r="C92" s="213"/>
      <c r="D92" t="s" s="126">
        <v>699</v>
      </c>
      <c r="E92" s="215">
        <v>1</v>
      </c>
      <c r="F92" s="637">
        <v>265</v>
      </c>
      <c r="G92" s="653"/>
      <c r="H92" s="654"/>
      <c r="I92" s="655"/>
      <c r="J92" s="656"/>
      <c r="K92" s="642"/>
      <c r="L92" s="621"/>
      <c r="M92" s="471"/>
      <c r="N92" s="644"/>
      <c r="O92" s="659"/>
      <c r="P92" s="646"/>
      <c r="Q92" s="647">
        <f>SUM(G92:P92)*F92</f>
        <v>0</v>
      </c>
      <c r="R92" s="648">
        <f>SUM(G92:P92)*E92</f>
        <v>0</v>
      </c>
      <c r="S92" s="303"/>
      <c r="T92" s="3"/>
      <c r="U92" s="3"/>
      <c r="V92" s="3"/>
      <c r="W92" s="3"/>
      <c r="X92" s="3"/>
      <c r="Y92" s="3"/>
      <c r="Z92" s="3"/>
      <c r="AA92" s="3"/>
      <c r="AB92" s="3"/>
      <c r="AC92" s="3"/>
      <c r="AD92" s="3"/>
      <c r="AE92" s="3"/>
      <c r="AF92" s="3"/>
      <c r="AG92" s="612"/>
    </row>
    <row r="93" ht="15" customHeight="1">
      <c r="A93" t="s" s="660">
        <v>840</v>
      </c>
      <c r="B93" t="s" s="355">
        <v>841</v>
      </c>
      <c r="C93" s="213"/>
      <c r="D93" t="s" s="126">
        <v>699</v>
      </c>
      <c r="E93" s="215">
        <v>1</v>
      </c>
      <c r="F93" s="637">
        <v>240</v>
      </c>
      <c r="G93" s="653"/>
      <c r="H93" s="654"/>
      <c r="I93" s="655"/>
      <c r="J93" s="656"/>
      <c r="K93" s="642"/>
      <c r="L93" s="621"/>
      <c r="M93" s="471"/>
      <c r="N93" s="644"/>
      <c r="O93" s="659"/>
      <c r="P93" s="646"/>
      <c r="Q93" s="647">
        <f>SUM(G93:P93)*F93</f>
        <v>0</v>
      </c>
      <c r="R93" s="648">
        <f>SUM(G93:P93)*E93</f>
        <v>0</v>
      </c>
      <c r="S93" s="303"/>
      <c r="T93" s="3"/>
      <c r="U93" s="3"/>
      <c r="V93" s="3"/>
      <c r="W93" s="3"/>
      <c r="X93" s="3"/>
      <c r="Y93" s="3"/>
      <c r="Z93" s="3"/>
      <c r="AA93" s="3"/>
      <c r="AB93" s="3"/>
      <c r="AC93" s="3"/>
      <c r="AD93" s="3"/>
      <c r="AE93" s="3"/>
      <c r="AF93" s="3"/>
      <c r="AG93" s="612"/>
    </row>
    <row r="94" ht="16.5" customHeight="1">
      <c r="A94" t="s" s="635">
        <v>842</v>
      </c>
      <c r="B94" t="s" s="355">
        <v>841</v>
      </c>
      <c r="C94" s="213"/>
      <c r="D94" t="s" s="126">
        <v>699</v>
      </c>
      <c r="E94" s="215">
        <v>1</v>
      </c>
      <c r="F94" s="637">
        <v>265</v>
      </c>
      <c r="G94" s="653"/>
      <c r="H94" s="654"/>
      <c r="I94" s="655"/>
      <c r="J94" s="656"/>
      <c r="K94" s="642"/>
      <c r="L94" s="621"/>
      <c r="M94" s="471"/>
      <c r="N94" s="644"/>
      <c r="O94" s="659"/>
      <c r="P94" s="646"/>
      <c r="Q94" s="647">
        <f>SUM(G94:P94)*F94</f>
        <v>0</v>
      </c>
      <c r="R94" s="648">
        <f>SUM(G94:P94)*E94</f>
        <v>0</v>
      </c>
      <c r="S94" s="303"/>
      <c r="T94" s="3"/>
      <c r="U94" s="3"/>
      <c r="V94" s="3"/>
      <c r="W94" s="3"/>
      <c r="X94" s="3"/>
      <c r="Y94" s="3"/>
      <c r="Z94" s="3"/>
      <c r="AA94" s="3"/>
      <c r="AB94" s="3"/>
      <c r="AC94" s="3"/>
      <c r="AD94" s="3"/>
      <c r="AE94" s="3"/>
      <c r="AF94" s="3"/>
      <c r="AG94" s="612"/>
    </row>
    <row r="95" ht="15" customHeight="1">
      <c r="A95" t="s" s="660">
        <v>843</v>
      </c>
      <c r="B95" t="s" s="355">
        <v>844</v>
      </c>
      <c r="C95" s="213"/>
      <c r="D95" t="s" s="126">
        <v>699</v>
      </c>
      <c r="E95" s="215">
        <v>1</v>
      </c>
      <c r="F95" s="637">
        <v>255</v>
      </c>
      <c r="G95" s="653"/>
      <c r="H95" s="654"/>
      <c r="I95" s="655"/>
      <c r="J95" s="656"/>
      <c r="K95" s="642"/>
      <c r="L95" s="621"/>
      <c r="M95" s="471"/>
      <c r="N95" s="644"/>
      <c r="O95" s="659"/>
      <c r="P95" s="646"/>
      <c r="Q95" s="647">
        <f>SUM(G95:P95)*F95</f>
        <v>0</v>
      </c>
      <c r="R95" s="648">
        <f>SUM(G95:P95)*E95</f>
        <v>0</v>
      </c>
      <c r="S95" s="303"/>
      <c r="T95" s="3"/>
      <c r="U95" s="3"/>
      <c r="V95" s="3"/>
      <c r="W95" s="3"/>
      <c r="X95" s="3"/>
      <c r="Y95" s="3"/>
      <c r="Z95" s="3"/>
      <c r="AA95" s="3"/>
      <c r="AB95" s="3"/>
      <c r="AC95" s="3"/>
      <c r="AD95" s="3"/>
      <c r="AE95" s="3"/>
      <c r="AF95" s="3"/>
      <c r="AG95" s="612"/>
    </row>
    <row r="96" ht="15.75" customHeight="1">
      <c r="A96" t="s" s="635">
        <v>845</v>
      </c>
      <c r="B96" t="s" s="355">
        <v>844</v>
      </c>
      <c r="C96" s="213"/>
      <c r="D96" t="s" s="126">
        <v>699</v>
      </c>
      <c r="E96" s="215">
        <v>1</v>
      </c>
      <c r="F96" s="637">
        <v>275</v>
      </c>
      <c r="G96" s="653"/>
      <c r="H96" s="654"/>
      <c r="I96" s="655"/>
      <c r="J96" s="656"/>
      <c r="K96" s="642"/>
      <c r="L96" s="621"/>
      <c r="M96" s="471"/>
      <c r="N96" s="644"/>
      <c r="O96" s="659"/>
      <c r="P96" s="646"/>
      <c r="Q96" s="647">
        <f>SUM(G96:P96)*F96</f>
        <v>0</v>
      </c>
      <c r="R96" s="648">
        <f>SUM(G96:P96)*E96</f>
        <v>0</v>
      </c>
      <c r="S96" s="303"/>
      <c r="T96" s="3"/>
      <c r="U96" s="3"/>
      <c r="V96" s="3"/>
      <c r="W96" s="3"/>
      <c r="X96" s="3"/>
      <c r="Y96" s="3"/>
      <c r="Z96" s="3"/>
      <c r="AA96" s="3"/>
      <c r="AB96" s="3"/>
      <c r="AC96" s="3"/>
      <c r="AD96" s="3"/>
      <c r="AE96" s="3"/>
      <c r="AF96" s="3"/>
      <c r="AG96" s="612"/>
    </row>
    <row r="97" ht="15" customHeight="1">
      <c r="A97" t="s" s="660">
        <v>846</v>
      </c>
      <c r="B97" t="s" s="355">
        <v>847</v>
      </c>
      <c r="C97" s="213"/>
      <c r="D97" t="s" s="126">
        <v>699</v>
      </c>
      <c r="E97" s="215">
        <v>1</v>
      </c>
      <c r="F97" s="637">
        <v>245</v>
      </c>
      <c r="G97" s="653"/>
      <c r="H97" s="654"/>
      <c r="I97" s="655"/>
      <c r="J97" s="656"/>
      <c r="K97" s="642"/>
      <c r="L97" s="621"/>
      <c r="M97" s="471"/>
      <c r="N97" s="644"/>
      <c r="O97" s="659"/>
      <c r="P97" s="646"/>
      <c r="Q97" s="647">
        <f>SUM(G97:P97)*F97</f>
        <v>0</v>
      </c>
      <c r="R97" s="648">
        <f>SUM(G97:P97)*E97</f>
        <v>0</v>
      </c>
      <c r="S97" s="303"/>
      <c r="T97" s="3"/>
      <c r="U97" s="3"/>
      <c r="V97" s="3"/>
      <c r="W97" s="3"/>
      <c r="X97" s="3"/>
      <c r="Y97" s="3"/>
      <c r="Z97" s="3"/>
      <c r="AA97" s="3"/>
      <c r="AB97" s="3"/>
      <c r="AC97" s="3"/>
      <c r="AD97" s="3"/>
      <c r="AE97" s="3"/>
      <c r="AF97" s="3"/>
      <c r="AG97" s="612"/>
    </row>
    <row r="98" ht="17.25" customHeight="1">
      <c r="A98" t="s" s="635">
        <v>848</v>
      </c>
      <c r="B98" t="s" s="355">
        <v>847</v>
      </c>
      <c r="C98" s="213"/>
      <c r="D98" t="s" s="126">
        <v>699</v>
      </c>
      <c r="E98" s="215">
        <v>1</v>
      </c>
      <c r="F98" s="637">
        <v>370</v>
      </c>
      <c r="G98" s="653"/>
      <c r="H98" s="654"/>
      <c r="I98" s="655"/>
      <c r="J98" s="656"/>
      <c r="K98" s="642"/>
      <c r="L98" s="621"/>
      <c r="M98" s="471"/>
      <c r="N98" s="644"/>
      <c r="O98" s="659"/>
      <c r="P98" s="646"/>
      <c r="Q98" s="647">
        <f>SUM(G98:P98)*F98</f>
        <v>0</v>
      </c>
      <c r="R98" s="648">
        <f>SUM(G98:P98)*E98</f>
        <v>0</v>
      </c>
      <c r="S98" s="303"/>
      <c r="T98" s="3"/>
      <c r="U98" s="3"/>
      <c r="V98" s="3"/>
      <c r="W98" s="3"/>
      <c r="X98" s="3"/>
      <c r="Y98" s="3"/>
      <c r="Z98" s="3"/>
      <c r="AA98" s="3"/>
      <c r="AB98" s="3"/>
      <c r="AC98" s="3"/>
      <c r="AD98" s="3"/>
      <c r="AE98" s="3"/>
      <c r="AF98" s="3"/>
      <c r="AG98" s="612"/>
    </row>
    <row r="99" ht="15" customHeight="1">
      <c r="A99" t="s" s="660">
        <v>849</v>
      </c>
      <c r="B99" t="s" s="355">
        <v>850</v>
      </c>
      <c r="C99" s="213"/>
      <c r="D99" t="s" s="126">
        <v>699</v>
      </c>
      <c r="E99" s="215">
        <v>1</v>
      </c>
      <c r="F99" s="637">
        <v>265</v>
      </c>
      <c r="G99" s="653"/>
      <c r="H99" s="654"/>
      <c r="I99" s="655"/>
      <c r="J99" s="656"/>
      <c r="K99" s="642"/>
      <c r="L99" s="621"/>
      <c r="M99" s="471"/>
      <c r="N99" s="644"/>
      <c r="O99" s="659"/>
      <c r="P99" s="646"/>
      <c r="Q99" s="647">
        <f>SUM(G99:P99)*F99</f>
        <v>0</v>
      </c>
      <c r="R99" s="648">
        <f>SUM(G99:P99)*E99</f>
        <v>0</v>
      </c>
      <c r="S99" s="303"/>
      <c r="T99" s="3"/>
      <c r="U99" s="3"/>
      <c r="V99" s="3"/>
      <c r="W99" s="3"/>
      <c r="X99" s="3"/>
      <c r="Y99" s="3"/>
      <c r="Z99" s="3"/>
      <c r="AA99" s="3"/>
      <c r="AB99" s="3"/>
      <c r="AC99" s="3"/>
      <c r="AD99" s="3"/>
      <c r="AE99" s="3"/>
      <c r="AF99" s="3"/>
      <c r="AG99" s="612"/>
    </row>
    <row r="100" ht="15.75" customHeight="1">
      <c r="A100" t="s" s="635">
        <v>851</v>
      </c>
      <c r="B100" t="s" s="355">
        <v>850</v>
      </c>
      <c r="C100" s="213"/>
      <c r="D100" t="s" s="126">
        <v>699</v>
      </c>
      <c r="E100" s="215">
        <v>1</v>
      </c>
      <c r="F100" s="637">
        <v>300</v>
      </c>
      <c r="G100" s="653"/>
      <c r="H100" s="654"/>
      <c r="I100" s="655"/>
      <c r="J100" s="656"/>
      <c r="K100" s="642"/>
      <c r="L100" s="621"/>
      <c r="M100" s="471"/>
      <c r="N100" s="644"/>
      <c r="O100" s="659"/>
      <c r="P100" s="646"/>
      <c r="Q100" s="647">
        <f>SUM(G100:P100)*F100</f>
        <v>0</v>
      </c>
      <c r="R100" s="648">
        <f>SUM(G100:P100)*E100</f>
        <v>0</v>
      </c>
      <c r="S100" s="303"/>
      <c r="T100" s="3"/>
      <c r="U100" s="3"/>
      <c r="V100" s="3"/>
      <c r="W100" s="3"/>
      <c r="X100" s="3"/>
      <c r="Y100" s="3"/>
      <c r="Z100" s="3"/>
      <c r="AA100" s="3"/>
      <c r="AB100" s="3"/>
      <c r="AC100" s="3"/>
      <c r="AD100" s="3"/>
      <c r="AE100" s="3"/>
      <c r="AF100" s="3"/>
      <c r="AG100" s="612"/>
    </row>
    <row r="101" ht="15" customHeight="1">
      <c r="A101" t="s" s="660">
        <v>852</v>
      </c>
      <c r="B101" t="s" s="355">
        <v>853</v>
      </c>
      <c r="C101" s="213"/>
      <c r="D101" t="s" s="126">
        <v>699</v>
      </c>
      <c r="E101" s="215">
        <v>1</v>
      </c>
      <c r="F101" s="637">
        <v>345</v>
      </c>
      <c r="G101" s="653"/>
      <c r="H101" s="654"/>
      <c r="I101" s="655"/>
      <c r="J101" s="656"/>
      <c r="K101" s="642"/>
      <c r="L101" s="621"/>
      <c r="M101" s="471"/>
      <c r="N101" s="644"/>
      <c r="O101" s="659"/>
      <c r="P101" s="646"/>
      <c r="Q101" s="647">
        <f>SUM(G101:P101)*F101</f>
        <v>0</v>
      </c>
      <c r="R101" s="648">
        <f>SUM(G101:P101)*E101</f>
        <v>0</v>
      </c>
      <c r="S101" s="303"/>
      <c r="T101" s="3"/>
      <c r="U101" s="3"/>
      <c r="V101" s="3"/>
      <c r="W101" s="3"/>
      <c r="X101" s="3"/>
      <c r="Y101" s="3"/>
      <c r="Z101" s="3"/>
      <c r="AA101" s="3"/>
      <c r="AB101" s="3"/>
      <c r="AC101" s="3"/>
      <c r="AD101" s="3"/>
      <c r="AE101" s="3"/>
      <c r="AF101" s="3"/>
      <c r="AG101" s="612"/>
    </row>
    <row r="102" ht="15" customHeight="1">
      <c r="A102" t="s" s="635">
        <v>854</v>
      </c>
      <c r="B102" t="s" s="355">
        <v>853</v>
      </c>
      <c r="C102" s="213"/>
      <c r="D102" t="s" s="126">
        <v>699</v>
      </c>
      <c r="E102" s="215">
        <v>1</v>
      </c>
      <c r="F102" s="637">
        <v>365</v>
      </c>
      <c r="G102" s="653"/>
      <c r="H102" s="654"/>
      <c r="I102" s="655"/>
      <c r="J102" s="656"/>
      <c r="K102" s="642"/>
      <c r="L102" s="621"/>
      <c r="M102" s="471"/>
      <c r="N102" s="644"/>
      <c r="O102" s="659"/>
      <c r="P102" s="646"/>
      <c r="Q102" s="647">
        <f>SUM(G102:P102)*F102</f>
        <v>0</v>
      </c>
      <c r="R102" s="648">
        <f>SUM(G102:P102)*E102</f>
        <v>0</v>
      </c>
      <c r="S102" s="303"/>
      <c r="T102" s="3"/>
      <c r="U102" s="3"/>
      <c r="V102" s="3"/>
      <c r="W102" s="3"/>
      <c r="X102" s="3"/>
      <c r="Y102" s="3"/>
      <c r="Z102" s="3"/>
      <c r="AA102" s="3"/>
      <c r="AB102" s="3"/>
      <c r="AC102" s="3"/>
      <c r="AD102" s="3"/>
      <c r="AE102" s="3"/>
      <c r="AF102" s="3"/>
      <c r="AG102" s="612"/>
    </row>
    <row r="103" ht="15" customHeight="1">
      <c r="A103" t="s" s="660">
        <v>855</v>
      </c>
      <c r="B103" t="s" s="355">
        <v>856</v>
      </c>
      <c r="C103" s="213"/>
      <c r="D103" t="s" s="126">
        <v>699</v>
      </c>
      <c r="E103" s="215">
        <v>1</v>
      </c>
      <c r="F103" s="637">
        <v>265</v>
      </c>
      <c r="G103" s="653"/>
      <c r="H103" s="654"/>
      <c r="I103" s="655"/>
      <c r="J103" s="656"/>
      <c r="K103" s="642"/>
      <c r="L103" s="621"/>
      <c r="M103" s="471"/>
      <c r="N103" s="644"/>
      <c r="O103" s="659"/>
      <c r="P103" s="646"/>
      <c r="Q103" s="647">
        <f>SUM(G103:P103)*F103</f>
        <v>0</v>
      </c>
      <c r="R103" s="648">
        <f>SUM(G103:P103)*E103</f>
        <v>0</v>
      </c>
      <c r="S103" s="303"/>
      <c r="T103" s="3"/>
      <c r="U103" s="3"/>
      <c r="V103" s="3"/>
      <c r="W103" s="3"/>
      <c r="X103" s="3"/>
      <c r="Y103" s="3"/>
      <c r="Z103" s="3"/>
      <c r="AA103" s="3"/>
      <c r="AB103" s="3"/>
      <c r="AC103" s="3"/>
      <c r="AD103" s="3"/>
      <c r="AE103" s="3"/>
      <c r="AF103" s="3"/>
      <c r="AG103" s="612"/>
    </row>
    <row r="104" ht="15.75" customHeight="1">
      <c r="A104" t="s" s="635">
        <v>857</v>
      </c>
      <c r="B104" t="s" s="355">
        <v>856</v>
      </c>
      <c r="C104" s="213"/>
      <c r="D104" t="s" s="126">
        <v>699</v>
      </c>
      <c r="E104" s="215">
        <v>1</v>
      </c>
      <c r="F104" s="637">
        <v>300</v>
      </c>
      <c r="G104" s="653"/>
      <c r="H104" s="654"/>
      <c r="I104" s="655"/>
      <c r="J104" s="656"/>
      <c r="K104" s="642"/>
      <c r="L104" s="621"/>
      <c r="M104" s="471"/>
      <c r="N104" s="644"/>
      <c r="O104" s="659"/>
      <c r="P104" s="646"/>
      <c r="Q104" s="647">
        <f>SUM(G104:P104)*F104</f>
        <v>0</v>
      </c>
      <c r="R104" s="648">
        <f>SUM(G104:P104)*E104</f>
        <v>0</v>
      </c>
      <c r="S104" s="303"/>
      <c r="T104" s="3"/>
      <c r="U104" s="3"/>
      <c r="V104" s="3"/>
      <c r="W104" s="3"/>
      <c r="X104" s="3"/>
      <c r="Y104" s="3"/>
      <c r="Z104" s="3"/>
      <c r="AA104" s="3"/>
      <c r="AB104" s="3"/>
      <c r="AC104" s="3"/>
      <c r="AD104" s="3"/>
      <c r="AE104" s="3"/>
      <c r="AF104" s="3"/>
      <c r="AG104" s="612"/>
    </row>
    <row r="105" ht="15" customHeight="1">
      <c r="A105" t="s" s="660">
        <v>858</v>
      </c>
      <c r="B105" t="s" s="355">
        <v>859</v>
      </c>
      <c r="C105" s="213"/>
      <c r="D105" t="s" s="126">
        <v>699</v>
      </c>
      <c r="E105" s="215">
        <v>1</v>
      </c>
      <c r="F105" s="637">
        <v>345</v>
      </c>
      <c r="G105" s="653"/>
      <c r="H105" s="654"/>
      <c r="I105" s="655"/>
      <c r="J105" s="656"/>
      <c r="K105" s="642"/>
      <c r="L105" s="621"/>
      <c r="M105" s="471"/>
      <c r="N105" s="644"/>
      <c r="O105" s="659"/>
      <c r="P105" s="646"/>
      <c r="Q105" s="647">
        <f>SUM(G105:P105)*F105</f>
        <v>0</v>
      </c>
      <c r="R105" s="648">
        <f>SUM(G105:P105)*E105</f>
        <v>0</v>
      </c>
      <c r="S105" s="303"/>
      <c r="T105" s="3"/>
      <c r="U105" s="3"/>
      <c r="V105" s="3"/>
      <c r="W105" s="3"/>
      <c r="X105" s="3"/>
      <c r="Y105" s="3"/>
      <c r="Z105" s="3"/>
      <c r="AA105" s="3"/>
      <c r="AB105" s="3"/>
      <c r="AC105" s="3"/>
      <c r="AD105" s="3"/>
      <c r="AE105" s="3"/>
      <c r="AF105" s="3"/>
      <c r="AG105" s="612"/>
    </row>
    <row r="106" ht="16.5" customHeight="1">
      <c r="A106" t="s" s="661">
        <v>860</v>
      </c>
      <c r="B106" t="s" s="358">
        <v>859</v>
      </c>
      <c r="C106" s="220"/>
      <c r="D106" t="s" s="157">
        <v>699</v>
      </c>
      <c r="E106" s="264">
        <v>1</v>
      </c>
      <c r="F106" s="662">
        <v>365</v>
      </c>
      <c r="G106" s="663"/>
      <c r="H106" s="664"/>
      <c r="I106" s="665"/>
      <c r="J106" s="666"/>
      <c r="K106" s="667"/>
      <c r="L106" s="668"/>
      <c r="M106" s="669"/>
      <c r="N106" s="670"/>
      <c r="O106" s="671"/>
      <c r="P106" s="672"/>
      <c r="Q106" s="673">
        <f>SUM(G106:P106)*F106</f>
        <v>0</v>
      </c>
      <c r="R106" s="674">
        <f>SUM(G106:P106)*E106</f>
        <v>0</v>
      </c>
      <c r="S106" s="303"/>
      <c r="T106" s="3"/>
      <c r="U106" s="3"/>
      <c r="V106" s="3"/>
      <c r="W106" s="3"/>
      <c r="X106" s="3"/>
      <c r="Y106" s="3"/>
      <c r="Z106" s="3"/>
      <c r="AA106" s="3"/>
      <c r="AB106" s="3"/>
      <c r="AC106" s="3"/>
      <c r="AD106" s="3"/>
      <c r="AE106" s="3"/>
      <c r="AF106" s="3"/>
      <c r="AG106" s="612"/>
    </row>
    <row r="107" ht="13.8" customHeight="1">
      <c r="A107" s="35"/>
      <c r="B107" s="35"/>
      <c r="C107" s="35"/>
      <c r="D107" s="35"/>
      <c r="E107" s="521"/>
      <c r="F107" t="s" s="437">
        <v>69</v>
      </c>
      <c r="G107" s="675">
        <f>SUM(G3:G106)</f>
        <v>0</v>
      </c>
      <c r="H107" s="675">
        <f>SUM(H3:H106)</f>
        <v>0</v>
      </c>
      <c r="I107" s="675">
        <f>SUM(I3:I106)</f>
        <v>6</v>
      </c>
      <c r="J107" s="675">
        <f>SUM(J3:J106)</f>
        <v>1</v>
      </c>
      <c r="K107" s="675">
        <f>SUM(K3:K106)</f>
        <v>0</v>
      </c>
      <c r="L107" s="675">
        <f>SUM(L3:L106)</f>
        <v>0</v>
      </c>
      <c r="M107" s="675">
        <f>SUM(M3:M106)</f>
        <v>0</v>
      </c>
      <c r="N107" s="675">
        <f>SUM(N3:N106)</f>
        <v>0</v>
      </c>
      <c r="O107" s="675">
        <f>SUM(O3:O106)</f>
        <v>2</v>
      </c>
      <c r="P107" s="676">
        <f>SUM(P3:P106)</f>
        <v>0</v>
      </c>
      <c r="Q107" s="523">
        <f>SUM(Q3:Q106)</f>
        <v>1905</v>
      </c>
      <c r="R107" s="524">
        <f>SUM(R3:R106)</f>
        <v>9</v>
      </c>
      <c r="S107" s="303"/>
      <c r="T107" s="3"/>
      <c r="U107" s="3"/>
      <c r="V107" s="3"/>
      <c r="W107" s="3"/>
      <c r="X107" s="3"/>
      <c r="Y107" s="3"/>
      <c r="Z107" s="3"/>
      <c r="AA107" s="3"/>
      <c r="AB107" s="3"/>
      <c r="AC107" s="3"/>
      <c r="AD107" s="3"/>
      <c r="AE107" s="3"/>
      <c r="AF107" s="3"/>
      <c r="AG107" s="3"/>
    </row>
    <row r="108" ht="13.2" customHeight="1">
      <c r="A108" s="2"/>
      <c r="B108" s="2"/>
      <c r="C108" s="2"/>
      <c r="D108" s="2"/>
      <c r="E108" s="2"/>
      <c r="F108" s="35"/>
      <c r="G108" s="285"/>
      <c r="H108" s="285"/>
      <c r="I108" s="285"/>
      <c r="J108" s="285"/>
      <c r="K108" s="285"/>
      <c r="L108" s="285"/>
      <c r="M108" s="285"/>
      <c r="N108" s="285"/>
      <c r="O108" s="285"/>
      <c r="P108" s="285"/>
      <c r="Q108" s="35"/>
      <c r="R108" s="35"/>
      <c r="S108" s="3"/>
      <c r="T108" s="3"/>
      <c r="U108" s="3"/>
      <c r="V108" s="3"/>
      <c r="W108" s="3"/>
      <c r="X108" s="3"/>
      <c r="Y108" s="3"/>
      <c r="Z108" s="3"/>
      <c r="AA108" s="3"/>
      <c r="AB108" s="3"/>
      <c r="AC108" s="3"/>
      <c r="AD108" s="3"/>
      <c r="AE108" s="3"/>
      <c r="AF108" s="3"/>
      <c r="AG108" s="3"/>
    </row>
    <row r="109" ht="13.8" customHeight="1">
      <c r="A109" s="71"/>
      <c r="B109" s="71"/>
      <c r="C109" s="2"/>
      <c r="D109" s="2"/>
      <c r="E109" s="2"/>
      <c r="F109" s="2"/>
      <c r="G109" s="287"/>
      <c r="H109" s="287"/>
      <c r="I109" s="287"/>
      <c r="J109" s="287"/>
      <c r="K109" s="287"/>
      <c r="L109" s="287"/>
      <c r="M109" s="287"/>
      <c r="N109" s="287"/>
      <c r="O109" s="287"/>
      <c r="P109" s="287"/>
      <c r="Q109" s="2"/>
      <c r="R109" s="2"/>
      <c r="S109" s="3"/>
      <c r="T109" s="3"/>
      <c r="U109" s="3"/>
      <c r="V109" s="3"/>
      <c r="W109" s="3"/>
      <c r="X109" s="3"/>
      <c r="Y109" s="3"/>
      <c r="Z109" s="3"/>
      <c r="AA109" s="3"/>
      <c r="AB109" s="3"/>
      <c r="AC109" s="3"/>
      <c r="AD109" s="3"/>
      <c r="AE109" s="3"/>
      <c r="AF109" s="3"/>
      <c r="AG109" s="3"/>
    </row>
    <row r="110" ht="17.25" customHeight="1">
      <c r="A110" t="s" s="677">
        <v>861</v>
      </c>
      <c r="B110" s="678"/>
      <c r="C110" s="679"/>
      <c r="D110" s="2"/>
      <c r="E110" s="2"/>
      <c r="F110" s="80"/>
      <c r="G110" t="s" s="680">
        <v>214</v>
      </c>
      <c r="H110" s="681"/>
      <c r="I110" s="681"/>
      <c r="J110" s="681"/>
      <c r="K110" s="681"/>
      <c r="L110" s="681"/>
      <c r="M110" s="681"/>
      <c r="N110" s="681"/>
      <c r="O110" s="681"/>
      <c r="P110" s="681"/>
      <c r="Q110" s="290"/>
      <c r="R110" s="2"/>
      <c r="S110" s="3"/>
      <c r="T110" s="3"/>
      <c r="U110" s="3"/>
      <c r="V110" s="3"/>
      <c r="W110" s="3"/>
      <c r="X110" s="3"/>
      <c r="Y110" s="3"/>
      <c r="Z110" s="3"/>
      <c r="AA110" s="3"/>
      <c r="AB110" s="3"/>
      <c r="AC110" s="3"/>
      <c r="AD110" s="3"/>
      <c r="AE110" s="3"/>
      <c r="AF110" s="3"/>
      <c r="AG110" s="3"/>
    </row>
    <row r="111" ht="13.8" customHeight="1">
      <c r="A111" s="78"/>
      <c r="B111" s="78"/>
      <c r="C111" s="2"/>
      <c r="D111" s="2"/>
      <c r="E111" s="2"/>
      <c r="F111" s="2"/>
      <c r="G111" s="297"/>
      <c r="H111" s="297"/>
      <c r="I111" s="297"/>
      <c r="J111" s="297"/>
      <c r="K111" s="297"/>
      <c r="L111" s="297"/>
      <c r="M111" s="297"/>
      <c r="N111" s="297"/>
      <c r="O111" s="297"/>
      <c r="P111" s="297"/>
      <c r="Q111" s="71"/>
      <c r="R111" s="2"/>
      <c r="S111" s="3"/>
      <c r="T111" s="3"/>
      <c r="U111" s="3"/>
      <c r="V111" s="3"/>
      <c r="W111" s="3"/>
      <c r="X111" s="3"/>
      <c r="Y111" s="3"/>
      <c r="Z111" s="3"/>
      <c r="AA111" s="3"/>
      <c r="AB111" s="3"/>
      <c r="AC111" s="3"/>
      <c r="AD111" s="3"/>
      <c r="AE111" s="3"/>
      <c r="AF111" s="3"/>
      <c r="AG111" s="3"/>
    </row>
    <row r="112" ht="40.5" customHeight="1">
      <c r="A112" t="s" s="299">
        <v>216</v>
      </c>
      <c r="B112" s="300">
        <f>SUM(Q107)</f>
        <v>1905</v>
      </c>
      <c r="C112" s="682"/>
      <c r="D112" s="2"/>
      <c r="E112" s="2"/>
      <c r="F112" s="80"/>
      <c r="G112" t="s" s="598">
        <v>80</v>
      </c>
      <c r="H112" t="s" s="599">
        <v>691</v>
      </c>
      <c r="I112" t="s" s="228">
        <v>692</v>
      </c>
      <c r="J112" t="s" s="600">
        <v>693</v>
      </c>
      <c r="K112" t="s" s="601">
        <v>684</v>
      </c>
      <c r="L112" t="s" s="683">
        <v>86</v>
      </c>
      <c r="M112" t="s" s="684">
        <v>87</v>
      </c>
      <c r="N112" t="s" s="188">
        <v>88</v>
      </c>
      <c r="O112" s="685"/>
      <c r="P112" t="s" s="604">
        <v>695</v>
      </c>
      <c r="Q112" t="s" s="302">
        <v>69</v>
      </c>
      <c r="R112" s="77"/>
      <c r="S112" s="3"/>
      <c r="T112" s="3"/>
      <c r="U112" s="3"/>
      <c r="V112" s="3"/>
      <c r="W112" s="3"/>
      <c r="X112" s="3"/>
      <c r="Y112" s="3"/>
      <c r="Z112" s="3"/>
      <c r="AA112" s="3"/>
      <c r="AB112" s="3"/>
      <c r="AC112" s="3"/>
      <c r="AD112" s="3"/>
      <c r="AE112" s="3"/>
      <c r="AF112" s="3"/>
      <c r="AG112" s="3"/>
    </row>
    <row r="113" ht="18" customHeight="1">
      <c r="A113" t="s" s="299">
        <v>218</v>
      </c>
      <c r="B113" s="300">
        <f>B112*1.2</f>
        <v>2286</v>
      </c>
      <c r="C113" s="682"/>
      <c r="D113" s="2"/>
      <c r="E113" s="2"/>
      <c r="F113" s="80"/>
      <c r="G113" s="304">
        <f>SUMPRODUCT($E$3:$E$106,G3:G106)</f>
        <v>0</v>
      </c>
      <c r="H113" s="304">
        <f>SUMPRODUCT($E$3:$E$106,H3:H106)</f>
        <v>0</v>
      </c>
      <c r="I113" s="304">
        <f>SUMPRODUCT($E$3:$E$106,I3:I106)</f>
        <v>6</v>
      </c>
      <c r="J113" s="304">
        <f>SUMPRODUCT($E$3:$E$106,J3:J106)</f>
        <v>1</v>
      </c>
      <c r="K113" s="304">
        <f>SUMPRODUCT($E$3:$E$106,K3:K106)</f>
        <v>0</v>
      </c>
      <c r="L113" s="304">
        <f>SUMPRODUCT($E$3:$E$106,L3:L106)</f>
        <v>0</v>
      </c>
      <c r="M113" s="304">
        <f>SUMPRODUCT($E$3:$E$106,M3:M106)</f>
        <v>0</v>
      </c>
      <c r="N113" s="304">
        <f>SUMPRODUCT($E$3:$E$106,N3:N106)</f>
        <v>0</v>
      </c>
      <c r="O113" s="304">
        <f>SUMPRODUCT($E$3:$E$106,O3:O106)</f>
        <v>2</v>
      </c>
      <c r="P113" s="304">
        <f>SUMPRODUCT($E$3:$E$106,P3:P106)</f>
        <v>0</v>
      </c>
      <c r="Q113" s="306">
        <f>SUM(G113:P113)</f>
        <v>9</v>
      </c>
      <c r="R113" s="77"/>
      <c r="S113" s="3"/>
      <c r="T113" s="3"/>
      <c r="U113" s="3"/>
      <c r="V113" s="3"/>
      <c r="W113" s="3"/>
      <c r="X113" s="3"/>
      <c r="Y113" s="3"/>
      <c r="Z113" s="3"/>
      <c r="AA113" s="3"/>
      <c r="AB113" s="3"/>
      <c r="AC113" s="3"/>
      <c r="AD113" s="3"/>
      <c r="AE113" s="3"/>
      <c r="AF113" s="3"/>
      <c r="AG113" s="3"/>
    </row>
    <row r="114" ht="13.8" customHeight="1">
      <c r="A114" t="s" s="307">
        <v>688</v>
      </c>
      <c r="B114" s="486">
        <f>SUM(R107)</f>
        <v>9</v>
      </c>
      <c r="C114" s="77"/>
      <c r="D114" s="2"/>
      <c r="E114" s="2"/>
      <c r="F114" s="80"/>
      <c r="G114" s="309">
        <f>_xlfn.IFERROR(G113/$Q$113,0)</f>
        <v>0</v>
      </c>
      <c r="H114" s="309">
        <f>_xlfn.IFERROR(H113/$Q$113,0)</f>
        <v>0</v>
      </c>
      <c r="I114" s="309">
        <f>_xlfn.IFERROR(I113/$Q$113,0)</f>
        <v>0.666666666666667</v>
      </c>
      <c r="J114" s="309">
        <f>_xlfn.IFERROR(J113/$Q$113,0)</f>
        <v>0.111111111111111</v>
      </c>
      <c r="K114" s="309">
        <f>_xlfn.IFERROR(K113/$Q$113,0)</f>
        <v>0</v>
      </c>
      <c r="L114" s="309">
        <f>_xlfn.IFERROR(L113/$Q$113,0)</f>
        <v>0</v>
      </c>
      <c r="M114" s="309">
        <f>_xlfn.IFERROR(M113/$Q$113,0)</f>
        <v>0</v>
      </c>
      <c r="N114" s="309">
        <f>_xlfn.IFERROR(N113/$Q$113,0)</f>
        <v>0</v>
      </c>
      <c r="O114" s="309">
        <f>_xlfn.IFERROR(O113/$Q$113,0)</f>
        <v>0.222222222222222</v>
      </c>
      <c r="P114" s="309">
        <f>_xlfn.IFERROR(P113/$Q$113,0)</f>
        <v>0</v>
      </c>
      <c r="Q114" s="87">
        <f>_xlfn.IFERROR(Q113/$Q$113,0)</f>
        <v>1</v>
      </c>
      <c r="R114" s="77"/>
      <c r="S114" s="3"/>
      <c r="T114" s="3"/>
      <c r="U114" s="3"/>
      <c r="V114" s="3"/>
      <c r="W114" s="3"/>
      <c r="X114" s="3"/>
      <c r="Y114" s="3"/>
      <c r="Z114" s="3"/>
      <c r="AA114" s="3"/>
      <c r="AB114" s="3"/>
      <c r="AC114" s="3"/>
      <c r="AD114" s="3"/>
      <c r="AE114" s="3"/>
      <c r="AF114" s="3"/>
      <c r="AG114" s="3"/>
    </row>
    <row r="115" ht="13.2" customHeight="1">
      <c r="A115" s="35"/>
      <c r="B115" s="35"/>
      <c r="C115" s="2"/>
      <c r="D115" s="2"/>
      <c r="E115" s="2"/>
      <c r="F115" s="2"/>
      <c r="G115" s="285"/>
      <c r="H115" s="285"/>
      <c r="I115" s="285"/>
      <c r="J115" s="285"/>
      <c r="K115" s="285"/>
      <c r="L115" s="285"/>
      <c r="M115" s="285"/>
      <c r="N115" s="285"/>
      <c r="O115" s="285"/>
      <c r="P115" s="285"/>
      <c r="Q115" s="35"/>
      <c r="R115" s="2"/>
      <c r="S115" s="3"/>
      <c r="T115" s="3"/>
      <c r="U115" s="3"/>
      <c r="V115" s="3"/>
      <c r="W115" s="3"/>
      <c r="X115" s="3"/>
      <c r="Y115" s="3"/>
      <c r="Z115" s="3"/>
      <c r="AA115" s="3"/>
      <c r="AB115" s="3"/>
      <c r="AC115" s="3"/>
      <c r="AD115" s="3"/>
      <c r="AE115" s="3"/>
      <c r="AF115" s="3"/>
      <c r="AG115" s="3"/>
    </row>
    <row r="116" ht="13.2" customHeight="1">
      <c r="A116" s="2"/>
      <c r="B116" s="2"/>
      <c r="C116" s="2"/>
      <c r="D116" s="2"/>
      <c r="E116" s="2"/>
      <c r="F116" s="2"/>
      <c r="G116" s="3"/>
      <c r="H116" s="3"/>
      <c r="I116" s="3"/>
      <c r="J116" s="3"/>
      <c r="K116" s="3"/>
      <c r="L116" s="3"/>
      <c r="M116" s="3"/>
      <c r="N116" s="3"/>
      <c r="O116" s="3"/>
      <c r="P116" s="3"/>
      <c r="Q116" s="2"/>
      <c r="R116" s="2"/>
      <c r="S116" s="3"/>
      <c r="T116" s="3"/>
      <c r="U116" s="3"/>
      <c r="V116" s="3"/>
      <c r="W116" s="3"/>
      <c r="X116" s="3"/>
      <c r="Y116" s="3"/>
      <c r="Z116" s="3"/>
      <c r="AA116" s="3"/>
      <c r="AB116" s="3"/>
      <c r="AC116" s="3"/>
      <c r="AD116" s="3"/>
      <c r="AE116" s="3"/>
      <c r="AF116" s="3"/>
      <c r="AG116" s="3"/>
    </row>
    <row r="117" ht="13.2" customHeight="1">
      <c r="A117" s="2"/>
      <c r="B117" s="2"/>
      <c r="C117" s="2"/>
      <c r="D117" s="2"/>
      <c r="E117" s="2"/>
      <c r="F117" s="2"/>
      <c r="G117" s="3"/>
      <c r="H117" s="3"/>
      <c r="I117" s="3"/>
      <c r="J117" s="3"/>
      <c r="K117" s="3"/>
      <c r="L117" s="3"/>
      <c r="M117" s="3"/>
      <c r="N117" s="3"/>
      <c r="O117" s="3"/>
      <c r="P117" s="3"/>
      <c r="Q117" s="2"/>
      <c r="R117" s="2"/>
      <c r="S117" s="3"/>
      <c r="T117" s="3"/>
      <c r="U117" s="3"/>
      <c r="V117" s="3"/>
      <c r="W117" s="3"/>
      <c r="X117" s="3"/>
      <c r="Y117" s="3"/>
      <c r="Z117" s="3"/>
      <c r="AA117" s="3"/>
      <c r="AB117" s="3"/>
      <c r="AC117" s="3"/>
      <c r="AD117" s="3"/>
      <c r="AE117" s="3"/>
      <c r="AF117" s="3"/>
      <c r="AG117" s="3"/>
    </row>
    <row r="118" ht="13.2" customHeight="1">
      <c r="A118" s="2"/>
      <c r="B118" s="2"/>
      <c r="C118" s="2"/>
      <c r="D118" s="2"/>
      <c r="E118" s="2"/>
      <c r="F118" s="2"/>
      <c r="G118" s="3"/>
      <c r="H118" s="3"/>
      <c r="I118" s="3"/>
      <c r="J118" s="3"/>
      <c r="K118" s="3"/>
      <c r="L118" s="3"/>
      <c r="M118" s="3"/>
      <c r="N118" s="3"/>
      <c r="O118" s="3"/>
      <c r="P118" s="3"/>
      <c r="Q118" s="2"/>
      <c r="R118" s="2"/>
      <c r="S118" s="3"/>
      <c r="T118" s="3"/>
      <c r="U118" s="3"/>
      <c r="V118" s="3"/>
      <c r="W118" s="3"/>
      <c r="X118" s="3"/>
      <c r="Y118" s="3"/>
      <c r="Z118" s="3"/>
      <c r="AA118" s="3"/>
      <c r="AB118" s="3"/>
      <c r="AC118" s="3"/>
      <c r="AD118" s="3"/>
      <c r="AE118" s="3"/>
      <c r="AF118" s="3"/>
      <c r="AG118" s="3"/>
    </row>
    <row r="119" ht="13.2" customHeight="1">
      <c r="A119" s="2"/>
      <c r="B119" s="2"/>
      <c r="C119" s="2"/>
      <c r="D119" s="2"/>
      <c r="E119" s="2"/>
      <c r="F119" s="2"/>
      <c r="G119" s="3"/>
      <c r="H119" s="3"/>
      <c r="I119" s="3"/>
      <c r="J119" s="3"/>
      <c r="K119" s="3"/>
      <c r="L119" s="3"/>
      <c r="M119" s="3"/>
      <c r="N119" s="3"/>
      <c r="O119" s="3"/>
      <c r="P119" s="3"/>
      <c r="Q119" s="2"/>
      <c r="R119" s="2"/>
      <c r="S119" s="3"/>
      <c r="T119" s="3"/>
      <c r="U119" s="3"/>
      <c r="V119" s="3"/>
      <c r="W119" s="3"/>
      <c r="X119" s="3"/>
      <c r="Y119" s="3"/>
      <c r="Z119" s="3"/>
      <c r="AA119" s="3"/>
      <c r="AB119" s="3"/>
      <c r="AC119" s="3"/>
      <c r="AD119" s="3"/>
      <c r="AE119" s="3"/>
      <c r="AF119" s="3"/>
      <c r="AG119" s="3"/>
    </row>
    <row r="120" ht="13.2" customHeight="1">
      <c r="A120" s="2"/>
      <c r="B120" s="2"/>
      <c r="C120" s="2"/>
      <c r="D120" s="2"/>
      <c r="E120" s="2"/>
      <c r="F120" s="2"/>
      <c r="G120" s="3"/>
      <c r="H120" s="3"/>
      <c r="I120" s="3"/>
      <c r="J120" s="3"/>
      <c r="K120" s="3"/>
      <c r="L120" s="3"/>
      <c r="M120" s="3"/>
      <c r="N120" s="3"/>
      <c r="O120" s="3"/>
      <c r="P120" s="3"/>
      <c r="Q120" s="2"/>
      <c r="R120" s="2"/>
      <c r="S120" s="3"/>
      <c r="T120" s="3"/>
      <c r="U120" s="3"/>
      <c r="V120" s="3"/>
      <c r="W120" s="3"/>
      <c r="X120" s="3"/>
      <c r="Y120" s="3"/>
      <c r="Z120" s="3"/>
      <c r="AA120" s="3"/>
      <c r="AB120" s="3"/>
      <c r="AC120" s="3"/>
      <c r="AD120" s="3"/>
      <c r="AE120" s="3"/>
      <c r="AF120" s="3"/>
      <c r="AG120" s="3"/>
    </row>
    <row r="121" ht="13.2" customHeight="1">
      <c r="A121" s="2"/>
      <c r="B121" s="2"/>
      <c r="C121" s="2"/>
      <c r="D121" s="2"/>
      <c r="E121" s="2"/>
      <c r="F121" s="2"/>
      <c r="G121" s="3"/>
      <c r="H121" s="3"/>
      <c r="I121" s="3"/>
      <c r="J121" s="3"/>
      <c r="K121" s="3"/>
      <c r="L121" s="3"/>
      <c r="M121" s="3"/>
      <c r="N121" s="3"/>
      <c r="O121" s="3"/>
      <c r="P121" s="3"/>
      <c r="Q121" s="2"/>
      <c r="R121" s="2"/>
      <c r="S121" s="3"/>
      <c r="T121" s="3"/>
      <c r="U121" s="3"/>
      <c r="V121" s="3"/>
      <c r="W121" s="3"/>
      <c r="X121" s="3"/>
      <c r="Y121" s="3"/>
      <c r="Z121" s="3"/>
      <c r="AA121" s="3"/>
      <c r="AB121" s="3"/>
      <c r="AC121" s="3"/>
      <c r="AD121" s="3"/>
      <c r="AE121" s="3"/>
      <c r="AF121" s="3"/>
      <c r="AG121" s="3"/>
    </row>
  </sheetData>
  <mergeCells count="3">
    <mergeCell ref="A110:B110"/>
    <mergeCell ref="G110:P110"/>
    <mergeCell ref="G1:P1"/>
  </mergeCells>
  <hyperlinks>
    <hyperlink ref="A3" r:id="rId1" location="" tooltip="" display="Confusion (SANDED)"/>
    <hyperlink ref="A4" r:id="rId2" location="" tooltip="" display="Hallucination (SANDED)"/>
    <hyperlink ref="A5" r:id="rId3" location="" tooltip="" display="Deception (SANDED)"/>
    <hyperlink ref="A6" r:id="rId4" location="" tooltip="" display="Impression (SANDED)"/>
    <hyperlink ref="A7" r:id="rId5" location="" tooltip="" display="Phantom (SANDED)"/>
    <hyperlink ref="A8" r:id="rId6" location="" tooltip="" display="Fantasy (SANDED)"/>
    <hyperlink ref="A9" r:id="rId7" location="" tooltip="" display="Imagination (SANDED)"/>
    <hyperlink ref="A10" r:id="rId8" location="" tooltip="" display="Fatamorgana (SANDED)"/>
    <hyperlink ref="A11" r:id="rId9" location="" tooltip="" display="Reflection (SANDED)"/>
    <hyperlink ref="A12" r:id="rId10" location="" tooltip="" display="Mirage (SANDED)"/>
    <hyperlink ref="A13" r:id="rId11" location="" tooltip="" display="Vision (SANDED)"/>
    <hyperlink ref="A14" r:id="rId12" location="" tooltip="" display="Virtuality (SANDED)"/>
    <hyperlink ref="A15" r:id="rId13" location="" tooltip="" display="Izohypse Volume 1 (SANDED)"/>
    <hyperlink ref="A16" r:id="rId14" location="" tooltip="" display="Izohypse Volume 1 (DUAL White +...)"/>
    <hyperlink ref="A17" r:id="rId15" location="" tooltip="" display="Izohypse Volume 2 (SANDED)"/>
    <hyperlink ref="A18" r:id="rId16" location="" tooltip="" display="Izohypse Volume 2 (DUAL White +...)"/>
    <hyperlink ref="A19" r:id="rId17" location="" tooltip="" display="Izohypse Volume 3 (SANDED)"/>
    <hyperlink ref="A20" r:id="rId18" location="" tooltip="" display="Izohypse Volume 3 (DUAL White +...)"/>
    <hyperlink ref="A21" r:id="rId19" location="" tooltip="" display="Izohypse Volume 4 (SANDED)"/>
    <hyperlink ref="A22" r:id="rId20" location="" tooltip="" display="Izohypse Volume 4 (DUAL White +...)"/>
    <hyperlink ref="A23" r:id="rId21" location="" tooltip="" display="Izohypse Volume 5 (SANDED)"/>
    <hyperlink ref="A24" r:id="rId22" location="" tooltip="" display="Izohypse Volume 5 (DUAL White +...)"/>
    <hyperlink ref="A25" r:id="rId23" location="" tooltip="" display="Izohypse Volume 6 (SANDED)"/>
    <hyperlink ref="A26" r:id="rId24" location="" tooltip="" display="Izohypse Volume 6 (DUAL White +...)"/>
    <hyperlink ref="A27" r:id="rId25" location="" tooltip="" display="Cone 1 (SANDED)"/>
    <hyperlink ref="A28" r:id="rId26" location="" tooltip="" display="Cone 2 (SANDED)"/>
    <hyperlink ref="A29" r:id="rId27" location="" tooltip="" display="Cone 2 (DUAL White +...)"/>
    <hyperlink ref="A30" r:id="rId28" location="" tooltip="" display="Cone 3 (SANDED)"/>
    <hyperlink ref="A31" r:id="rId29" location="" tooltip="" display="Cone 3 (DUAL White +…)"/>
    <hyperlink ref="A32" r:id="rId30" location="" tooltip="" display="Cone 4 (SANDED)"/>
    <hyperlink ref="A33" r:id="rId31" location="" tooltip="" display="Cone 4 (DUAL White +...)"/>
    <hyperlink ref="A34" r:id="rId32" location="" tooltip="" display="Cone 5 (SANDED)"/>
    <hyperlink ref="A35" r:id="rId33" location="" tooltip="" display="Cone 5 (DUAL White +...)"/>
    <hyperlink ref="A36" r:id="rId34" location="" tooltip="" display="Cone 6 (SANDED)"/>
    <hyperlink ref="A37" r:id="rId35" location="" tooltip="" display="Cone 7 (SANDED)"/>
    <hyperlink ref="A38" r:id="rId36" location="" tooltip="" display="Cone 7 (DUAL White +...)"/>
    <hyperlink ref="A39" r:id="rId37" location="" tooltip="" display="Cone 8 (SANDED)"/>
    <hyperlink ref="A40" r:id="rId38" location="" tooltip="" display="Cone 8 (DUAL White +...)"/>
    <hyperlink ref="A41" r:id="rId39" location="" tooltip="" display="Cone 9 (SANDED)"/>
    <hyperlink ref="A42" r:id="rId40" location="" tooltip="" display="Cone 9 (DUAL White +...)"/>
    <hyperlink ref="A43" r:id="rId41" location="" tooltip="" display="Cone 10 (SANDED)"/>
    <hyperlink ref="A44" r:id="rId42" location="" tooltip="" display="Cone 10 (DUAL White +...)"/>
    <hyperlink ref="A45" r:id="rId43" location="" tooltip="" display="Cone 11 (SANDED)"/>
    <hyperlink ref="A46" r:id="rId44" location="" tooltip="" display="Cone 11 (DUAL White +...)"/>
    <hyperlink ref="A47" r:id="rId45" location="" tooltip="" display="Cone 12 (SANDED)"/>
    <hyperlink ref="A48" r:id="rId46" location="" tooltip="" display="Cone 12 (DUAL White +...)"/>
    <hyperlink ref="A49" r:id="rId47" location="" tooltip="" display="Cone 13 (SANDED)"/>
    <hyperlink ref="A50" r:id="rId48" location="" tooltip="" display="Cone 13 (DUAL White +...)"/>
    <hyperlink ref="A51" r:id="rId49" location="" tooltip="" display="Cone 14 (SANDED)"/>
    <hyperlink ref="A52" r:id="rId50" location="" tooltip="" display="Cone 15 (SANDED)"/>
    <hyperlink ref="A53" r:id="rId51" location="" tooltip="" display="Cone 16 (SANDED)"/>
    <hyperlink ref="A54" r:id="rId52" location="" tooltip="" display="Oval Cone 1"/>
    <hyperlink ref="A55" r:id="rId53" location="" tooltip="" display="Oval Cone 1 (DUAL White +...)"/>
    <hyperlink ref="A56" r:id="rId54" location="" tooltip="" display="Oval Cone 2"/>
    <hyperlink ref="A57" r:id="rId55" location="" tooltip="" display="Oval Cone 2 (DUAL White +...)"/>
    <hyperlink ref="A58" r:id="rId56" location="" tooltip="" display="Oval Cone 3"/>
    <hyperlink ref="A59" r:id="rId57" location="" tooltip="" display="Oval Cone 3 (DUAL White +...)"/>
    <hyperlink ref="A60" r:id="rId58" location="" tooltip="" display="Oval Cone 4"/>
    <hyperlink ref="A61" r:id="rId59" location="" tooltip="" display="Oval Cone 4 (DUAL White +...)"/>
    <hyperlink ref="A62" r:id="rId60" location="" tooltip="" display="Oval Cone 5"/>
    <hyperlink ref="A63" r:id="rId61" location="" tooltip="" display="Oval Cone 5 (DUAL White +...)"/>
    <hyperlink ref="A64" r:id="rId62" location="" tooltip="" display="Oval Cone 6"/>
    <hyperlink ref="A65" r:id="rId63" location="" tooltip="" display="Oval Cone 6 (DUAL White +...)"/>
    <hyperlink ref="A66" r:id="rId64" location="" tooltip="" display="Oval Cone 7"/>
    <hyperlink ref="A67" r:id="rId65" location="" tooltip="" display="Oval Cone 7 (DUAL White +...)"/>
    <hyperlink ref="A68" r:id="rId66" location="" tooltip="" display="Oval Cone 8"/>
    <hyperlink ref="A69" r:id="rId67" location="" tooltip="" display="Oval Cone 9"/>
    <hyperlink ref="A70" r:id="rId68" location="" tooltip="" display="Oval Cone 10"/>
    <hyperlink ref="A71" r:id="rId69" location="" tooltip="" display="Oval Cone 10 (DUAL White +...)"/>
    <hyperlink ref="A72" r:id="rId70" location="" tooltip="" display="Oval Cone 11"/>
    <hyperlink ref="A73" r:id="rId71" location="" tooltip="" display="Oval Cone 12"/>
    <hyperlink ref="A74" r:id="rId72" location="" tooltip="" display="Oval Cone 13"/>
    <hyperlink ref="A75" r:id="rId73" location="" tooltip="" display="Oval Cone 14"/>
    <hyperlink ref="A76" r:id="rId74" location="" tooltip="" display="Oval Cone 15"/>
    <hyperlink ref="A77" r:id="rId75" location="" tooltip="" display="Retro Nose 1"/>
    <hyperlink ref="A78" r:id="rId76" location="" tooltip="" display="Retro Nose 2"/>
    <hyperlink ref="A79" r:id="rId77" location="" tooltip="" display="Retro Nose 3"/>
    <hyperlink ref="A80" r:id="rId78" location="" tooltip="" display="Retro Nose 4"/>
    <hyperlink ref="A81" r:id="rId79" location="" tooltip="" display="Retro Nose 5"/>
    <hyperlink ref="A82" r:id="rId80" location="" tooltip="" display="Retro Nose 6"/>
    <hyperlink ref="A83" r:id="rId81" location="" tooltip="" display="Retro Nose 7"/>
    <hyperlink ref="A84" r:id="rId82" location="" tooltip="" display="Retro Nose 8"/>
    <hyperlink ref="A85" r:id="rId83" location="" tooltip="" display="Retro Nose 9"/>
    <hyperlink ref="A86" r:id="rId84" location="" tooltip="" display="Retro Nose 10"/>
    <hyperlink ref="A88" r:id="rId85" location="" tooltip="" display="Oval Cone Pinch 1 (DUAL White +...)"/>
    <hyperlink ref="A90" r:id="rId86" location="" tooltip="" display="Oval Cone Pinch 2 (DUAL White +...)"/>
    <hyperlink ref="A92" r:id="rId87" location="" tooltip="" display="Oval Cone Pinch 3 (DUAL White +...)"/>
    <hyperlink ref="A94" r:id="rId88" location="" tooltip="" display="Oval Cone Pinch 4 (DUAL White +...)"/>
    <hyperlink ref="A96" r:id="rId89" location="" tooltip="" display="Oval Cone Pinch 5 (DUAL White +...)"/>
    <hyperlink ref="A98" r:id="rId90" location="" tooltip="" display="Oval Cone Pinch 6 (DUAL White +...)"/>
    <hyperlink ref="A100" r:id="rId91" location="" tooltip="" display="Oval Cone Pinch 7 (DUAL White +...)"/>
    <hyperlink ref="A102" r:id="rId92" location="" tooltip="" display="Oval Cone Pinch 8 (DUAL White +...)"/>
    <hyperlink ref="A104" r:id="rId93" location="" tooltip="" display="Oval Cone Pinch 9 (DUAL White +...)"/>
    <hyperlink ref="A106" r:id="rId94" location="" tooltip="" display="Oval Cone Pinch 10 (DUAL White +...)"/>
  </hyperlinks>
  <pageMargins left="0.708661" right="0.708661" top="0.748031" bottom="0.748031" header="0.314961" footer="0.314961"/>
  <pageSetup firstPageNumber="1" fitToHeight="1" fitToWidth="1" scale="41" useFirstPageNumber="0" orientation="landscape" pageOrder="downThenOver"/>
  <headerFooter>
    <oddFooter>&amp;C&amp;"Helvetica Neue,Regular"&amp;12&amp;K000000&amp;P</oddFooter>
  </headerFooter>
  <drawing r:id="rId95"/>
</worksheet>
</file>

<file path=docProps/app.xml><?xml version="1.0" encoding="utf-8"?>
<Properties xmlns="http://schemas.openxmlformats.org/officeDocument/2006/extended-properties" xmlns:vt="http://schemas.openxmlformats.org/officeDocument/2006/docPropsVTypes"/>
</file>

<file path=docProps/core.xml><?xml version="1.0" encoding="utf-8"?>
<cp:coreProperties xmlns:cp="http://schemas.openxmlformats.org/package/2006/metadata/core-properties" xmlns:dc="http://purl.org/dc/elements/1.1/" xmlns:dcterms="http://purl.org/dc/terms/" xmlns:xsi="http://www.w3.org/2001/XMLSchema-instance"/>
</file>